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модель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<sst xmlns="http://schemas.openxmlformats.org/spreadsheetml/2006/main" count="35" uniqueCount="35">
  <si>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Закуп на тонну готовой продукции, руб</t>
  </si>
  <si>
    <t>Средняя себестоимость продукции, руб</t>
  </si>
  <si>
    <t>Логистика</t>
  </si>
  <si>
    <t>Потребность региона (СФО: Новосибирск, Кемерово, Томск), кг</t>
  </si>
  <si>
    <t>Потребность региона (СЗ: Сантк-Петербург), кг</t>
  </si>
  <si>
    <t>Рыба (80% закупа)</t>
  </si>
  <si>
    <t>Юкола (20% закупа)</t>
  </si>
  <si>
    <t>Склад</t>
  </si>
  <si>
    <t>Закуп расходных материалов на тонну продукции</t>
  </si>
  <si>
    <t>Постоянные издержки в регионах, руб/мес</t>
  </si>
  <si>
    <t xml:space="preserve">Локальная логистика </t>
  </si>
  <si>
    <t>Зарплата регионального менеджера (2 человека)</t>
  </si>
  <si>
    <t>Юкола (20% сбыта)</t>
  </si>
  <si>
    <t>Рыба (80% сбыта)</t>
  </si>
  <si>
    <t>Средняя цена реализации продукции, руб</t>
  </si>
  <si>
    <t>Сбыт тонны продукции, руб</t>
  </si>
  <si>
    <t>Налог с продажи тонны продукции (УСН, 6%)</t>
  </si>
  <si>
    <t>Авиа (авиатариф), руб/1000 кг</t>
  </si>
  <si>
    <t>Складское хранение (терминал), руб/1000 кг</t>
  </si>
  <si>
    <t>Терминальная обработка, руб/1000 кг</t>
  </si>
  <si>
    <t>Ветучет</t>
  </si>
  <si>
    <t>Итого логистика на тонну доставленной продукции, руб</t>
  </si>
  <si>
    <t>Общая потребность в продукции на регионы за месяц, кг</t>
  </si>
  <si>
    <t>Переменные издержки, руб/мес</t>
  </si>
  <si>
    <t>Сумма постоянных издержек за месяц, руб</t>
  </si>
  <si>
    <t>Сумма переменных издержек в расчете на тонну продукции, руб</t>
  </si>
  <si>
    <t>Денежный оборот за месяц</t>
  </si>
  <si>
    <t>СФО</t>
  </si>
  <si>
    <t>СЗ</t>
  </si>
  <si>
    <t>Закуп</t>
  </si>
  <si>
    <t>Логистика, руб</t>
  </si>
  <si>
    <t>Постоянные издержки, руб</t>
  </si>
  <si>
    <t>Переменные издержки, руб</t>
  </si>
  <si>
    <t>Выручка, руб</t>
  </si>
  <si>
    <t>Чистая прибыль, 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</si>
</sst>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2.421875" style="0" customWidth="1"/>
    <col min="2" max="2" width="11.00390625" style="0" customWidth="1"/>
    <col min="3" max="3" width="10.7109375" style="0" customWidth="1"/>
    <col min="4" max="4" width="12.8515625" style="0" customWidth="1"/>
    <col min="5" max="5" width="12.28125" style="0" customWidth="1"/>
    <col min="6" max="6" width="12.00390625" style="0" customWidth="1"/>
    <col min="7" max="7" width="15.28125" style="0" customWidth="1"/>
    <col min="8" max="8" width="11.7109375" style="0" customWidth="1"/>
    <col min="9" max="9" width="9.7109375" style="0" customWidth="1"/>
    <col min="10" max="11" width="10.8515625" style="0" customWidth="1"/>
    <col min="12" max="12" width="11.7109375" style="0" customWidth="1"/>
    <col min="13" max="13" width="14.00390625" style="0" customWidth="1"/>
    <col min="14" max="14" width="11.421875" style="0" customWidth="1"/>
  </cols>
  <sheetData>
    <row r="1" spans="1:17" ht="40.5" customHeight="1">
      <c r="A1" s="6" t="s">
        <v>1</v>
      </c>
      <c r="B1" s="6"/>
      <c r="C1" s="6" t="s">
        <v>0</v>
      </c>
      <c r="D1" s="6" t="s">
        <v>2</v>
      </c>
      <c r="E1" s="7"/>
      <c r="F1" s="7"/>
      <c r="G1" s="6" t="s">
        <v>3</v>
      </c>
      <c r="H1" s="5" t="s">
        <v>4</v>
      </c>
      <c r="I1" s="6" t="s">
        <v>9</v>
      </c>
      <c r="J1" s="6"/>
      <c r="K1" s="6"/>
      <c r="L1" s="6"/>
      <c r="M1" s="6" t="s">
        <v>23</v>
      </c>
      <c r="N1" s="9"/>
      <c r="O1" s="1"/>
      <c r="P1" s="1"/>
      <c r="Q1" s="1"/>
    </row>
    <row r="2" spans="1:17" ht="66.75" customHeight="1">
      <c r="A2" s="3" t="s">
        <v>5</v>
      </c>
      <c r="B2" s="3" t="s">
        <v>6</v>
      </c>
      <c r="C2" s="8"/>
      <c r="D2" s="3" t="s">
        <v>17</v>
      </c>
      <c r="E2" s="3" t="s">
        <v>18</v>
      </c>
      <c r="F2" s="3" t="s">
        <v>19</v>
      </c>
      <c r="G2" s="8"/>
      <c r="H2" s="5"/>
      <c r="I2" s="3" t="s">
        <v>7</v>
      </c>
      <c r="J2" s="3" t="s">
        <v>10</v>
      </c>
      <c r="K2" s="3" t="s">
        <v>20</v>
      </c>
      <c r="L2" s="3" t="s">
        <v>11</v>
      </c>
      <c r="M2" s="3" t="s">
        <v>8</v>
      </c>
      <c r="N2" s="3" t="s">
        <v>16</v>
      </c>
      <c r="O2" s="1"/>
      <c r="P2" s="1"/>
      <c r="Q2" s="1"/>
    </row>
    <row r="3" spans="1:17" ht="12.75">
      <c r="A3" s="3">
        <v>377</v>
      </c>
      <c r="B3" s="3">
        <v>1416</v>
      </c>
      <c r="C3" s="3">
        <f>800*A3+200*B3</f>
        <v>584800</v>
      </c>
      <c r="D3" s="3">
        <f>50*1000</f>
        <v>50000</v>
      </c>
      <c r="E3" s="3">
        <f>1.85*1000</f>
        <v>1850</v>
      </c>
      <c r="F3" s="3">
        <f>5.05*1000</f>
        <v>5050</v>
      </c>
      <c r="G3" s="3">
        <v>5000</v>
      </c>
      <c r="H3" s="3">
        <v>2000</v>
      </c>
      <c r="I3" s="3">
        <f>2*25000</f>
        <v>50000</v>
      </c>
      <c r="J3" s="3">
        <f>2*20000</f>
        <v>40000</v>
      </c>
      <c r="K3" s="3">
        <f>2*5000</f>
        <v>10000</v>
      </c>
      <c r="L3" s="3">
        <f>2*40000</f>
        <v>80000</v>
      </c>
      <c r="M3" s="3">
        <f>1*4000</f>
        <v>4000</v>
      </c>
      <c r="N3" s="3">
        <f>C6*0.06</f>
        <v>52932</v>
      </c>
      <c r="O3" s="1"/>
      <c r="P3" s="1"/>
      <c r="Q3" s="1"/>
    </row>
    <row r="4" spans="1:17" ht="42.75" customHeight="1">
      <c r="A4" s="6" t="s">
        <v>14</v>
      </c>
      <c r="B4" s="6"/>
      <c r="C4" s="6" t="s">
        <v>15</v>
      </c>
      <c r="D4" s="6" t="s">
        <v>21</v>
      </c>
      <c r="E4" s="6"/>
      <c r="F4" s="6">
        <f>D3+E3+F3</f>
        <v>56900</v>
      </c>
      <c r="G4" s="6" t="s">
        <v>22</v>
      </c>
      <c r="H4" s="6">
        <f>G3+H3</f>
        <v>7000</v>
      </c>
      <c r="I4" s="6" t="s">
        <v>24</v>
      </c>
      <c r="J4" s="6"/>
      <c r="K4" s="6"/>
      <c r="L4" s="6">
        <f>I3+J3+K3+L3</f>
        <v>180000</v>
      </c>
      <c r="M4" s="6" t="s">
        <v>25</v>
      </c>
      <c r="N4" s="6">
        <f>M3+N3</f>
        <v>56932</v>
      </c>
      <c r="O4" s="1"/>
      <c r="P4" s="1"/>
      <c r="Q4" s="1"/>
    </row>
    <row r="5" spans="1:17" ht="38.25">
      <c r="A5" s="3" t="s">
        <v>13</v>
      </c>
      <c r="B5" s="3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</row>
    <row r="6" spans="1:17" ht="12.75">
      <c r="A6" s="3">
        <v>594.5</v>
      </c>
      <c r="B6" s="3">
        <v>2033</v>
      </c>
      <c r="C6" s="3">
        <f>800*A6+200*B6</f>
        <v>882200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8.25">
      <c r="A8" s="2" t="s">
        <v>26</v>
      </c>
      <c r="B8" s="2" t="s">
        <v>27</v>
      </c>
      <c r="C8" s="2" t="s">
        <v>28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3" t="s">
        <v>29</v>
      </c>
      <c r="B9" s="3">
        <f>C3*5</f>
        <v>2924000</v>
      </c>
      <c r="C9" s="3">
        <f>C3*2</f>
        <v>1169600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5.5">
      <c r="A10" s="3" t="s">
        <v>30</v>
      </c>
      <c r="B10" s="3">
        <f>F4*5</f>
        <v>284500</v>
      </c>
      <c r="C10" s="3">
        <f>F4*2</f>
        <v>113800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8.25">
      <c r="A11" s="3" t="s">
        <v>31</v>
      </c>
      <c r="B11" s="3">
        <f>25000+20000+5000+40000</f>
        <v>90000</v>
      </c>
      <c r="C11" s="3">
        <f>25000+20000+5000+40000</f>
        <v>90000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8.25">
      <c r="A12" s="3" t="s">
        <v>32</v>
      </c>
      <c r="B12" s="3">
        <f>M3*5+B13*0.06</f>
        <v>284660</v>
      </c>
      <c r="C12" s="3">
        <f>M3*2+C13*0.06</f>
        <v>113864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5.5">
      <c r="A13" s="3" t="s">
        <v>33</v>
      </c>
      <c r="B13" s="3">
        <f>C6*5</f>
        <v>4411000</v>
      </c>
      <c r="C13" s="3">
        <f>C6*2</f>
        <v>1764400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8.25">
      <c r="A14" s="4" t="s">
        <v>34</v>
      </c>
      <c r="B14" s="4">
        <f>B13-B9-B10-B11-B12</f>
        <v>827840</v>
      </c>
      <c r="C14" s="4">
        <f>C13-C9-C10-C11-C12</f>
        <v>277136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7">
    <mergeCell ref="N4:N6"/>
    <mergeCell ref="I1:L1"/>
    <mergeCell ref="M1:N1"/>
    <mergeCell ref="L4:L6"/>
    <mergeCell ref="I4:K6"/>
    <mergeCell ref="M4:M6"/>
    <mergeCell ref="D1:F1"/>
    <mergeCell ref="C1:C2"/>
    <mergeCell ref="G1:G2"/>
    <mergeCell ref="H1:H2"/>
    <mergeCell ref="A1:B1"/>
    <mergeCell ref="A4:B4"/>
    <mergeCell ref="C4:C5"/>
    <mergeCell ref="D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Pijon1</cp:lastModifiedBy>
  <dcterms:created xsi:type="dcterms:W3CDTF">1996-10-08T23:32:33Z</dcterms:created>
  <dcterms:modified xsi:type="dcterms:W3CDTF">2018-01-06T04:31:15Z</dcterms:modified>
  <cp:category/>
  <cp:version/>
  <cp:contentType/>
  <cp:contentStatus/>
</cp:coreProperties>
</file>