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in.vv\Desktop\"/>
    </mc:Choice>
  </mc:AlternateContent>
  <xr:revisionPtr revIDLastSave="0" documentId="13_ncr:1_{6158580E-A4E1-4261-9244-0164EC4C94EC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Входящие данные" sheetId="1" r:id="rId1"/>
    <sheet name="Кредитование" sheetId="2" state="hidden" r:id="rId2"/>
    <sheet name="Инвестиции на орг-цию бизнеса" sheetId="3" r:id="rId3"/>
    <sheet name="Затраты" sheetId="4" r:id="rId4"/>
    <sheet name="Продажи" sheetId="5" r:id="rId5"/>
    <sheet name="Прибыль_окупаемость" sheetId="6" r:id="rId6"/>
    <sheet name="Графики" sheetId="7" r:id="rId7"/>
    <sheet name="Запущенные франшизы" sheetId="9" r:id="rId8"/>
    <sheet name="Информация" sheetId="8" state="hidden" r:id="rId9"/>
  </sheets>
  <calcPr calcId="181029"/>
</workbook>
</file>

<file path=xl/calcChain.xml><?xml version="1.0" encoding="utf-8"?>
<calcChain xmlns="http://schemas.openxmlformats.org/spreadsheetml/2006/main">
  <c r="R64" i="6" l="1"/>
  <c r="S64" i="6"/>
  <c r="T64" i="6"/>
  <c r="U64" i="6"/>
  <c r="V64" i="6"/>
  <c r="W64" i="6"/>
  <c r="X64" i="6"/>
  <c r="Y64" i="6"/>
  <c r="Z64" i="6"/>
  <c r="AA64" i="6"/>
  <c r="AB64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O64" i="6"/>
  <c r="AP64" i="6"/>
  <c r="AQ64" i="6"/>
  <c r="AR64" i="6"/>
  <c r="AS64" i="6"/>
  <c r="AT64" i="6"/>
  <c r="AU64" i="6"/>
  <c r="AV64" i="6"/>
  <c r="AW64" i="6"/>
  <c r="AX64" i="6"/>
  <c r="AY64" i="6"/>
  <c r="AZ64" i="6"/>
  <c r="E10" i="6"/>
  <c r="D14" i="5" l="1"/>
  <c r="D20" i="5" l="1"/>
  <c r="E18" i="9"/>
  <c r="E20" i="9" s="1"/>
  <c r="O20" i="9"/>
  <c r="N20" i="9"/>
  <c r="M20" i="9"/>
  <c r="L20" i="9"/>
  <c r="K20" i="9"/>
  <c r="I20" i="9"/>
  <c r="H20" i="9"/>
  <c r="G20" i="9"/>
  <c r="F20" i="9"/>
  <c r="D20" i="9"/>
  <c r="C20" i="9"/>
  <c r="O19" i="9"/>
  <c r="N19" i="9"/>
  <c r="M19" i="9"/>
  <c r="L19" i="9"/>
  <c r="K19" i="9"/>
  <c r="I19" i="9"/>
  <c r="H19" i="9"/>
  <c r="G19" i="9"/>
  <c r="F19" i="9"/>
  <c r="D19" i="9"/>
  <c r="C19" i="9"/>
  <c r="J20" i="9"/>
  <c r="O16" i="9"/>
  <c r="N16" i="9"/>
  <c r="M16" i="9"/>
  <c r="L16" i="9"/>
  <c r="K16" i="9"/>
  <c r="I16" i="9"/>
  <c r="H16" i="9"/>
  <c r="G16" i="9"/>
  <c r="F16" i="9"/>
  <c r="E16" i="9"/>
  <c r="D16" i="9"/>
  <c r="C16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2" i="9"/>
  <c r="N12" i="9"/>
  <c r="M12" i="9"/>
  <c r="L12" i="9"/>
  <c r="J12" i="9"/>
  <c r="I12" i="9"/>
  <c r="H12" i="9"/>
  <c r="G12" i="9"/>
  <c r="F12" i="9"/>
  <c r="E12" i="9"/>
  <c r="D12" i="9"/>
  <c r="C12" i="9"/>
  <c r="D8" i="9"/>
  <c r="F8" i="9"/>
  <c r="G8" i="9"/>
  <c r="H8" i="9"/>
  <c r="I8" i="9"/>
  <c r="J8" i="9"/>
  <c r="K8" i="9"/>
  <c r="L8" i="9"/>
  <c r="M8" i="9"/>
  <c r="N8" i="9"/>
  <c r="O8" i="9"/>
  <c r="C8" i="9"/>
  <c r="J14" i="9"/>
  <c r="J16" i="9" s="1"/>
  <c r="L11" i="9"/>
  <c r="M11" i="9"/>
  <c r="N11" i="9"/>
  <c r="O11" i="9"/>
  <c r="D11" i="9"/>
  <c r="E11" i="9"/>
  <c r="F11" i="9"/>
  <c r="G11" i="9"/>
  <c r="H11" i="9"/>
  <c r="I11" i="9"/>
  <c r="J11" i="9"/>
  <c r="C11" i="9"/>
  <c r="K10" i="9"/>
  <c r="K11" i="9" s="1"/>
  <c r="D7" i="9"/>
  <c r="F7" i="9"/>
  <c r="G7" i="9"/>
  <c r="H7" i="9"/>
  <c r="I7" i="9"/>
  <c r="J7" i="9"/>
  <c r="K7" i="9"/>
  <c r="L7" i="9"/>
  <c r="M7" i="9"/>
  <c r="N7" i="9"/>
  <c r="O7" i="9"/>
  <c r="C7" i="9"/>
  <c r="E6" i="9"/>
  <c r="E8" i="9" s="1"/>
  <c r="K12" i="9" l="1"/>
  <c r="C23" i="9" s="1"/>
  <c r="E7" i="9"/>
  <c r="C22" i="9" s="1"/>
  <c r="E19" i="9"/>
  <c r="J19" i="9"/>
  <c r="AO38" i="6" l="1"/>
  <c r="AP38" i="6"/>
  <c r="AQ38" i="6"/>
  <c r="AR38" i="6"/>
  <c r="AS38" i="6"/>
  <c r="AT38" i="6"/>
  <c r="AU38" i="6"/>
  <c r="AV38" i="6"/>
  <c r="AW38" i="6"/>
  <c r="AX38" i="6"/>
  <c r="AY38" i="6"/>
  <c r="AZ38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AO48" i="6"/>
  <c r="AP48" i="6"/>
  <c r="AQ48" i="6"/>
  <c r="AR48" i="6"/>
  <c r="AS48" i="6"/>
  <c r="AT48" i="6"/>
  <c r="AU48" i="6"/>
  <c r="AV48" i="6"/>
  <c r="AW48" i="6"/>
  <c r="AX48" i="6"/>
  <c r="AY48" i="6"/>
  <c r="AZ48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AZ14" i="5"/>
  <c r="AZ15" i="5" s="1"/>
  <c r="AU14" i="5"/>
  <c r="AU15" i="5" s="1"/>
  <c r="AV14" i="5"/>
  <c r="AV15" i="5" s="1"/>
  <c r="AW14" i="5"/>
  <c r="AX14" i="5"/>
  <c r="AX15" i="5" s="1"/>
  <c r="AY14" i="5"/>
  <c r="AY19" i="5" s="1"/>
  <c r="AY20" i="5" s="1"/>
  <c r="AP14" i="5"/>
  <c r="AP15" i="5" s="1"/>
  <c r="AQ14" i="5"/>
  <c r="AQ23" i="6" s="1"/>
  <c r="AR14" i="5"/>
  <c r="AR21" i="5" s="1"/>
  <c r="AR22" i="5" s="1"/>
  <c r="AS14" i="5"/>
  <c r="AT14" i="5"/>
  <c r="AT15" i="5" s="1"/>
  <c r="AO14" i="5"/>
  <c r="AO15" i="5" s="1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E14" i="5"/>
  <c r="AN38" i="6"/>
  <c r="AN42" i="6"/>
  <c r="AN43" i="6"/>
  <c r="AN44" i="6"/>
  <c r="AN45" i="6"/>
  <c r="AN47" i="6"/>
  <c r="AN48" i="6"/>
  <c r="AN49" i="6"/>
  <c r="AQ15" i="5" l="1"/>
  <c r="AU17" i="5"/>
  <c r="AU20" i="6" s="1"/>
  <c r="AO17" i="5"/>
  <c r="AO20" i="6" s="1"/>
  <c r="AU40" i="6"/>
  <c r="AY29" i="6"/>
  <c r="AY28" i="6" s="1"/>
  <c r="AQ29" i="6"/>
  <c r="AQ28" i="6" s="1"/>
  <c r="AP54" i="6"/>
  <c r="AP23" i="6"/>
  <c r="AY21" i="5"/>
  <c r="AY22" i="5" s="1"/>
  <c r="AT40" i="6"/>
  <c r="AX29" i="6"/>
  <c r="AX28" i="6" s="1"/>
  <c r="AP29" i="6"/>
  <c r="AP28" i="6" s="1"/>
  <c r="AX27" i="6"/>
  <c r="AX26" i="6" s="1"/>
  <c r="AP17" i="5"/>
  <c r="AP20" i="6" s="1"/>
  <c r="AX54" i="6"/>
  <c r="AY40" i="6"/>
  <c r="AQ40" i="6"/>
  <c r="AU29" i="6"/>
  <c r="AU28" i="6" s="1"/>
  <c r="AT27" i="6"/>
  <c r="AT26" i="6" s="1"/>
  <c r="AX23" i="6"/>
  <c r="AT54" i="6"/>
  <c r="AX40" i="6"/>
  <c r="AP40" i="6"/>
  <c r="AT29" i="6"/>
  <c r="AT28" i="6" s="1"/>
  <c r="AP27" i="6"/>
  <c r="AP26" i="6" s="1"/>
  <c r="AT23" i="6"/>
  <c r="AS15" i="5"/>
  <c r="AS23" i="6"/>
  <c r="AS54" i="6"/>
  <c r="AS29" i="6"/>
  <c r="AS28" i="6" s="1"/>
  <c r="AS40" i="6"/>
  <c r="AS27" i="6"/>
  <c r="AS26" i="6" s="1"/>
  <c r="AW17" i="5"/>
  <c r="AW23" i="6"/>
  <c r="AW27" i="6"/>
  <c r="AW26" i="6" s="1"/>
  <c r="AW29" i="6"/>
  <c r="AW28" i="6" s="1"/>
  <c r="AW40" i="6"/>
  <c r="AW54" i="6"/>
  <c r="AO54" i="6"/>
  <c r="AR19" i="5"/>
  <c r="AZ54" i="6"/>
  <c r="AV54" i="6"/>
  <c r="AR54" i="6"/>
  <c r="AO40" i="6"/>
  <c r="AO29" i="6"/>
  <c r="AO28" i="6" s="1"/>
  <c r="AZ27" i="6"/>
  <c r="AZ26" i="6" s="1"/>
  <c r="AV27" i="6"/>
  <c r="AV26" i="6" s="1"/>
  <c r="AR27" i="6"/>
  <c r="AR26" i="6" s="1"/>
  <c r="AZ23" i="6"/>
  <c r="AV23" i="6"/>
  <c r="AR23" i="6"/>
  <c r="AR15" i="5"/>
  <c r="AO27" i="6"/>
  <c r="AO26" i="6" s="1"/>
  <c r="AO23" i="6"/>
  <c r="AO21" i="5"/>
  <c r="AQ17" i="5"/>
  <c r="AY54" i="6"/>
  <c r="AU54" i="6"/>
  <c r="AQ54" i="6"/>
  <c r="AZ40" i="6"/>
  <c r="AV40" i="6"/>
  <c r="AR40" i="6"/>
  <c r="AZ29" i="6"/>
  <c r="AZ28" i="6" s="1"/>
  <c r="AV29" i="6"/>
  <c r="AV28" i="6" s="1"/>
  <c r="AR29" i="6"/>
  <c r="AR28" i="6" s="1"/>
  <c r="AY27" i="6"/>
  <c r="AY26" i="6" s="1"/>
  <c r="AU27" i="6"/>
  <c r="AU26" i="6" s="1"/>
  <c r="AQ27" i="6"/>
  <c r="AQ26" i="6" s="1"/>
  <c r="AY23" i="6"/>
  <c r="AU23" i="6"/>
  <c r="AW21" i="5"/>
  <c r="AW15" i="5"/>
  <c r="AW19" i="5"/>
  <c r="AR17" i="5"/>
  <c r="AV19" i="5"/>
  <c r="AV17" i="5"/>
  <c r="AZ21" i="5"/>
  <c r="AY15" i="5"/>
  <c r="AQ21" i="5"/>
  <c r="AQ19" i="5"/>
  <c r="AY17" i="5"/>
  <c r="AP21" i="5"/>
  <c r="AT17" i="5"/>
  <c r="AV21" i="5"/>
  <c r="AU19" i="5"/>
  <c r="AZ17" i="5"/>
  <c r="AO19" i="5"/>
  <c r="AT21" i="5"/>
  <c r="AU21" i="5"/>
  <c r="AZ19" i="5"/>
  <c r="AX21" i="5"/>
  <c r="AX17" i="5"/>
  <c r="AX19" i="5"/>
  <c r="AS21" i="5"/>
  <c r="AS17" i="5"/>
  <c r="AT19" i="5"/>
  <c r="AP19" i="5"/>
  <c r="AS19" i="5"/>
  <c r="AN40" i="6"/>
  <c r="AN54" i="6"/>
  <c r="AP55" i="6" l="1"/>
  <c r="AO25" i="6"/>
  <c r="AO24" i="6" s="1"/>
  <c r="AQ55" i="6"/>
  <c r="AY55" i="6"/>
  <c r="AU39" i="6"/>
  <c r="AP39" i="6"/>
  <c r="AS55" i="6"/>
  <c r="AU55" i="6"/>
  <c r="AX55" i="6"/>
  <c r="AT20" i="5"/>
  <c r="AT22" i="5"/>
  <c r="AV22" i="5"/>
  <c r="AV25" i="6"/>
  <c r="AV24" i="6" s="1"/>
  <c r="AV20" i="6"/>
  <c r="AV39" i="6"/>
  <c r="AS39" i="6"/>
  <c r="AS20" i="6"/>
  <c r="AS25" i="6"/>
  <c r="AS24" i="6" s="1"/>
  <c r="AX22" i="5"/>
  <c r="AO20" i="5"/>
  <c r="AT20" i="6"/>
  <c r="AT25" i="6"/>
  <c r="AT24" i="6" s="1"/>
  <c r="AT39" i="6"/>
  <c r="AQ22" i="5"/>
  <c r="AV20" i="5"/>
  <c r="AW22" i="5"/>
  <c r="AO22" i="5"/>
  <c r="AU25" i="6"/>
  <c r="AU24" i="6" s="1"/>
  <c r="AR55" i="6"/>
  <c r="AQ39" i="6"/>
  <c r="AQ20" i="6"/>
  <c r="AQ25" i="6"/>
  <c r="AQ24" i="6" s="1"/>
  <c r="AR20" i="5"/>
  <c r="AW39" i="6"/>
  <c r="AW20" i="6"/>
  <c r="AW25" i="6"/>
  <c r="AW24" i="6" s="1"/>
  <c r="AS20" i="5"/>
  <c r="AS22" i="5"/>
  <c r="AZ20" i="5"/>
  <c r="AZ20" i="6"/>
  <c r="AZ25" i="6"/>
  <c r="AZ24" i="6" s="1"/>
  <c r="AZ39" i="6"/>
  <c r="AP22" i="5"/>
  <c r="AR20" i="6"/>
  <c r="AR25" i="6"/>
  <c r="AR24" i="6" s="1"/>
  <c r="AR39" i="6"/>
  <c r="AV55" i="6"/>
  <c r="AT55" i="6"/>
  <c r="AX20" i="6"/>
  <c r="AX25" i="6"/>
  <c r="AX24" i="6" s="1"/>
  <c r="AX39" i="6"/>
  <c r="AQ20" i="5"/>
  <c r="AP20" i="5"/>
  <c r="AX20" i="5"/>
  <c r="AU22" i="5"/>
  <c r="AU20" i="5"/>
  <c r="AY39" i="6"/>
  <c r="AY20" i="6"/>
  <c r="AY25" i="6"/>
  <c r="AY24" i="6" s="1"/>
  <c r="AZ22" i="5"/>
  <c r="AW20" i="5"/>
  <c r="AZ55" i="6"/>
  <c r="AO55" i="6"/>
  <c r="AP25" i="6"/>
  <c r="AP24" i="6" s="1"/>
  <c r="AW55" i="6"/>
  <c r="AO39" i="6"/>
  <c r="AM54" i="6" l="1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P46" i="6"/>
  <c r="O46" i="6"/>
  <c r="N46" i="6"/>
  <c r="M46" i="6"/>
  <c r="L46" i="6"/>
  <c r="K46" i="6"/>
  <c r="J46" i="6"/>
  <c r="I46" i="6"/>
  <c r="H46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AN29" i="6"/>
  <c r="AM29" i="6"/>
  <c r="AL29" i="6"/>
  <c r="AL28" i="6" s="1"/>
  <c r="AK29" i="6"/>
  <c r="AJ29" i="6"/>
  <c r="AJ28" i="6" s="1"/>
  <c r="AI29" i="6"/>
  <c r="AI28" i="6" s="1"/>
  <c r="AH29" i="6"/>
  <c r="AH28" i="6" s="1"/>
  <c r="AG29" i="6"/>
  <c r="AG28" i="6" s="1"/>
  <c r="AF29" i="6"/>
  <c r="AF28" i="6" s="1"/>
  <c r="AE29" i="6"/>
  <c r="AE28" i="6" s="1"/>
  <c r="AD29" i="6"/>
  <c r="AD28" i="6" s="1"/>
  <c r="AC29" i="6"/>
  <c r="AC28" i="6" s="1"/>
  <c r="AB29" i="6"/>
  <c r="AB28" i="6" s="1"/>
  <c r="AA29" i="6"/>
  <c r="AA28" i="6" s="1"/>
  <c r="Z29" i="6"/>
  <c r="Z28" i="6" s="1"/>
  <c r="Y29" i="6"/>
  <c r="Y28" i="6" s="1"/>
  <c r="X29" i="6"/>
  <c r="X28" i="6" s="1"/>
  <c r="W29" i="6"/>
  <c r="W28" i="6" s="1"/>
  <c r="V29" i="6"/>
  <c r="V28" i="6" s="1"/>
  <c r="U29" i="6"/>
  <c r="U28" i="6" s="1"/>
  <c r="T29" i="6"/>
  <c r="T28" i="6" s="1"/>
  <c r="S29" i="6"/>
  <c r="S28" i="6" s="1"/>
  <c r="R29" i="6"/>
  <c r="R28" i="6" s="1"/>
  <c r="Q29" i="6"/>
  <c r="Q28" i="6" s="1"/>
  <c r="P29" i="6"/>
  <c r="P28" i="6" s="1"/>
  <c r="O29" i="6"/>
  <c r="O28" i="6" s="1"/>
  <c r="N29" i="6"/>
  <c r="N28" i="6" s="1"/>
  <c r="M29" i="6"/>
  <c r="M28" i="6" s="1"/>
  <c r="L29" i="6"/>
  <c r="L28" i="6" s="1"/>
  <c r="K29" i="6"/>
  <c r="K28" i="6" s="1"/>
  <c r="J29" i="6"/>
  <c r="J28" i="6" s="1"/>
  <c r="I29" i="6"/>
  <c r="I28" i="6" s="1"/>
  <c r="H29" i="6"/>
  <c r="AM28" i="6"/>
  <c r="AK28" i="6"/>
  <c r="G28" i="6"/>
  <c r="F28" i="6"/>
  <c r="E28" i="6"/>
  <c r="AN27" i="6"/>
  <c r="AM27" i="6"/>
  <c r="AL27" i="6"/>
  <c r="AK27" i="6"/>
  <c r="AJ27" i="6"/>
  <c r="AI27" i="6"/>
  <c r="AH27" i="6"/>
  <c r="AG27" i="6"/>
  <c r="AF27" i="6"/>
  <c r="AF26" i="6" s="1"/>
  <c r="AE27" i="6"/>
  <c r="AD27" i="6"/>
  <c r="AD26" i="6" s="1"/>
  <c r="AC27" i="6"/>
  <c r="AC26" i="6" s="1"/>
  <c r="AB27" i="6"/>
  <c r="AB26" i="6" s="1"/>
  <c r="AA27" i="6"/>
  <c r="AA26" i="6" s="1"/>
  <c r="Z27" i="6"/>
  <c r="Z26" i="6" s="1"/>
  <c r="Y27" i="6"/>
  <c r="Y26" i="6" s="1"/>
  <c r="X27" i="6"/>
  <c r="X26" i="6" s="1"/>
  <c r="W27" i="6"/>
  <c r="W26" i="6" s="1"/>
  <c r="V27" i="6"/>
  <c r="V26" i="6" s="1"/>
  <c r="U27" i="6"/>
  <c r="U26" i="6" s="1"/>
  <c r="T27" i="6"/>
  <c r="T26" i="6" s="1"/>
  <c r="S27" i="6"/>
  <c r="S26" i="6" s="1"/>
  <c r="R27" i="6"/>
  <c r="R26" i="6" s="1"/>
  <c r="Q27" i="6"/>
  <c r="Q26" i="6" s="1"/>
  <c r="P27" i="6"/>
  <c r="P26" i="6" s="1"/>
  <c r="O27" i="6"/>
  <c r="O26" i="6" s="1"/>
  <c r="N27" i="6"/>
  <c r="N26" i="6" s="1"/>
  <c r="M27" i="6"/>
  <c r="M26" i="6" s="1"/>
  <c r="L27" i="6"/>
  <c r="L26" i="6" s="1"/>
  <c r="K27" i="6"/>
  <c r="K26" i="6" s="1"/>
  <c r="J27" i="6"/>
  <c r="J26" i="6" s="1"/>
  <c r="I27" i="6"/>
  <c r="I26" i="6" s="1"/>
  <c r="H27" i="6"/>
  <c r="H26" i="6" s="1"/>
  <c r="G27" i="6"/>
  <c r="G26" i="6" s="1"/>
  <c r="F27" i="6"/>
  <c r="F26" i="6" s="1"/>
  <c r="E27" i="6"/>
  <c r="AN26" i="6"/>
  <c r="AM26" i="6"/>
  <c r="AL26" i="6"/>
  <c r="AK26" i="6"/>
  <c r="AJ26" i="6"/>
  <c r="AI26" i="6"/>
  <c r="AH26" i="6"/>
  <c r="AG26" i="6"/>
  <c r="AE26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AN21" i="5"/>
  <c r="AM21" i="5"/>
  <c r="AL21" i="5"/>
  <c r="AK21" i="5"/>
  <c r="AK22" i="5" s="1"/>
  <c r="AJ21" i="5"/>
  <c r="AI21" i="5"/>
  <c r="AH21" i="5"/>
  <c r="AG21" i="5"/>
  <c r="AG22" i="5" s="1"/>
  <c r="AF21" i="5"/>
  <c r="AE21" i="5"/>
  <c r="AD21" i="5"/>
  <c r="AC21" i="5"/>
  <c r="AC22" i="5" s="1"/>
  <c r="AB21" i="5"/>
  <c r="AA21" i="5"/>
  <c r="Z21" i="5"/>
  <c r="Y21" i="5"/>
  <c r="Y22" i="5" s="1"/>
  <c r="X21" i="5"/>
  <c r="W21" i="5"/>
  <c r="V21" i="5"/>
  <c r="U21" i="5"/>
  <c r="U22" i="5" s="1"/>
  <c r="T21" i="5"/>
  <c r="S21" i="5"/>
  <c r="R21" i="5"/>
  <c r="Q21" i="5"/>
  <c r="Q22" i="5" s="1"/>
  <c r="P21" i="5"/>
  <c r="O21" i="5"/>
  <c r="N21" i="5"/>
  <c r="M21" i="5"/>
  <c r="M22" i="5" s="1"/>
  <c r="L21" i="5"/>
  <c r="K21" i="5"/>
  <c r="J21" i="5"/>
  <c r="I21" i="5"/>
  <c r="I22" i="5" s="1"/>
  <c r="H21" i="5"/>
  <c r="G21" i="5"/>
  <c r="F21" i="5"/>
  <c r="E21" i="5"/>
  <c r="E22" i="5" s="1"/>
  <c r="AN19" i="5"/>
  <c r="AM19" i="5"/>
  <c r="AL19" i="5"/>
  <c r="AL21" i="6" s="1"/>
  <c r="AK19" i="5"/>
  <c r="AJ19" i="5"/>
  <c r="AI19" i="5"/>
  <c r="AI20" i="5" s="1"/>
  <c r="AH19" i="5"/>
  <c r="AG19" i="5"/>
  <c r="AG20" i="5" s="1"/>
  <c r="AF19" i="5"/>
  <c r="AE19" i="5"/>
  <c r="AE20" i="5" s="1"/>
  <c r="AD19" i="5"/>
  <c r="AD20" i="5" s="1"/>
  <c r="AC19" i="5"/>
  <c r="AB19" i="5"/>
  <c r="AB20" i="5" s="1"/>
  <c r="AA19" i="5"/>
  <c r="Z19" i="5"/>
  <c r="Y19" i="5"/>
  <c r="X19" i="5"/>
  <c r="W19" i="5"/>
  <c r="V19" i="5"/>
  <c r="V21" i="6" s="1"/>
  <c r="U19" i="5"/>
  <c r="T19" i="5"/>
  <c r="S19" i="5"/>
  <c r="S20" i="5" s="1"/>
  <c r="R19" i="5"/>
  <c r="Q19" i="5"/>
  <c r="Q20" i="5" s="1"/>
  <c r="P19" i="5"/>
  <c r="O19" i="5"/>
  <c r="N19" i="5"/>
  <c r="N20" i="5" s="1"/>
  <c r="M19" i="5"/>
  <c r="L19" i="5"/>
  <c r="L20" i="5" s="1"/>
  <c r="K19" i="5"/>
  <c r="J19" i="5"/>
  <c r="J20" i="5" s="1"/>
  <c r="I19" i="5"/>
  <c r="H19" i="5"/>
  <c r="G19" i="5"/>
  <c r="F19" i="5"/>
  <c r="E19" i="5"/>
  <c r="D18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M18" i="5" s="1"/>
  <c r="L17" i="5"/>
  <c r="K17" i="5"/>
  <c r="J17" i="5"/>
  <c r="I17" i="5"/>
  <c r="H17" i="5"/>
  <c r="G17" i="5"/>
  <c r="F17" i="5"/>
  <c r="E17" i="5"/>
  <c r="D16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B4" i="5"/>
  <c r="E34" i="4"/>
  <c r="E33" i="4"/>
  <c r="E32" i="4"/>
  <c r="E31" i="4"/>
  <c r="F20" i="4"/>
  <c r="F18" i="4"/>
  <c r="F17" i="4"/>
  <c r="F16" i="4"/>
  <c r="F15" i="4"/>
  <c r="B4" i="4"/>
  <c r="E31" i="3"/>
  <c r="E26" i="3"/>
  <c r="E25" i="3"/>
  <c r="E16" i="3" s="1"/>
  <c r="B4" i="3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O8" i="2"/>
  <c r="N8" i="2"/>
  <c r="B8" i="2"/>
  <c r="N7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Z6" i="2"/>
  <c r="Y6" i="2"/>
  <c r="X6" i="2"/>
  <c r="W6" i="2"/>
  <c r="V6" i="2"/>
  <c r="U6" i="2"/>
  <c r="T6" i="2"/>
  <c r="S6" i="2"/>
  <c r="R6" i="2"/>
  <c r="Q6" i="2"/>
  <c r="Q7" i="2" s="1"/>
  <c r="Q5" i="2"/>
  <c r="R5" i="2" s="1"/>
  <c r="Z3" i="2"/>
  <c r="Y3" i="2"/>
  <c r="X3" i="2"/>
  <c r="W3" i="2"/>
  <c r="V3" i="2"/>
  <c r="U3" i="2"/>
  <c r="T3" i="2"/>
  <c r="S3" i="2"/>
  <c r="R3" i="2"/>
  <c r="Q3" i="2"/>
  <c r="D2" i="2"/>
  <c r="D1" i="2"/>
  <c r="AQ36" i="6" l="1"/>
  <c r="AQ35" i="6" s="1"/>
  <c r="AU36" i="6"/>
  <c r="AU35" i="6" s="1"/>
  <c r="AY36" i="6"/>
  <c r="AY35" i="6" s="1"/>
  <c r="AR36" i="6"/>
  <c r="AR35" i="6" s="1"/>
  <c r="AV36" i="6"/>
  <c r="AV35" i="6" s="1"/>
  <c r="AZ36" i="6"/>
  <c r="AZ35" i="6" s="1"/>
  <c r="AO36" i="6"/>
  <c r="AO35" i="6" s="1"/>
  <c r="AS36" i="6"/>
  <c r="AS35" i="6" s="1"/>
  <c r="AW36" i="6"/>
  <c r="AW35" i="6" s="1"/>
  <c r="AP36" i="6"/>
  <c r="AP35" i="6" s="1"/>
  <c r="AT36" i="6"/>
  <c r="AT35" i="6" s="1"/>
  <c r="AX36" i="6"/>
  <c r="AX35" i="6" s="1"/>
  <c r="AO19" i="6"/>
  <c r="AU19" i="6"/>
  <c r="AT19" i="6"/>
  <c r="AX19" i="6"/>
  <c r="AV19" i="6"/>
  <c r="AP19" i="6"/>
  <c r="AZ19" i="6"/>
  <c r="AW19" i="6"/>
  <c r="AY19" i="6"/>
  <c r="AQ19" i="6"/>
  <c r="AR19" i="6"/>
  <c r="AS19" i="6"/>
  <c r="J41" i="6"/>
  <c r="AP41" i="6"/>
  <c r="AT41" i="6"/>
  <c r="AT34" i="6" s="1"/>
  <c r="AX41" i="6"/>
  <c r="AX34" i="6" s="1"/>
  <c r="AS41" i="6"/>
  <c r="AN41" i="6"/>
  <c r="AQ41" i="6"/>
  <c r="AU41" i="6"/>
  <c r="AY41" i="6"/>
  <c r="AR41" i="6"/>
  <c r="AV41" i="6"/>
  <c r="AZ41" i="6"/>
  <c r="AO41" i="6"/>
  <c r="AW41" i="6"/>
  <c r="AR22" i="6"/>
  <c r="AV22" i="6"/>
  <c r="AX22" i="6"/>
  <c r="AT22" i="6"/>
  <c r="AQ22" i="6"/>
  <c r="AO22" i="6"/>
  <c r="AW22" i="6"/>
  <c r="AP22" i="6"/>
  <c r="AZ22" i="6"/>
  <c r="AY22" i="6"/>
  <c r="AS22" i="6"/>
  <c r="AU22" i="6"/>
  <c r="R22" i="6"/>
  <c r="AY21" i="6"/>
  <c r="AO21" i="6"/>
  <c r="AR21" i="6"/>
  <c r="AW21" i="6"/>
  <c r="AS21" i="6"/>
  <c r="AQ21" i="6"/>
  <c r="AU21" i="6"/>
  <c r="AP21" i="6"/>
  <c r="AT21" i="6"/>
  <c r="AV21" i="6"/>
  <c r="AZ21" i="6"/>
  <c r="AX21" i="6"/>
  <c r="E13" i="3"/>
  <c r="E38" i="3" s="1"/>
  <c r="AW18" i="5"/>
  <c r="AO18" i="5"/>
  <c r="AU18" i="5"/>
  <c r="AQ18" i="5"/>
  <c r="AP18" i="5"/>
  <c r="AV18" i="5"/>
  <c r="AR18" i="5"/>
  <c r="AZ18" i="5"/>
  <c r="AT18" i="5"/>
  <c r="AS18" i="5"/>
  <c r="AX18" i="5"/>
  <c r="AY18" i="5"/>
  <c r="AO16" i="5"/>
  <c r="AW16" i="5"/>
  <c r="AZ16" i="5"/>
  <c r="AP16" i="5"/>
  <c r="AR16" i="5"/>
  <c r="AQ16" i="5"/>
  <c r="AV16" i="5"/>
  <c r="AU16" i="5"/>
  <c r="AT16" i="5"/>
  <c r="AX16" i="5"/>
  <c r="AS16" i="5"/>
  <c r="AY16" i="5"/>
  <c r="O18" i="5"/>
  <c r="AI18" i="5"/>
  <c r="AG16" i="5"/>
  <c r="D40" i="6"/>
  <c r="D44" i="6"/>
  <c r="G55" i="6"/>
  <c r="K55" i="6"/>
  <c r="O55" i="6"/>
  <c r="S55" i="6"/>
  <c r="W55" i="6"/>
  <c r="AA55" i="6"/>
  <c r="AE55" i="6"/>
  <c r="AI55" i="6"/>
  <c r="AM55" i="6"/>
  <c r="AN55" i="6"/>
  <c r="H55" i="6"/>
  <c r="L55" i="6"/>
  <c r="P55" i="6"/>
  <c r="T55" i="6"/>
  <c r="X55" i="6"/>
  <c r="AB55" i="6"/>
  <c r="AF55" i="6"/>
  <c r="AJ55" i="6"/>
  <c r="I55" i="6"/>
  <c r="M55" i="6"/>
  <c r="Q55" i="6"/>
  <c r="U55" i="6"/>
  <c r="Y55" i="6"/>
  <c r="AC55" i="6"/>
  <c r="AG55" i="6"/>
  <c r="AK55" i="6"/>
  <c r="F55" i="6"/>
  <c r="J55" i="6"/>
  <c r="N55" i="6"/>
  <c r="R55" i="6"/>
  <c r="V55" i="6"/>
  <c r="Z55" i="6"/>
  <c r="AD55" i="6"/>
  <c r="AH55" i="6"/>
  <c r="AL55" i="6"/>
  <c r="E26" i="6"/>
  <c r="D26" i="6" s="1"/>
  <c r="D27" i="6"/>
  <c r="D43" i="6"/>
  <c r="D42" i="6"/>
  <c r="D46" i="6"/>
  <c r="D23" i="6"/>
  <c r="H28" i="6"/>
  <c r="D45" i="6"/>
  <c r="D47" i="6"/>
  <c r="E34" i="6"/>
  <c r="AN28" i="6"/>
  <c r="AN39" i="6"/>
  <c r="Z36" i="6"/>
  <c r="AN36" i="6"/>
  <c r="N22" i="5"/>
  <c r="AD22" i="5"/>
  <c r="AH22" i="5"/>
  <c r="G22" i="5"/>
  <c r="O22" i="5"/>
  <c r="S22" i="5"/>
  <c r="W22" i="5"/>
  <c r="AE22" i="5"/>
  <c r="AI22" i="5"/>
  <c r="AM22" i="5"/>
  <c r="X22" i="5"/>
  <c r="AN22" i="5"/>
  <c r="H21" i="6"/>
  <c r="T21" i="6"/>
  <c r="X21" i="6"/>
  <c r="AJ21" i="6"/>
  <c r="AN21" i="6"/>
  <c r="AJ18" i="5"/>
  <c r="E19" i="6"/>
  <c r="R22" i="5"/>
  <c r="T20" i="5"/>
  <c r="L21" i="6"/>
  <c r="H20" i="5"/>
  <c r="AN20" i="5"/>
  <c r="Z20" i="6"/>
  <c r="AF16" i="5"/>
  <c r="Q21" i="6"/>
  <c r="N25" i="6"/>
  <c r="N24" i="6" s="1"/>
  <c r="X22" i="6"/>
  <c r="AG21" i="6"/>
  <c r="L16" i="5"/>
  <c r="X16" i="5"/>
  <c r="Y19" i="6"/>
  <c r="S5" i="2"/>
  <c r="R7" i="2"/>
  <c r="F703" i="2"/>
  <c r="F699" i="2"/>
  <c r="F695" i="2"/>
  <c r="F691" i="2"/>
  <c r="F687" i="2"/>
  <c r="F683" i="2"/>
  <c r="F679" i="2"/>
  <c r="F675" i="2"/>
  <c r="F671" i="2"/>
  <c r="F667" i="2"/>
  <c r="F663" i="2"/>
  <c r="F659" i="2"/>
  <c r="F655" i="2"/>
  <c r="F651" i="2"/>
  <c r="F647" i="2"/>
  <c r="F643" i="2"/>
  <c r="F639" i="2"/>
  <c r="F635" i="2"/>
  <c r="F631" i="2"/>
  <c r="F627" i="2"/>
  <c r="F623" i="2"/>
  <c r="F619" i="2"/>
  <c r="F615" i="2"/>
  <c r="F611" i="2"/>
  <c r="F702" i="2"/>
  <c r="F697" i="2"/>
  <c r="F692" i="2"/>
  <c r="F686" i="2"/>
  <c r="F681" i="2"/>
  <c r="F676" i="2"/>
  <c r="F670" i="2"/>
  <c r="F665" i="2"/>
  <c r="F660" i="2"/>
  <c r="F654" i="2"/>
  <c r="F649" i="2"/>
  <c r="F644" i="2"/>
  <c r="F638" i="2"/>
  <c r="F633" i="2"/>
  <c r="F628" i="2"/>
  <c r="F622" i="2"/>
  <c r="F617" i="2"/>
  <c r="F612" i="2"/>
  <c r="F701" i="2"/>
  <c r="F696" i="2"/>
  <c r="F690" i="2"/>
  <c r="F685" i="2"/>
  <c r="F680" i="2"/>
  <c r="F674" i="2"/>
  <c r="F669" i="2"/>
  <c r="F664" i="2"/>
  <c r="F658" i="2"/>
  <c r="F653" i="2"/>
  <c r="F648" i="2"/>
  <c r="F642" i="2"/>
  <c r="F637" i="2"/>
  <c r="F632" i="2"/>
  <c r="F626" i="2"/>
  <c r="F621" i="2"/>
  <c r="F616" i="2"/>
  <c r="F610" i="2"/>
  <c r="F700" i="2"/>
  <c r="F694" i="2"/>
  <c r="F689" i="2"/>
  <c r="F684" i="2"/>
  <c r="F678" i="2"/>
  <c r="F673" i="2"/>
  <c r="F668" i="2"/>
  <c r="F662" i="2"/>
  <c r="F657" i="2"/>
  <c r="F652" i="2"/>
  <c r="F646" i="2"/>
  <c r="F641" i="2"/>
  <c r="F636" i="2"/>
  <c r="F630" i="2"/>
  <c r="F625" i="2"/>
  <c r="F620" i="2"/>
  <c r="F614" i="2"/>
  <c r="F609" i="2"/>
  <c r="F704" i="2"/>
  <c r="F698" i="2"/>
  <c r="F693" i="2"/>
  <c r="F688" i="2"/>
  <c r="F682" i="2"/>
  <c r="F677" i="2"/>
  <c r="F672" i="2"/>
  <c r="F666" i="2"/>
  <c r="F661" i="2"/>
  <c r="F656" i="2"/>
  <c r="F650" i="2"/>
  <c r="F645" i="2"/>
  <c r="F640" i="2"/>
  <c r="F634" i="2"/>
  <c r="F629" i="2"/>
  <c r="F624" i="2"/>
  <c r="F618" i="2"/>
  <c r="F613" i="2"/>
  <c r="N9" i="2"/>
  <c r="G7" i="2"/>
  <c r="K7" i="2"/>
  <c r="F8" i="2"/>
  <c r="AL38" i="6"/>
  <c r="AH38" i="6"/>
  <c r="AD38" i="6"/>
  <c r="Z38" i="6"/>
  <c r="V38" i="6"/>
  <c r="R38" i="6"/>
  <c r="N38" i="6"/>
  <c r="J38" i="6"/>
  <c r="AK38" i="6"/>
  <c r="AG38" i="6"/>
  <c r="AC38" i="6"/>
  <c r="Y38" i="6"/>
  <c r="U38" i="6"/>
  <c r="Q38" i="6"/>
  <c r="M38" i="6"/>
  <c r="I38" i="6"/>
  <c r="AI38" i="6"/>
  <c r="AA38" i="6"/>
  <c r="S38" i="6"/>
  <c r="K38" i="6"/>
  <c r="AF38" i="6"/>
  <c r="X38" i="6"/>
  <c r="P38" i="6"/>
  <c r="H38" i="6"/>
  <c r="AJ38" i="6"/>
  <c r="T38" i="6"/>
  <c r="AE38" i="6"/>
  <c r="O38" i="6"/>
  <c r="AB38" i="6"/>
  <c r="L38" i="6"/>
  <c r="AM38" i="6"/>
  <c r="W38" i="6"/>
  <c r="AJ19" i="6"/>
  <c r="AD19" i="6"/>
  <c r="H19" i="6"/>
  <c r="L19" i="6"/>
  <c r="P19" i="6"/>
  <c r="X19" i="6"/>
  <c r="AB19" i="6"/>
  <c r="AF19" i="6"/>
  <c r="AN19" i="6"/>
  <c r="F20" i="6"/>
  <c r="J20" i="6"/>
  <c r="F14" i="4"/>
  <c r="F27" i="4" s="1"/>
  <c r="E16" i="5"/>
  <c r="I19" i="6"/>
  <c r="M19" i="6"/>
  <c r="M16" i="5"/>
  <c r="Q19" i="6"/>
  <c r="U19" i="6"/>
  <c r="U16" i="5"/>
  <c r="AC19" i="6"/>
  <c r="AC16" i="5"/>
  <c r="AG19" i="6"/>
  <c r="AK19" i="6"/>
  <c r="AK16" i="5"/>
  <c r="P16" i="5"/>
  <c r="Y16" i="5"/>
  <c r="AJ16" i="5"/>
  <c r="T19" i="6"/>
  <c r="F25" i="6"/>
  <c r="F24" i="6" s="1"/>
  <c r="H16" i="5"/>
  <c r="Q16" i="5"/>
  <c r="AB16" i="5"/>
  <c r="AN16" i="5"/>
  <c r="H39" i="6"/>
  <c r="H25" i="6"/>
  <c r="H20" i="6"/>
  <c r="H18" i="5"/>
  <c r="L25" i="6"/>
  <c r="L24" i="6" s="1"/>
  <c r="L18" i="5"/>
  <c r="L39" i="6"/>
  <c r="L20" i="6"/>
  <c r="P39" i="6"/>
  <c r="P25" i="6"/>
  <c r="P24" i="6" s="1"/>
  <c r="P18" i="5"/>
  <c r="P20" i="6"/>
  <c r="T25" i="6"/>
  <c r="T24" i="6" s="1"/>
  <c r="T20" i="6"/>
  <c r="T18" i="5"/>
  <c r="X39" i="6"/>
  <c r="X25" i="6"/>
  <c r="X24" i="6" s="1"/>
  <c r="X20" i="6"/>
  <c r="AB25" i="6"/>
  <c r="AB24" i="6" s="1"/>
  <c r="AB18" i="5"/>
  <c r="AB39" i="6"/>
  <c r="AB20" i="6"/>
  <c r="AF25" i="6"/>
  <c r="AF24" i="6" s="1"/>
  <c r="AF39" i="6"/>
  <c r="AF18" i="5"/>
  <c r="AJ25" i="6"/>
  <c r="AJ24" i="6" s="1"/>
  <c r="AJ20" i="6"/>
  <c r="AJ39" i="6"/>
  <c r="AN25" i="6"/>
  <c r="AN20" i="6"/>
  <c r="AN18" i="5"/>
  <c r="X18" i="5"/>
  <c r="AF20" i="6"/>
  <c r="AN22" i="6"/>
  <c r="AD25" i="6"/>
  <c r="AD24" i="6" s="1"/>
  <c r="T39" i="6"/>
  <c r="F37" i="6"/>
  <c r="G37" i="6"/>
  <c r="AG22" i="6"/>
  <c r="Q22" i="6"/>
  <c r="AK22" i="6"/>
  <c r="U22" i="6"/>
  <c r="E22" i="6"/>
  <c r="Y22" i="6"/>
  <c r="I22" i="6"/>
  <c r="AH22" i="6"/>
  <c r="M22" i="6"/>
  <c r="AC22" i="6"/>
  <c r="G19" i="6"/>
  <c r="G16" i="5"/>
  <c r="K19" i="6"/>
  <c r="K16" i="5"/>
  <c r="O19" i="6"/>
  <c r="O16" i="5"/>
  <c r="S19" i="6"/>
  <c r="S16" i="5"/>
  <c r="W19" i="6"/>
  <c r="W16" i="5"/>
  <c r="AA19" i="6"/>
  <c r="AA16" i="5"/>
  <c r="AE19" i="6"/>
  <c r="I16" i="5"/>
  <c r="T16" i="5"/>
  <c r="E25" i="6"/>
  <c r="E18" i="5"/>
  <c r="I20" i="6"/>
  <c r="I39" i="6"/>
  <c r="I25" i="6"/>
  <c r="I24" i="6" s="1"/>
  <c r="I18" i="5"/>
  <c r="M39" i="6"/>
  <c r="M25" i="6"/>
  <c r="M24" i="6" s="1"/>
  <c r="M20" i="6"/>
  <c r="Q39" i="6"/>
  <c r="Q18" i="5"/>
  <c r="Q25" i="6"/>
  <c r="Q24" i="6" s="1"/>
  <c r="Q20" i="6"/>
  <c r="U39" i="6"/>
  <c r="U25" i="6"/>
  <c r="U24" i="6" s="1"/>
  <c r="U18" i="5"/>
  <c r="U20" i="6"/>
  <c r="Y20" i="6"/>
  <c r="Y39" i="6"/>
  <c r="Y25" i="6"/>
  <c r="Y24" i="6" s="1"/>
  <c r="AC39" i="6"/>
  <c r="AC25" i="6"/>
  <c r="AC24" i="6" s="1"/>
  <c r="AC20" i="6"/>
  <c r="AC18" i="5"/>
  <c r="AG25" i="6"/>
  <c r="AG24" i="6" s="1"/>
  <c r="AG39" i="6"/>
  <c r="AG18" i="5"/>
  <c r="AG20" i="6"/>
  <c r="AK39" i="6"/>
  <c r="AK25" i="6"/>
  <c r="AK24" i="6" s="1"/>
  <c r="AK18" i="5"/>
  <c r="AK20" i="6"/>
  <c r="AA18" i="5"/>
  <c r="K18" i="5"/>
  <c r="AE18" i="5"/>
  <c r="S18" i="5"/>
  <c r="Y18" i="5"/>
  <c r="H22" i="5"/>
  <c r="H22" i="6"/>
  <c r="L22" i="5"/>
  <c r="L22" i="6"/>
  <c r="P22" i="5"/>
  <c r="P22" i="6"/>
  <c r="T22" i="5"/>
  <c r="T22" i="6"/>
  <c r="AB22" i="5"/>
  <c r="AB22" i="6"/>
  <c r="AF22" i="5"/>
  <c r="AF22" i="6"/>
  <c r="AJ22" i="5"/>
  <c r="AJ22" i="6"/>
  <c r="E20" i="6"/>
  <c r="V20" i="6"/>
  <c r="AH25" i="6"/>
  <c r="AH24" i="6" s="1"/>
  <c r="AL20" i="6"/>
  <c r="P21" i="6"/>
  <c r="P20" i="5"/>
  <c r="AF21" i="6"/>
  <c r="AF20" i="5"/>
  <c r="X20" i="5"/>
  <c r="F22" i="6"/>
  <c r="J22" i="6"/>
  <c r="N22" i="6"/>
  <c r="V22" i="6"/>
  <c r="Z22" i="6"/>
  <c r="AD22" i="6"/>
  <c r="AL22" i="6"/>
  <c r="AK36" i="6"/>
  <c r="AG36" i="6"/>
  <c r="AC36" i="6"/>
  <c r="Y36" i="6"/>
  <c r="U36" i="6"/>
  <c r="Q36" i="6"/>
  <c r="M36" i="6"/>
  <c r="I36" i="6"/>
  <c r="AJ36" i="6"/>
  <c r="AF36" i="6"/>
  <c r="AB36" i="6"/>
  <c r="X36" i="6"/>
  <c r="T36" i="6"/>
  <c r="P36" i="6"/>
  <c r="L36" i="6"/>
  <c r="H36" i="6"/>
  <c r="AL36" i="6"/>
  <c r="AD36" i="6"/>
  <c r="V36" i="6"/>
  <c r="N36" i="6"/>
  <c r="F36" i="6"/>
  <c r="AI36" i="6"/>
  <c r="AA36" i="6"/>
  <c r="S36" i="6"/>
  <c r="K36" i="6"/>
  <c r="AM36" i="6"/>
  <c r="W36" i="6"/>
  <c r="G36" i="6"/>
  <c r="AH36" i="6"/>
  <c r="R36" i="6"/>
  <c r="AE36" i="6"/>
  <c r="O36" i="6"/>
  <c r="AK41" i="6"/>
  <c r="AG41" i="6"/>
  <c r="AC41" i="6"/>
  <c r="Y41" i="6"/>
  <c r="U41" i="6"/>
  <c r="Q41" i="6"/>
  <c r="M41" i="6"/>
  <c r="I41" i="6"/>
  <c r="AJ41" i="6"/>
  <c r="AF41" i="6"/>
  <c r="AB41" i="6"/>
  <c r="X41" i="6"/>
  <c r="T41" i="6"/>
  <c r="P41" i="6"/>
  <c r="L41" i="6"/>
  <c r="H41" i="6"/>
  <c r="AM41" i="6"/>
  <c r="AI41" i="6"/>
  <c r="AE41" i="6"/>
  <c r="AA41" i="6"/>
  <c r="W41" i="6"/>
  <c r="S41" i="6"/>
  <c r="O41" i="6"/>
  <c r="K41" i="6"/>
  <c r="G41" i="6"/>
  <c r="AL41" i="6"/>
  <c r="V41" i="6"/>
  <c r="F41" i="6"/>
  <c r="AH41" i="6"/>
  <c r="R41" i="6"/>
  <c r="AD41" i="6"/>
  <c r="Z41" i="6"/>
  <c r="N41" i="6"/>
  <c r="Z21" i="6"/>
  <c r="J21" i="6"/>
  <c r="AD21" i="6"/>
  <c r="N21" i="6"/>
  <c r="AH21" i="6"/>
  <c r="R21" i="6"/>
  <c r="F19" i="6"/>
  <c r="F16" i="5"/>
  <c r="J16" i="5"/>
  <c r="J19" i="6"/>
  <c r="N16" i="5"/>
  <c r="R19" i="6"/>
  <c r="R16" i="5"/>
  <c r="V19" i="6"/>
  <c r="V16" i="5"/>
  <c r="Z16" i="5"/>
  <c r="Z19" i="6"/>
  <c r="AD16" i="5"/>
  <c r="AH19" i="6"/>
  <c r="AH16" i="5"/>
  <c r="AL19" i="6"/>
  <c r="AL16" i="5"/>
  <c r="AI25" i="6"/>
  <c r="AI24" i="6" s="1"/>
  <c r="E20" i="5"/>
  <c r="E21" i="6"/>
  <c r="I20" i="5"/>
  <c r="I21" i="6"/>
  <c r="M20" i="5"/>
  <c r="M21" i="6"/>
  <c r="U20" i="5"/>
  <c r="U21" i="6"/>
  <c r="Y20" i="5"/>
  <c r="Y21" i="6"/>
  <c r="AC20" i="5"/>
  <c r="AC21" i="6"/>
  <c r="AK20" i="5"/>
  <c r="AK21" i="6"/>
  <c r="AH20" i="5"/>
  <c r="R20" i="5"/>
  <c r="AL20" i="5"/>
  <c r="AA20" i="5"/>
  <c r="V20" i="5"/>
  <c r="K20" i="5"/>
  <c r="F20" i="5"/>
  <c r="O20" i="5"/>
  <c r="Z20" i="5"/>
  <c r="AJ20" i="5"/>
  <c r="N19" i="6"/>
  <c r="F21" i="6"/>
  <c r="AB21" i="6"/>
  <c r="V25" i="6"/>
  <c r="V24" i="6" s="1"/>
  <c r="J36" i="6"/>
  <c r="AI19" i="6"/>
  <c r="AM19" i="6"/>
  <c r="F39" i="6"/>
  <c r="F18" i="5"/>
  <c r="J39" i="6"/>
  <c r="J18" i="5"/>
  <c r="N39" i="6"/>
  <c r="N18" i="5"/>
  <c r="R39" i="6"/>
  <c r="R18" i="5"/>
  <c r="V39" i="6"/>
  <c r="V18" i="5"/>
  <c r="Z39" i="6"/>
  <c r="Z18" i="5"/>
  <c r="AD39" i="6"/>
  <c r="AD18" i="5"/>
  <c r="AH39" i="6"/>
  <c r="AH18" i="5"/>
  <c r="AL39" i="6"/>
  <c r="AL25" i="6"/>
  <c r="AL24" i="6" s="1"/>
  <c r="AL18" i="5"/>
  <c r="J22" i="5"/>
  <c r="Z22" i="5"/>
  <c r="R20" i="6"/>
  <c r="AH20" i="6"/>
  <c r="J25" i="6"/>
  <c r="J24" i="6" s="1"/>
  <c r="R25" i="6"/>
  <c r="R24" i="6" s="1"/>
  <c r="Z25" i="6"/>
  <c r="Z24" i="6" s="1"/>
  <c r="AE16" i="5"/>
  <c r="AI16" i="5"/>
  <c r="AM16" i="5"/>
  <c r="G39" i="6"/>
  <c r="G25" i="6"/>
  <c r="G24" i="6" s="1"/>
  <c r="G20" i="6"/>
  <c r="K39" i="6"/>
  <c r="K25" i="6"/>
  <c r="K24" i="6" s="1"/>
  <c r="K20" i="6"/>
  <c r="O39" i="6"/>
  <c r="O25" i="6"/>
  <c r="O24" i="6" s="1"/>
  <c r="O20" i="6"/>
  <c r="S39" i="6"/>
  <c r="S25" i="6"/>
  <c r="S24" i="6" s="1"/>
  <c r="S20" i="6"/>
  <c r="W39" i="6"/>
  <c r="W25" i="6"/>
  <c r="W24" i="6" s="1"/>
  <c r="W20" i="6"/>
  <c r="AA39" i="6"/>
  <c r="AA25" i="6"/>
  <c r="AA24" i="6" s="1"/>
  <c r="AA20" i="6"/>
  <c r="AE39" i="6"/>
  <c r="AE25" i="6"/>
  <c r="AE24" i="6" s="1"/>
  <c r="AE20" i="6"/>
  <c r="AI39" i="6"/>
  <c r="AI20" i="6"/>
  <c r="AM39" i="6"/>
  <c r="AM20" i="6"/>
  <c r="G18" i="5"/>
  <c r="W18" i="5"/>
  <c r="AM18" i="5"/>
  <c r="G21" i="6"/>
  <c r="K21" i="6"/>
  <c r="O21" i="6"/>
  <c r="S21" i="6"/>
  <c r="W21" i="6"/>
  <c r="AA21" i="6"/>
  <c r="AE21" i="6"/>
  <c r="AI21" i="6"/>
  <c r="AM21" i="6"/>
  <c r="G20" i="5"/>
  <c r="W20" i="5"/>
  <c r="AM20" i="5"/>
  <c r="G22" i="6"/>
  <c r="K22" i="6"/>
  <c r="O22" i="6"/>
  <c r="S22" i="6"/>
  <c r="W22" i="6"/>
  <c r="AA22" i="6"/>
  <c r="AE22" i="6"/>
  <c r="AI22" i="6"/>
  <c r="AM22" i="6"/>
  <c r="F22" i="5"/>
  <c r="K22" i="5"/>
  <c r="V22" i="5"/>
  <c r="AA22" i="5"/>
  <c r="AL22" i="5"/>
  <c r="N20" i="6"/>
  <c r="AD20" i="6"/>
  <c r="AM25" i="6"/>
  <c r="AM24" i="6" s="1"/>
  <c r="AP34" i="6" l="1"/>
  <c r="AO34" i="6"/>
  <c r="AY34" i="6"/>
  <c r="AZ34" i="6"/>
  <c r="AU34" i="6"/>
  <c r="AW34" i="6"/>
  <c r="AR34" i="6"/>
  <c r="AV34" i="6"/>
  <c r="AQ34" i="6"/>
  <c r="AS34" i="6"/>
  <c r="E51" i="6"/>
  <c r="C60" i="6" s="1"/>
  <c r="D63" i="6" s="1"/>
  <c r="AY18" i="6"/>
  <c r="AV18" i="6"/>
  <c r="AO18" i="6"/>
  <c r="AU18" i="6"/>
  <c r="AX18" i="6"/>
  <c r="AZ18" i="6"/>
  <c r="AR18" i="6"/>
  <c r="AQ18" i="6"/>
  <c r="AZ23" i="5"/>
  <c r="AZ30" i="6" s="1"/>
  <c r="AT18" i="6"/>
  <c r="AS18" i="6"/>
  <c r="AP18" i="6"/>
  <c r="AW18" i="6"/>
  <c r="AG23" i="5"/>
  <c r="AG33" i="6" s="1"/>
  <c r="AO23" i="5"/>
  <c r="AO32" i="6" s="1"/>
  <c r="AQ23" i="5"/>
  <c r="AR23" i="5"/>
  <c r="AX23" i="5"/>
  <c r="AY23" i="5"/>
  <c r="AU23" i="5"/>
  <c r="AS23" i="5"/>
  <c r="AV23" i="5"/>
  <c r="AT23" i="5"/>
  <c r="AP23" i="5"/>
  <c r="AW23" i="5"/>
  <c r="AL18" i="6"/>
  <c r="D28" i="6"/>
  <c r="D37" i="6"/>
  <c r="D36" i="6"/>
  <c r="D20" i="6"/>
  <c r="D22" i="6"/>
  <c r="D38" i="6"/>
  <c r="D39" i="6"/>
  <c r="D41" i="6"/>
  <c r="H24" i="6"/>
  <c r="D21" i="6"/>
  <c r="E24" i="6"/>
  <c r="D29" i="6"/>
  <c r="D19" i="6"/>
  <c r="Y35" i="6"/>
  <c r="Y34" i="6" s="1"/>
  <c r="L35" i="6"/>
  <c r="L34" i="6" s="1"/>
  <c r="AN24" i="6"/>
  <c r="AI23" i="5"/>
  <c r="AI32" i="6" s="1"/>
  <c r="I35" i="6"/>
  <c r="I34" i="6" s="1"/>
  <c r="AN35" i="6"/>
  <c r="AM23" i="5"/>
  <c r="AM31" i="6" s="1"/>
  <c r="X35" i="6"/>
  <c r="X34" i="6" s="1"/>
  <c r="AK23" i="5"/>
  <c r="AK32" i="6" s="1"/>
  <c r="M23" i="5"/>
  <c r="M31" i="6" s="1"/>
  <c r="W23" i="5"/>
  <c r="W33" i="6" s="1"/>
  <c r="AN23" i="5"/>
  <c r="AN31" i="6" s="1"/>
  <c r="M35" i="6"/>
  <c r="M34" i="6" s="1"/>
  <c r="H18" i="6"/>
  <c r="G23" i="5"/>
  <c r="G33" i="6" s="1"/>
  <c r="O23" i="5"/>
  <c r="O31" i="6" s="1"/>
  <c r="AD23" i="5"/>
  <c r="AD16" i="6" s="1"/>
  <c r="J18" i="6"/>
  <c r="H35" i="6"/>
  <c r="H34" i="6" s="1"/>
  <c r="AK35" i="6"/>
  <c r="AK34" i="6" s="1"/>
  <c r="X23" i="5"/>
  <c r="X30" i="6" s="1"/>
  <c r="AF35" i="6"/>
  <c r="AF34" i="6" s="1"/>
  <c r="L23" i="5"/>
  <c r="L16" i="6" s="1"/>
  <c r="Q23" i="5"/>
  <c r="Q33" i="6" s="1"/>
  <c r="I23" i="5"/>
  <c r="I16" i="6" s="1"/>
  <c r="Z18" i="6"/>
  <c r="J23" i="5"/>
  <c r="J32" i="6" s="1"/>
  <c r="AE35" i="6"/>
  <c r="AE34" i="6" s="1"/>
  <c r="AB35" i="6"/>
  <c r="AB34" i="6" s="1"/>
  <c r="AF23" i="5"/>
  <c r="AF30" i="6" s="1"/>
  <c r="AB23" i="5"/>
  <c r="AB30" i="6" s="1"/>
  <c r="O35" i="6"/>
  <c r="O34" i="6" s="1"/>
  <c r="U35" i="6"/>
  <c r="U34" i="6" s="1"/>
  <c r="S35" i="6"/>
  <c r="S34" i="6" s="1"/>
  <c r="W35" i="6"/>
  <c r="Z35" i="6"/>
  <c r="Z34" i="6" s="1"/>
  <c r="AC35" i="6"/>
  <c r="AC34" i="6" s="1"/>
  <c r="T23" i="5"/>
  <c r="T30" i="6" s="1"/>
  <c r="AA18" i="6"/>
  <c r="K18" i="6"/>
  <c r="Q18" i="6"/>
  <c r="T35" i="6"/>
  <c r="T34" i="6" s="1"/>
  <c r="AJ35" i="6"/>
  <c r="AJ34" i="6" s="1"/>
  <c r="Q35" i="6"/>
  <c r="Q34" i="6" s="1"/>
  <c r="AG35" i="6"/>
  <c r="AG34" i="6" s="1"/>
  <c r="H23" i="5"/>
  <c r="H30" i="6" s="1"/>
  <c r="N23" i="5"/>
  <c r="N33" i="6" s="1"/>
  <c r="AL23" i="5"/>
  <c r="AL31" i="6" s="1"/>
  <c r="AJ23" i="5"/>
  <c r="AJ32" i="6" s="1"/>
  <c r="K23" i="5"/>
  <c r="K30" i="6" s="1"/>
  <c r="R23" i="5"/>
  <c r="R30" i="6" s="1"/>
  <c r="Y23" i="5"/>
  <c r="Y16" i="6" s="1"/>
  <c r="S23" i="5"/>
  <c r="S30" i="6" s="1"/>
  <c r="AE23" i="5"/>
  <c r="AE30" i="6" s="1"/>
  <c r="W34" i="6"/>
  <c r="Y18" i="6"/>
  <c r="AA35" i="6"/>
  <c r="AA34" i="6" s="1"/>
  <c r="S18" i="6"/>
  <c r="E49" i="6"/>
  <c r="AM18" i="6"/>
  <c r="Z23" i="5"/>
  <c r="V23" i="5"/>
  <c r="AH23" i="5"/>
  <c r="E23" i="5"/>
  <c r="R18" i="6"/>
  <c r="R35" i="6"/>
  <c r="R34" i="6" s="1"/>
  <c r="AM35" i="6"/>
  <c r="AM34" i="6" s="1"/>
  <c r="AI35" i="6"/>
  <c r="AI34" i="6" s="1"/>
  <c r="AD35" i="6"/>
  <c r="AD34" i="6" s="1"/>
  <c r="P35" i="6"/>
  <c r="P34" i="6" s="1"/>
  <c r="AC18" i="6"/>
  <c r="E18" i="6"/>
  <c r="X18" i="6"/>
  <c r="AD18" i="6"/>
  <c r="J8" i="2"/>
  <c r="S7" i="2"/>
  <c r="T5" i="2"/>
  <c r="AB18" i="6"/>
  <c r="AI18" i="6"/>
  <c r="AA23" i="5"/>
  <c r="AC23" i="5"/>
  <c r="U23" i="5"/>
  <c r="AH18" i="6"/>
  <c r="F18" i="6"/>
  <c r="AH35" i="6"/>
  <c r="AH34" i="6" s="1"/>
  <c r="K35" i="6"/>
  <c r="K34" i="6" s="1"/>
  <c r="F35" i="6"/>
  <c r="AL35" i="6"/>
  <c r="AL34" i="6" s="1"/>
  <c r="AE18" i="6"/>
  <c r="W18" i="6"/>
  <c r="O18" i="6"/>
  <c r="G18" i="6"/>
  <c r="AK18" i="6"/>
  <c r="M18" i="6"/>
  <c r="AN18" i="6"/>
  <c r="P18" i="6"/>
  <c r="AJ18" i="6"/>
  <c r="N10" i="2"/>
  <c r="P9" i="2"/>
  <c r="V35" i="6"/>
  <c r="V34" i="6" s="1"/>
  <c r="T18" i="6"/>
  <c r="J35" i="6"/>
  <c r="J34" i="6" s="1"/>
  <c r="N18" i="6"/>
  <c r="F23" i="5"/>
  <c r="V18" i="6"/>
  <c r="G35" i="6"/>
  <c r="G34" i="6" s="1"/>
  <c r="N35" i="6"/>
  <c r="N34" i="6" s="1"/>
  <c r="P23" i="5"/>
  <c r="AG18" i="6"/>
  <c r="U18" i="6"/>
  <c r="I18" i="6"/>
  <c r="AF18" i="6"/>
  <c r="L18" i="6"/>
  <c r="I8" i="2"/>
  <c r="P8" i="2"/>
  <c r="D8" i="2" s="1"/>
  <c r="E8" i="2" s="1"/>
  <c r="O9" i="2"/>
  <c r="O10" i="2" s="1"/>
  <c r="D67" i="6" l="1"/>
  <c r="D68" i="6"/>
  <c r="D51" i="6"/>
  <c r="AZ33" i="6"/>
  <c r="AZ32" i="6"/>
  <c r="AZ16" i="6"/>
  <c r="AZ31" i="6"/>
  <c r="AG30" i="6"/>
  <c r="AG31" i="6"/>
  <c r="AG32" i="6"/>
  <c r="AO33" i="6"/>
  <c r="AG16" i="6"/>
  <c r="AO16" i="6"/>
  <c r="AO31" i="6"/>
  <c r="AO30" i="6"/>
  <c r="AV16" i="6"/>
  <c r="AV33" i="6"/>
  <c r="AV30" i="6"/>
  <c r="AV31" i="6"/>
  <c r="AV32" i="6"/>
  <c r="AX31" i="6"/>
  <c r="AX33" i="6"/>
  <c r="AX32" i="6"/>
  <c r="AX16" i="6"/>
  <c r="AX30" i="6"/>
  <c r="AQ30" i="6"/>
  <c r="AQ32" i="6"/>
  <c r="AQ16" i="6"/>
  <c r="AQ31" i="6"/>
  <c r="AQ33" i="6"/>
  <c r="AT31" i="6"/>
  <c r="AT16" i="6"/>
  <c r="AT32" i="6"/>
  <c r="AT33" i="6"/>
  <c r="AT30" i="6"/>
  <c r="AY30" i="6"/>
  <c r="AY31" i="6"/>
  <c r="AY32" i="6"/>
  <c r="AY16" i="6"/>
  <c r="AY33" i="6"/>
  <c r="AR16" i="6"/>
  <c r="AR33" i="6"/>
  <c r="AR31" i="6"/>
  <c r="AR30" i="6"/>
  <c r="AR32" i="6"/>
  <c r="AW32" i="6"/>
  <c r="AW16" i="6"/>
  <c r="AW33" i="6"/>
  <c r="AW30" i="6"/>
  <c r="AW31" i="6"/>
  <c r="AS32" i="6"/>
  <c r="AS30" i="6"/>
  <c r="AS16" i="6"/>
  <c r="AS33" i="6"/>
  <c r="AS31" i="6"/>
  <c r="AP31" i="6"/>
  <c r="AP33" i="6"/>
  <c r="AP32" i="6"/>
  <c r="AP16" i="6"/>
  <c r="AP30" i="6"/>
  <c r="AU30" i="6"/>
  <c r="AU32" i="6"/>
  <c r="AU16" i="6"/>
  <c r="AU31" i="6"/>
  <c r="AU33" i="6"/>
  <c r="X33" i="6"/>
  <c r="AK30" i="6"/>
  <c r="AM32" i="6"/>
  <c r="AM33" i="6"/>
  <c r="AD31" i="6"/>
  <c r="AD32" i="6"/>
  <c r="AK16" i="6"/>
  <c r="AK33" i="6"/>
  <c r="X32" i="6"/>
  <c r="AI16" i="6"/>
  <c r="AI33" i="6"/>
  <c r="Y32" i="6"/>
  <c r="N30" i="6"/>
  <c r="M33" i="6"/>
  <c r="X16" i="6"/>
  <c r="D25" i="6"/>
  <c r="F34" i="6"/>
  <c r="D24" i="6"/>
  <c r="D18" i="6"/>
  <c r="AN34" i="6"/>
  <c r="AI30" i="6"/>
  <c r="AI31" i="6"/>
  <c r="AM16" i="6"/>
  <c r="G31" i="6"/>
  <c r="AK31" i="6"/>
  <c r="AB31" i="6"/>
  <c r="AD30" i="6"/>
  <c r="AD33" i="6"/>
  <c r="X31" i="6"/>
  <c r="AL16" i="6"/>
  <c r="M32" i="6"/>
  <c r="M30" i="6"/>
  <c r="M16" i="6"/>
  <c r="AM30" i="6"/>
  <c r="R16" i="6"/>
  <c r="L33" i="6"/>
  <c r="L30" i="6"/>
  <c r="I31" i="6"/>
  <c r="W30" i="6"/>
  <c r="W31" i="6"/>
  <c r="O32" i="6"/>
  <c r="K31" i="6"/>
  <c r="I30" i="6"/>
  <c r="AJ30" i="6"/>
  <c r="AN30" i="6"/>
  <c r="H16" i="6"/>
  <c r="I32" i="6"/>
  <c r="G30" i="6"/>
  <c r="AF32" i="6"/>
  <c r="Q30" i="6"/>
  <c r="O16" i="6"/>
  <c r="AF31" i="6"/>
  <c r="Q16" i="6"/>
  <c r="I33" i="6"/>
  <c r="O30" i="6"/>
  <c r="G32" i="6"/>
  <c r="AN16" i="6"/>
  <c r="AF16" i="6"/>
  <c r="AF33" i="6"/>
  <c r="W32" i="6"/>
  <c r="Q31" i="6"/>
  <c r="L31" i="6"/>
  <c r="L32" i="6"/>
  <c r="O33" i="6"/>
  <c r="AN32" i="6"/>
  <c r="AN33" i="6"/>
  <c r="Q32" i="6"/>
  <c r="H33" i="6"/>
  <c r="AJ16" i="6"/>
  <c r="G16" i="6"/>
  <c r="W16" i="6"/>
  <c r="H32" i="6"/>
  <c r="T16" i="6"/>
  <c r="T31" i="6"/>
  <c r="H31" i="6"/>
  <c r="T33" i="6"/>
  <c r="T32" i="6"/>
  <c r="AE31" i="6"/>
  <c r="S31" i="6"/>
  <c r="N31" i="6"/>
  <c r="AB32" i="6"/>
  <c r="R32" i="6"/>
  <c r="J16" i="6"/>
  <c r="R33" i="6"/>
  <c r="J30" i="6"/>
  <c r="AB16" i="6"/>
  <c r="J33" i="6"/>
  <c r="AL32" i="6"/>
  <c r="N32" i="6"/>
  <c r="Y33" i="6"/>
  <c r="AB33" i="6"/>
  <c r="R31" i="6"/>
  <c r="J31" i="6"/>
  <c r="AL30" i="6"/>
  <c r="Y31" i="6"/>
  <c r="AL33" i="6"/>
  <c r="N16" i="6"/>
  <c r="Y30" i="6"/>
  <c r="AJ31" i="6"/>
  <c r="S32" i="6"/>
  <c r="AJ33" i="6"/>
  <c r="K32" i="6"/>
  <c r="AE32" i="6"/>
  <c r="K16" i="6"/>
  <c r="K33" i="6"/>
  <c r="AE16" i="6"/>
  <c r="AE33" i="6"/>
  <c r="S16" i="6"/>
  <c r="S33" i="6"/>
  <c r="P33" i="6"/>
  <c r="P32" i="6"/>
  <c r="P31" i="6"/>
  <c r="P30" i="6"/>
  <c r="P16" i="6"/>
  <c r="AC30" i="6"/>
  <c r="AC33" i="6"/>
  <c r="AC31" i="6"/>
  <c r="AC16" i="6"/>
  <c r="AC32" i="6"/>
  <c r="E32" i="6"/>
  <c r="E33" i="6"/>
  <c r="E31" i="6"/>
  <c r="E30" i="6"/>
  <c r="E16" i="6"/>
  <c r="Z33" i="6"/>
  <c r="Z32" i="6"/>
  <c r="Z31" i="6"/>
  <c r="Z30" i="6"/>
  <c r="Z16" i="6"/>
  <c r="V33" i="6"/>
  <c r="V32" i="6"/>
  <c r="V30" i="6"/>
  <c r="V16" i="6"/>
  <c r="V31" i="6"/>
  <c r="H8" i="2"/>
  <c r="P10" i="2"/>
  <c r="N11" i="2"/>
  <c r="AA33" i="6"/>
  <c r="AA32" i="6"/>
  <c r="AA31" i="6"/>
  <c r="AA30" i="6"/>
  <c r="AA16" i="6"/>
  <c r="K8" i="2"/>
  <c r="F33" i="6"/>
  <c r="F30" i="6"/>
  <c r="F32" i="6"/>
  <c r="F31" i="6"/>
  <c r="F16" i="6"/>
  <c r="U33" i="6"/>
  <c r="U32" i="6"/>
  <c r="U31" i="6"/>
  <c r="U30" i="6"/>
  <c r="U16" i="6"/>
  <c r="U5" i="2"/>
  <c r="T7" i="2"/>
  <c r="E48" i="6"/>
  <c r="G8" i="2"/>
  <c r="AH33" i="6"/>
  <c r="AH32" i="6"/>
  <c r="AH30" i="6"/>
  <c r="AH31" i="6"/>
  <c r="AH16" i="6"/>
  <c r="AZ17" i="6" l="1"/>
  <c r="AZ50" i="6" s="1"/>
  <c r="AZ52" i="6" s="1"/>
  <c r="AZ57" i="6" s="1"/>
  <c r="AG17" i="6"/>
  <c r="AO17" i="6"/>
  <c r="AO50" i="6" s="1"/>
  <c r="AO52" i="6" s="1"/>
  <c r="AO60" i="6" s="1"/>
  <c r="AU17" i="6"/>
  <c r="AU50" i="6" s="1"/>
  <c r="AU52" i="6" s="1"/>
  <c r="AU58" i="6" s="1"/>
  <c r="AS17" i="6"/>
  <c r="AS50" i="6" s="1"/>
  <c r="AS52" i="6" s="1"/>
  <c r="AS58" i="6" s="1"/>
  <c r="AR17" i="6"/>
  <c r="AR50" i="6" s="1"/>
  <c r="AR52" i="6" s="1"/>
  <c r="AR60" i="6" s="1"/>
  <c r="AP17" i="6"/>
  <c r="AP50" i="6" s="1"/>
  <c r="AP52" i="6" s="1"/>
  <c r="AT17" i="6"/>
  <c r="AT50" i="6" s="1"/>
  <c r="AT52" i="6" s="1"/>
  <c r="AY17" i="6"/>
  <c r="AY50" i="6" s="1"/>
  <c r="AY52" i="6" s="1"/>
  <c r="AQ17" i="6"/>
  <c r="AQ50" i="6" s="1"/>
  <c r="AQ52" i="6" s="1"/>
  <c r="AV17" i="6"/>
  <c r="AV50" i="6" s="1"/>
  <c r="AV52" i="6" s="1"/>
  <c r="AW17" i="6"/>
  <c r="AW50" i="6" s="1"/>
  <c r="AW52" i="6" s="1"/>
  <c r="AX17" i="6"/>
  <c r="AX50" i="6" s="1"/>
  <c r="AX52" i="6" s="1"/>
  <c r="AM17" i="6"/>
  <c r="X17" i="6"/>
  <c r="AK17" i="6"/>
  <c r="D35" i="6"/>
  <c r="D33" i="6"/>
  <c r="D31" i="6"/>
  <c r="D32" i="6"/>
  <c r="D30" i="6"/>
  <c r="D34" i="6"/>
  <c r="AD17" i="6"/>
  <c r="AI17" i="6"/>
  <c r="M17" i="6"/>
  <c r="Q17" i="6"/>
  <c r="N17" i="6"/>
  <c r="O17" i="6"/>
  <c r="G17" i="6"/>
  <c r="W17" i="6"/>
  <c r="H17" i="6"/>
  <c r="AN17" i="6"/>
  <c r="AF17" i="6"/>
  <c r="R17" i="6"/>
  <c r="L17" i="6"/>
  <c r="I17" i="6"/>
  <c r="AB17" i="6"/>
  <c r="T17" i="6"/>
  <c r="Y17" i="6"/>
  <c r="S17" i="6"/>
  <c r="J17" i="6"/>
  <c r="AC17" i="6"/>
  <c r="AJ17" i="6"/>
  <c r="AL17" i="6"/>
  <c r="K17" i="6"/>
  <c r="AE17" i="6"/>
  <c r="AH17" i="6"/>
  <c r="F17" i="6"/>
  <c r="E17" i="6"/>
  <c r="U17" i="6"/>
  <c r="V17" i="6"/>
  <c r="P17" i="6"/>
  <c r="F9" i="2"/>
  <c r="D9" i="2" s="1"/>
  <c r="P11" i="2"/>
  <c r="N12" i="2"/>
  <c r="O11" i="2"/>
  <c r="U7" i="2"/>
  <c r="V5" i="2"/>
  <c r="AA17" i="6"/>
  <c r="Z17" i="6"/>
  <c r="J9" i="2"/>
  <c r="I9" i="2"/>
  <c r="AZ60" i="6" l="1"/>
  <c r="AZ58" i="6"/>
  <c r="AO58" i="6"/>
  <c r="AO57" i="6"/>
  <c r="AS57" i="6"/>
  <c r="AS60" i="6"/>
  <c r="AU57" i="6"/>
  <c r="AU60" i="6"/>
  <c r="AR58" i="6"/>
  <c r="AR57" i="6"/>
  <c r="AW60" i="6"/>
  <c r="AW57" i="6"/>
  <c r="AW58" i="6"/>
  <c r="AV60" i="6"/>
  <c r="AV57" i="6"/>
  <c r="AV58" i="6"/>
  <c r="AX57" i="6"/>
  <c r="AX58" i="6"/>
  <c r="AX60" i="6"/>
  <c r="AQ58" i="6"/>
  <c r="AQ60" i="6"/>
  <c r="AQ57" i="6"/>
  <c r="AP60" i="6"/>
  <c r="AP57" i="6"/>
  <c r="AP58" i="6"/>
  <c r="AY58" i="6"/>
  <c r="AY60" i="6"/>
  <c r="AY57" i="6"/>
  <c r="AT60" i="6"/>
  <c r="AT58" i="6"/>
  <c r="AT57" i="6"/>
  <c r="E50" i="6"/>
  <c r="AN50" i="6"/>
  <c r="E9" i="2"/>
  <c r="H9" i="2"/>
  <c r="P12" i="2"/>
  <c r="N13" i="2"/>
  <c r="V7" i="2"/>
  <c r="W5" i="2"/>
  <c r="F49" i="6"/>
  <c r="F48" i="6"/>
  <c r="K9" i="2"/>
  <c r="O12" i="2"/>
  <c r="G9" i="2"/>
  <c r="F50" i="6" l="1"/>
  <c r="F52" i="6" s="1"/>
  <c r="F57" i="6" s="1"/>
  <c r="D17" i="6"/>
  <c r="E52" i="6"/>
  <c r="AN52" i="6"/>
  <c r="W7" i="2"/>
  <c r="X5" i="2"/>
  <c r="J10" i="2"/>
  <c r="I10" i="2"/>
  <c r="K10" i="2" s="1"/>
  <c r="N14" i="2"/>
  <c r="P13" i="2"/>
  <c r="F10" i="2"/>
  <c r="D10" i="2" s="1"/>
  <c r="O13" i="2"/>
  <c r="O14" i="2" s="1"/>
  <c r="F58" i="6" l="1"/>
  <c r="F60" i="6"/>
  <c r="E60" i="6"/>
  <c r="E53" i="6"/>
  <c r="E56" i="6" s="1"/>
  <c r="F56" i="6" s="1"/>
  <c r="E58" i="6"/>
  <c r="E57" i="6"/>
  <c r="AN58" i="6"/>
  <c r="AN57" i="6"/>
  <c r="E10" i="2"/>
  <c r="G10" i="2" s="1"/>
  <c r="F11" i="2" s="1"/>
  <c r="H49" i="6" s="1"/>
  <c r="H50" i="6" s="1"/>
  <c r="H52" i="6" s="1"/>
  <c r="G48" i="6"/>
  <c r="P14" i="2"/>
  <c r="N15" i="2"/>
  <c r="J11" i="2"/>
  <c r="I11" i="2"/>
  <c r="O15" i="2"/>
  <c r="G49" i="6"/>
  <c r="H10" i="2"/>
  <c r="Y5" i="2"/>
  <c r="X7" i="2"/>
  <c r="G50" i="6" l="1"/>
  <c r="G52" i="6" s="1"/>
  <c r="F53" i="6"/>
  <c r="H11" i="2"/>
  <c r="Y7" i="2"/>
  <c r="Z5" i="2"/>
  <c r="Z7" i="2" s="1"/>
  <c r="K11" i="2"/>
  <c r="P15" i="2"/>
  <c r="N16" i="2"/>
  <c r="D11" i="2"/>
  <c r="E11" i="2" s="1"/>
  <c r="H60" i="6"/>
  <c r="H58" i="6"/>
  <c r="H57" i="6"/>
  <c r="G58" i="6" l="1"/>
  <c r="G60" i="6"/>
  <c r="G56" i="6"/>
  <c r="H56" i="6" s="1"/>
  <c r="G53" i="6"/>
  <c r="H53" i="6" s="1"/>
  <c r="G57" i="6"/>
  <c r="E59" i="6"/>
  <c r="H48" i="6"/>
  <c r="G11" i="2"/>
  <c r="J12" i="2"/>
  <c r="I12" i="2"/>
  <c r="K12" i="2" s="1"/>
  <c r="P16" i="2"/>
  <c r="N17" i="2"/>
  <c r="O16" i="2"/>
  <c r="O17" i="2" s="1"/>
  <c r="F59" i="6" l="1"/>
  <c r="H12" i="2"/>
  <c r="F12" i="2"/>
  <c r="J13" i="2"/>
  <c r="I13" i="2"/>
  <c r="N18" i="2"/>
  <c r="P17" i="2"/>
  <c r="G59" i="6" l="1"/>
  <c r="H59" i="6"/>
  <c r="H13" i="2"/>
  <c r="I49" i="6"/>
  <c r="P18" i="2"/>
  <c r="N19" i="2"/>
  <c r="K13" i="2"/>
  <c r="D12" i="2"/>
  <c r="E12" i="2" s="1"/>
  <c r="O18" i="2"/>
  <c r="O19" i="2" s="1"/>
  <c r="I50" i="6" l="1"/>
  <c r="I52" i="6" s="1"/>
  <c r="P19" i="2"/>
  <c r="N20" i="2"/>
  <c r="I48" i="6"/>
  <c r="G12" i="2"/>
  <c r="J14" i="2"/>
  <c r="I14" i="2"/>
  <c r="I56" i="6" l="1"/>
  <c r="I59" i="6" s="1"/>
  <c r="I60" i="6"/>
  <c r="I58" i="6"/>
  <c r="I57" i="6"/>
  <c r="I53" i="6"/>
  <c r="H14" i="2"/>
  <c r="K14" i="2"/>
  <c r="J15" i="2"/>
  <c r="I15" i="2"/>
  <c r="K15" i="2" s="1"/>
  <c r="F13" i="2"/>
  <c r="J49" i="6" s="1"/>
  <c r="J50" i="6" s="1"/>
  <c r="D13" i="2"/>
  <c r="E13" i="2" s="1"/>
  <c r="J48" i="6" s="1"/>
  <c r="P20" i="2"/>
  <c r="N21" i="2"/>
  <c r="O20" i="2"/>
  <c r="O21" i="2" s="1"/>
  <c r="J52" i="6" l="1"/>
  <c r="J60" i="6" s="1"/>
  <c r="J16" i="2"/>
  <c r="I16" i="2"/>
  <c r="H16" i="2" s="1"/>
  <c r="N22" i="2"/>
  <c r="P21" i="2"/>
  <c r="G13" i="2"/>
  <c r="O22" i="2"/>
  <c r="H15" i="2"/>
  <c r="J58" i="6" l="1"/>
  <c r="J56" i="6"/>
  <c r="J59" i="6" s="1"/>
  <c r="J53" i="6"/>
  <c r="J57" i="6"/>
  <c r="F14" i="2"/>
  <c r="K49" i="6" s="1"/>
  <c r="K50" i="6" s="1"/>
  <c r="K16" i="2"/>
  <c r="P22" i="2"/>
  <c r="N23" i="2"/>
  <c r="K52" i="6" l="1"/>
  <c r="K53" i="6" s="1"/>
  <c r="P23" i="2"/>
  <c r="N24" i="2"/>
  <c r="J17" i="2"/>
  <c r="I17" i="2"/>
  <c r="K17" i="2" s="1"/>
  <c r="O23" i="2"/>
  <c r="O24" i="2" s="1"/>
  <c r="D14" i="2"/>
  <c r="E14" i="2" s="1"/>
  <c r="K57" i="6" l="1"/>
  <c r="K56" i="6"/>
  <c r="K59" i="6" s="1"/>
  <c r="K58" i="6"/>
  <c r="K60" i="6"/>
  <c r="J18" i="2"/>
  <c r="I18" i="2"/>
  <c r="K48" i="6"/>
  <c r="G14" i="2"/>
  <c r="O25" i="2"/>
  <c r="H17" i="2"/>
  <c r="P24" i="2"/>
  <c r="N25" i="2"/>
  <c r="H18" i="2" l="1"/>
  <c r="N26" i="2"/>
  <c r="P25" i="2"/>
  <c r="F15" i="2"/>
  <c r="L49" i="6" s="1"/>
  <c r="L50" i="6" s="1"/>
  <c r="L52" i="6" s="1"/>
  <c r="L56" i="6" s="1"/>
  <c r="K18" i="2"/>
  <c r="J19" i="2" l="1"/>
  <c r="I19" i="2"/>
  <c r="D15" i="2"/>
  <c r="E15" i="2" s="1"/>
  <c r="P26" i="2"/>
  <c r="N27" i="2"/>
  <c r="L60" i="6"/>
  <c r="L58" i="6"/>
  <c r="L57" i="6"/>
  <c r="L53" i="6"/>
  <c r="O26" i="2"/>
  <c r="H19" i="2" l="1"/>
  <c r="L59" i="6"/>
  <c r="P27" i="2"/>
  <c r="N28" i="2"/>
  <c r="O27" i="2"/>
  <c r="L48" i="6"/>
  <c r="G15" i="2"/>
  <c r="K19" i="2"/>
  <c r="P28" i="2" l="1"/>
  <c r="N29" i="2"/>
  <c r="O28" i="2"/>
  <c r="O29" i="2" s="1"/>
  <c r="J20" i="2"/>
  <c r="I20" i="2"/>
  <c r="F16" i="2"/>
  <c r="M49" i="6" s="1"/>
  <c r="M50" i="6" s="1"/>
  <c r="M52" i="6" s="1"/>
  <c r="M56" i="6" s="1"/>
  <c r="H20" i="2" l="1"/>
  <c r="N30" i="2"/>
  <c r="P29" i="2"/>
  <c r="O30" i="2"/>
  <c r="K20" i="2"/>
  <c r="M58" i="6"/>
  <c r="M57" i="6"/>
  <c r="M60" i="6"/>
  <c r="M53" i="6"/>
  <c r="D16" i="2"/>
  <c r="E16" i="2" s="1"/>
  <c r="J21" i="2" l="1"/>
  <c r="I21" i="2"/>
  <c r="H21" i="2" s="1"/>
  <c r="M48" i="6"/>
  <c r="G16" i="2"/>
  <c r="M59" i="6"/>
  <c r="P30" i="2"/>
  <c r="N31" i="2"/>
  <c r="K21" i="2" l="1"/>
  <c r="P31" i="2"/>
  <c r="N32" i="2"/>
  <c r="F17" i="2"/>
  <c r="N49" i="6" s="1"/>
  <c r="N50" i="6" s="1"/>
  <c r="N52" i="6" s="1"/>
  <c r="N56" i="6" s="1"/>
  <c r="O31" i="2"/>
  <c r="O32" i="2" s="1"/>
  <c r="D17" i="2" l="1"/>
  <c r="E17" i="2"/>
  <c r="N48" i="6" s="1"/>
  <c r="G17" i="2"/>
  <c r="F18" i="2" s="1"/>
  <c r="O49" i="6" s="1"/>
  <c r="O50" i="6" s="1"/>
  <c r="O52" i="6" s="1"/>
  <c r="O56" i="6" s="1"/>
  <c r="P32" i="2"/>
  <c r="N33" i="2"/>
  <c r="N60" i="6"/>
  <c r="N58" i="6"/>
  <c r="N57" i="6"/>
  <c r="N53" i="6"/>
  <c r="J22" i="2"/>
  <c r="I22" i="2"/>
  <c r="H22" i="2" s="1"/>
  <c r="D18" i="2" l="1"/>
  <c r="E18" i="2" s="1"/>
  <c r="O48" i="6" s="1"/>
  <c r="O60" i="6"/>
  <c r="O58" i="6"/>
  <c r="O57" i="6"/>
  <c r="O53" i="6"/>
  <c r="N34" i="2"/>
  <c r="P33" i="2"/>
  <c r="N59" i="6"/>
  <c r="K22" i="2"/>
  <c r="O33" i="2"/>
  <c r="O34" i="2" s="1"/>
  <c r="D16" i="6" l="1"/>
  <c r="G18" i="2"/>
  <c r="F19" i="2"/>
  <c r="P49" i="6" s="1"/>
  <c r="P50" i="6" s="1"/>
  <c r="P52" i="6" s="1"/>
  <c r="P56" i="6" s="1"/>
  <c r="O59" i="6"/>
  <c r="J23" i="2"/>
  <c r="I23" i="2"/>
  <c r="H23" i="2" s="1"/>
  <c r="P34" i="2"/>
  <c r="N35" i="2"/>
  <c r="P60" i="6" l="1"/>
  <c r="P58" i="6"/>
  <c r="P57" i="6"/>
  <c r="P53" i="6"/>
  <c r="P35" i="2"/>
  <c r="N36" i="2"/>
  <c r="K23" i="2"/>
  <c r="D19" i="2"/>
  <c r="E19" i="2" s="1"/>
  <c r="O35" i="2"/>
  <c r="O36" i="2" l="1"/>
  <c r="N37" i="2"/>
  <c r="P36" i="2"/>
  <c r="P59" i="6"/>
  <c r="P48" i="6"/>
  <c r="G19" i="2"/>
  <c r="J24" i="2"/>
  <c r="I24" i="2"/>
  <c r="H24" i="2" l="1"/>
  <c r="P37" i="2"/>
  <c r="N38" i="2"/>
  <c r="K24" i="2"/>
  <c r="O37" i="2"/>
  <c r="F20" i="2"/>
  <c r="Q49" i="6" s="1"/>
  <c r="Q50" i="6" s="1"/>
  <c r="Q52" i="6" s="1"/>
  <c r="Q56" i="6" s="1"/>
  <c r="D20" i="2"/>
  <c r="E20" i="2" l="1"/>
  <c r="Q48" i="6" s="1"/>
  <c r="P38" i="2"/>
  <c r="N39" i="2"/>
  <c r="J25" i="2"/>
  <c r="I25" i="2"/>
  <c r="K25" i="2" s="1"/>
  <c r="G20" i="2"/>
  <c r="Q58" i="6"/>
  <c r="Q57" i="6"/>
  <c r="Q60" i="6"/>
  <c r="Q64" i="6" s="1"/>
  <c r="Q53" i="6"/>
  <c r="O38" i="2"/>
  <c r="O39" i="2" s="1"/>
  <c r="Q65" i="6" l="1"/>
  <c r="J26" i="2"/>
  <c r="I26" i="2"/>
  <c r="Q59" i="6"/>
  <c r="F21" i="2"/>
  <c r="R49" i="6" s="1"/>
  <c r="R50" i="6" s="1"/>
  <c r="P39" i="2"/>
  <c r="N40" i="2"/>
  <c r="O40" i="2"/>
  <c r="H25" i="2"/>
  <c r="R52" i="6" l="1"/>
  <c r="R58" i="6" s="1"/>
  <c r="H26" i="2"/>
  <c r="N41" i="2"/>
  <c r="P40" i="2"/>
  <c r="O41" i="2"/>
  <c r="D21" i="2"/>
  <c r="E21" i="2" s="1"/>
  <c r="K26" i="2"/>
  <c r="R60" i="6" l="1"/>
  <c r="R57" i="6"/>
  <c r="R56" i="6"/>
  <c r="R59" i="6" s="1"/>
  <c r="R53" i="6"/>
  <c r="J27" i="2"/>
  <c r="I27" i="2"/>
  <c r="K27" i="2" s="1"/>
  <c r="R48" i="6"/>
  <c r="G21" i="2"/>
  <c r="P41" i="2"/>
  <c r="N42" i="2"/>
  <c r="R65" i="6" l="1"/>
  <c r="J28" i="2"/>
  <c r="Y49" i="6" s="1"/>
  <c r="Y50" i="6" s="1"/>
  <c r="Y52" i="6" s="1"/>
  <c r="I28" i="2"/>
  <c r="P42" i="2"/>
  <c r="N43" i="2"/>
  <c r="O42" i="2"/>
  <c r="F22" i="2"/>
  <c r="S49" i="6" s="1"/>
  <c r="S50" i="6" s="1"/>
  <c r="H27" i="2"/>
  <c r="S52" i="6" l="1"/>
  <c r="S60" i="6" s="1"/>
  <c r="H28" i="2"/>
  <c r="D22" i="2"/>
  <c r="E22" i="2" s="1"/>
  <c r="O43" i="2"/>
  <c r="K28" i="2"/>
  <c r="P43" i="2"/>
  <c r="N44" i="2"/>
  <c r="Y58" i="6"/>
  <c r="Y57" i="6"/>
  <c r="Y60" i="6"/>
  <c r="S65" i="6" l="1"/>
  <c r="S53" i="6"/>
  <c r="S58" i="6"/>
  <c r="S56" i="6"/>
  <c r="S59" i="6" s="1"/>
  <c r="S57" i="6"/>
  <c r="O44" i="2"/>
  <c r="J29" i="2"/>
  <c r="I29" i="2"/>
  <c r="K29" i="2" s="1"/>
  <c r="S48" i="6"/>
  <c r="G22" i="2"/>
  <c r="N45" i="2"/>
  <c r="P44" i="2"/>
  <c r="H29" i="2" l="1"/>
  <c r="J30" i="2"/>
  <c r="I30" i="2"/>
  <c r="H30" i="2" s="1"/>
  <c r="P45" i="2"/>
  <c r="N46" i="2"/>
  <c r="F23" i="2"/>
  <c r="T49" i="6" s="1"/>
  <c r="T50" i="6" s="1"/>
  <c r="O45" i="2"/>
  <c r="O46" i="2" s="1"/>
  <c r="T52" i="6" l="1"/>
  <c r="T56" i="6" s="1"/>
  <c r="P46" i="2"/>
  <c r="N47" i="2"/>
  <c r="D23" i="2"/>
  <c r="E23" i="2" s="1"/>
  <c r="K30" i="2"/>
  <c r="T60" i="6" l="1"/>
  <c r="T53" i="6"/>
  <c r="T57" i="6"/>
  <c r="T58" i="6"/>
  <c r="P47" i="2"/>
  <c r="N48" i="2"/>
  <c r="O47" i="2"/>
  <c r="O48" i="2" s="1"/>
  <c r="T59" i="6"/>
  <c r="J31" i="2"/>
  <c r="I31" i="2"/>
  <c r="K31" i="2" s="1"/>
  <c r="T48" i="6"/>
  <c r="G23" i="2"/>
  <c r="T65" i="6" l="1"/>
  <c r="J32" i="2"/>
  <c r="I32" i="2"/>
  <c r="H32" i="2" s="1"/>
  <c r="F24" i="2"/>
  <c r="U49" i="6" s="1"/>
  <c r="U50" i="6" s="1"/>
  <c r="N49" i="2"/>
  <c r="P48" i="2"/>
  <c r="H31" i="2"/>
  <c r="U52" i="6" l="1"/>
  <c r="U58" i="6" s="1"/>
  <c r="D24" i="2"/>
  <c r="E24" i="2" s="1"/>
  <c r="U48" i="6" s="1"/>
  <c r="P49" i="2"/>
  <c r="N50" i="2"/>
  <c r="O49" i="2"/>
  <c r="O50" i="2" s="1"/>
  <c r="G24" i="2"/>
  <c r="K32" i="2"/>
  <c r="U53" i="6" l="1"/>
  <c r="U57" i="6"/>
  <c r="U60" i="6"/>
  <c r="U56" i="6"/>
  <c r="U59" i="6" s="1"/>
  <c r="P50" i="2"/>
  <c r="N51" i="2"/>
  <c r="J33" i="2"/>
  <c r="I33" i="2"/>
  <c r="K33" i="2" s="1"/>
  <c r="F25" i="2"/>
  <c r="V49" i="6" s="1"/>
  <c r="V50" i="6" s="1"/>
  <c r="V52" i="6" s="1"/>
  <c r="V53" i="6" s="1"/>
  <c r="U65" i="6" l="1"/>
  <c r="V56" i="6"/>
  <c r="H33" i="2"/>
  <c r="V60" i="6"/>
  <c r="V58" i="6"/>
  <c r="V57" i="6"/>
  <c r="P51" i="2"/>
  <c r="N52" i="2"/>
  <c r="J34" i="2"/>
  <c r="I34" i="2"/>
  <c r="H34" i="2" s="1"/>
  <c r="D25" i="2"/>
  <c r="E25" i="2" s="1"/>
  <c r="O51" i="2"/>
  <c r="O52" i="2" s="1"/>
  <c r="V65" i="6" l="1"/>
  <c r="K34" i="2"/>
  <c r="N53" i="2"/>
  <c r="P52" i="2"/>
  <c r="V48" i="6"/>
  <c r="G25" i="2"/>
  <c r="V59" i="6"/>
  <c r="J35" i="2"/>
  <c r="I35" i="2"/>
  <c r="H35" i="2" s="1"/>
  <c r="P53" i="2" l="1"/>
  <c r="N54" i="2"/>
  <c r="K35" i="2"/>
  <c r="F26" i="2"/>
  <c r="W49" i="6" s="1"/>
  <c r="W50" i="6" s="1"/>
  <c r="W52" i="6" s="1"/>
  <c r="W56" i="6" s="1"/>
  <c r="D26" i="2"/>
  <c r="O53" i="2"/>
  <c r="O54" i="2" s="1"/>
  <c r="E26" i="2" l="1"/>
  <c r="W48" i="6" s="1"/>
  <c r="J36" i="2"/>
  <c r="I36" i="2"/>
  <c r="P54" i="2"/>
  <c r="N55" i="2"/>
  <c r="W60" i="6"/>
  <c r="W58" i="6"/>
  <c r="W57" i="6"/>
  <c r="W53" i="6"/>
  <c r="W65" i="6" l="1"/>
  <c r="G26" i="2"/>
  <c r="H36" i="2"/>
  <c r="W59" i="6"/>
  <c r="K36" i="2"/>
  <c r="P55" i="2"/>
  <c r="N56" i="2"/>
  <c r="F27" i="2"/>
  <c r="X49" i="6" s="1"/>
  <c r="X50" i="6" s="1"/>
  <c r="X52" i="6" s="1"/>
  <c r="X56" i="6" s="1"/>
  <c r="Y56" i="6" s="1"/>
  <c r="O55" i="2"/>
  <c r="O56" i="2" s="1"/>
  <c r="W67" i="6" l="1"/>
  <c r="W68" i="6" s="1"/>
  <c r="X60" i="6"/>
  <c r="X58" i="6"/>
  <c r="X57" i="6"/>
  <c r="J37" i="2"/>
  <c r="I37" i="2"/>
  <c r="K37" i="2" s="1"/>
  <c r="X53" i="6"/>
  <c r="Y53" i="6" s="1"/>
  <c r="N57" i="2"/>
  <c r="P56" i="2"/>
  <c r="D27" i="2"/>
  <c r="E27" i="2" s="1"/>
  <c r="X65" i="6" l="1"/>
  <c r="Y65" i="6" s="1"/>
  <c r="H37" i="2"/>
  <c r="P57" i="2"/>
  <c r="N58" i="2"/>
  <c r="J38" i="2"/>
  <c r="I38" i="2"/>
  <c r="X48" i="6"/>
  <c r="G27" i="2"/>
  <c r="O57" i="2"/>
  <c r="X59" i="6"/>
  <c r="X67" i="6" l="1"/>
  <c r="H38" i="2"/>
  <c r="Y59" i="6"/>
  <c r="P58" i="2"/>
  <c r="N59" i="2"/>
  <c r="O58" i="2"/>
  <c r="F28" i="2"/>
  <c r="D28" i="2" s="1"/>
  <c r="E28" i="2" s="1"/>
  <c r="K38" i="2"/>
  <c r="X68" i="6" l="1"/>
  <c r="Y67" i="6" s="1"/>
  <c r="Y48" i="6"/>
  <c r="G28" i="2"/>
  <c r="J39" i="2"/>
  <c r="I39" i="2"/>
  <c r="P59" i="2"/>
  <c r="N60" i="2"/>
  <c r="O59" i="2"/>
  <c r="O60" i="2" s="1"/>
  <c r="Y68" i="6" l="1"/>
  <c r="H39" i="2"/>
  <c r="K39" i="2"/>
  <c r="J40" i="2"/>
  <c r="I40" i="2"/>
  <c r="N61" i="2"/>
  <c r="P60" i="2"/>
  <c r="F29" i="2"/>
  <c r="Z49" i="6" s="1"/>
  <c r="Z50" i="6" s="1"/>
  <c r="Z52" i="6" s="1"/>
  <c r="Z56" i="6" s="1"/>
  <c r="O61" i="2"/>
  <c r="Z60" i="6" l="1"/>
  <c r="Z58" i="6"/>
  <c r="Z57" i="6"/>
  <c r="Z53" i="6"/>
  <c r="P61" i="2"/>
  <c r="N62" i="2"/>
  <c r="H40" i="2"/>
  <c r="D29" i="2"/>
  <c r="E29" i="2" s="1"/>
  <c r="K40" i="2"/>
  <c r="Z65" i="6" l="1"/>
  <c r="J41" i="2"/>
  <c r="I41" i="2"/>
  <c r="Z48" i="6"/>
  <c r="G29" i="2"/>
  <c r="P62" i="2"/>
  <c r="N63" i="2"/>
  <c r="O62" i="2"/>
  <c r="Z59" i="6"/>
  <c r="Z67" i="6" l="1"/>
  <c r="H41" i="2"/>
  <c r="P63" i="2"/>
  <c r="N64" i="2"/>
  <c r="O63" i="2"/>
  <c r="O64" i="2" s="1"/>
  <c r="F30" i="2"/>
  <c r="AA49" i="6" s="1"/>
  <c r="AA50" i="6" s="1"/>
  <c r="AA52" i="6" s="1"/>
  <c r="AA56" i="6" s="1"/>
  <c r="D30" i="2"/>
  <c r="K41" i="2"/>
  <c r="Z68" i="6" l="1"/>
  <c r="E30" i="2"/>
  <c r="AA48" i="6" s="1"/>
  <c r="J42" i="2"/>
  <c r="I42" i="2"/>
  <c r="O65" i="2"/>
  <c r="N65" i="2"/>
  <c r="P64" i="2"/>
  <c r="AA60" i="6"/>
  <c r="AA58" i="6"/>
  <c r="AA57" i="6"/>
  <c r="AA53" i="6"/>
  <c r="AA65" i="6" l="1"/>
  <c r="G30" i="2"/>
  <c r="H42" i="2"/>
  <c r="F31" i="2"/>
  <c r="AB49" i="6" s="1"/>
  <c r="AB50" i="6" s="1"/>
  <c r="AB52" i="6" s="1"/>
  <c r="AA59" i="6"/>
  <c r="P65" i="2"/>
  <c r="N66" i="2"/>
  <c r="K42" i="2"/>
  <c r="AA67" i="6" l="1"/>
  <c r="AB53" i="6"/>
  <c r="AB56" i="6"/>
  <c r="D31" i="2"/>
  <c r="E31" i="2" s="1"/>
  <c r="AB48" i="6" s="1"/>
  <c r="J43" i="2"/>
  <c r="I43" i="2"/>
  <c r="H43" i="2" s="1"/>
  <c r="P66" i="2"/>
  <c r="N67" i="2"/>
  <c r="AB60" i="6"/>
  <c r="AB58" i="6"/>
  <c r="AB57" i="6"/>
  <c r="G31" i="2"/>
  <c r="O66" i="2"/>
  <c r="AA68" i="6" l="1"/>
  <c r="AB65" i="6"/>
  <c r="AB59" i="6"/>
  <c r="K43" i="2"/>
  <c r="O67" i="2"/>
  <c r="O68" i="2" s="1"/>
  <c r="F32" i="2"/>
  <c r="AC49" i="6" s="1"/>
  <c r="AC50" i="6" s="1"/>
  <c r="AC52" i="6" s="1"/>
  <c r="AC56" i="6" s="1"/>
  <c r="D32" i="2"/>
  <c r="P67" i="2"/>
  <c r="N68" i="2"/>
  <c r="AB67" i="6" l="1"/>
  <c r="E32" i="2"/>
  <c r="AC48" i="6" s="1"/>
  <c r="G32" i="2"/>
  <c r="J44" i="2"/>
  <c r="I44" i="2"/>
  <c r="K44" i="2" s="1"/>
  <c r="N69" i="2"/>
  <c r="P68" i="2"/>
  <c r="AC58" i="6"/>
  <c r="AC57" i="6"/>
  <c r="AC60" i="6"/>
  <c r="AC53" i="6"/>
  <c r="AB68" i="6" l="1"/>
  <c r="AC65" i="6"/>
  <c r="J45" i="2"/>
  <c r="I45" i="2"/>
  <c r="F33" i="2"/>
  <c r="AD49" i="6" s="1"/>
  <c r="AD50" i="6" s="1"/>
  <c r="AD52" i="6" s="1"/>
  <c r="P69" i="2"/>
  <c r="N70" i="2"/>
  <c r="AC59" i="6"/>
  <c r="H44" i="2"/>
  <c r="O69" i="2"/>
  <c r="O70" i="2" s="1"/>
  <c r="AC67" i="6" l="1"/>
  <c r="AD53" i="6"/>
  <c r="AD56" i="6"/>
  <c r="AD59" i="6" s="1"/>
  <c r="D33" i="2"/>
  <c r="E33" i="2" s="1"/>
  <c r="AD48" i="6" s="1"/>
  <c r="H45" i="2"/>
  <c r="O71" i="2"/>
  <c r="P70" i="2"/>
  <c r="N71" i="2"/>
  <c r="AD60" i="6"/>
  <c r="AD58" i="6"/>
  <c r="AD57" i="6"/>
  <c r="K45" i="2"/>
  <c r="AC68" i="6" l="1"/>
  <c r="AD65" i="6"/>
  <c r="G33" i="2"/>
  <c r="J46" i="2"/>
  <c r="I46" i="2"/>
  <c r="K46" i="2" s="1"/>
  <c r="F34" i="2"/>
  <c r="AE49" i="6" s="1"/>
  <c r="AE50" i="6" s="1"/>
  <c r="AE52" i="6" s="1"/>
  <c r="AE56" i="6" s="1"/>
  <c r="P71" i="2"/>
  <c r="N72" i="2"/>
  <c r="AD67" i="6" l="1"/>
  <c r="AE60" i="6"/>
  <c r="AE58" i="6"/>
  <c r="AE57" i="6"/>
  <c r="AE53" i="6"/>
  <c r="N73" i="2"/>
  <c r="P72" i="2"/>
  <c r="O72" i="2"/>
  <c r="O73" i="2" s="1"/>
  <c r="D34" i="2"/>
  <c r="E34" i="2" s="1"/>
  <c r="J47" i="2"/>
  <c r="I47" i="2"/>
  <c r="H47" i="2" s="1"/>
  <c r="H46" i="2"/>
  <c r="AD68" i="6" l="1"/>
  <c r="AE65" i="6"/>
  <c r="K47" i="2"/>
  <c r="P73" i="2"/>
  <c r="N74" i="2"/>
  <c r="O74" i="2" s="1"/>
  <c r="AE59" i="6"/>
  <c r="AE48" i="6"/>
  <c r="G34" i="2"/>
  <c r="AE67" i="6" l="1"/>
  <c r="J48" i="2"/>
  <c r="I48" i="2"/>
  <c r="K48" i="2" s="1"/>
  <c r="F35" i="2"/>
  <c r="AF49" i="6" s="1"/>
  <c r="AF50" i="6" s="1"/>
  <c r="AF52" i="6" s="1"/>
  <c r="AF56" i="6" s="1"/>
  <c r="P74" i="2"/>
  <c r="N75" i="2"/>
  <c r="AE68" i="6" l="1"/>
  <c r="D35" i="2"/>
  <c r="E35" i="2" s="1"/>
  <c r="J49" i="2"/>
  <c r="I49" i="2"/>
  <c r="H49" i="2" s="1"/>
  <c r="AF60" i="6"/>
  <c r="AF58" i="6"/>
  <c r="AF57" i="6"/>
  <c r="AF53" i="6"/>
  <c r="P75" i="2"/>
  <c r="N76" i="2"/>
  <c r="H48" i="2"/>
  <c r="O75" i="2"/>
  <c r="AF65" i="6" l="1"/>
  <c r="AF59" i="6"/>
  <c r="K49" i="2"/>
  <c r="N77" i="2"/>
  <c r="P76" i="2"/>
  <c r="O76" i="2"/>
  <c r="O77" i="2" s="1"/>
  <c r="AF48" i="6"/>
  <c r="G35" i="2"/>
  <c r="AF67" i="6" l="1"/>
  <c r="J50" i="2"/>
  <c r="I50" i="2"/>
  <c r="O78" i="2"/>
  <c r="F36" i="2"/>
  <c r="AG49" i="6" s="1"/>
  <c r="AG50" i="6" s="1"/>
  <c r="AG52" i="6" s="1"/>
  <c r="AG56" i="6" s="1"/>
  <c r="D36" i="2"/>
  <c r="P77" i="2"/>
  <c r="N78" i="2"/>
  <c r="AF68" i="6" l="1"/>
  <c r="H50" i="2"/>
  <c r="E36" i="2"/>
  <c r="AG48" i="6" s="1"/>
  <c r="G36" i="2"/>
  <c r="AG58" i="6"/>
  <c r="AG57" i="6"/>
  <c r="AG60" i="6"/>
  <c r="AG53" i="6"/>
  <c r="P78" i="2"/>
  <c r="N79" i="2"/>
  <c r="K50" i="2"/>
  <c r="AG65" i="6" l="1"/>
  <c r="AG59" i="6"/>
  <c r="F37" i="2"/>
  <c r="AH49" i="6" s="1"/>
  <c r="AH50" i="6" s="1"/>
  <c r="AH52" i="6" s="1"/>
  <c r="AH56" i="6" s="1"/>
  <c r="J51" i="2"/>
  <c r="I51" i="2"/>
  <c r="P79" i="2"/>
  <c r="N80" i="2"/>
  <c r="O79" i="2"/>
  <c r="O80" i="2" s="1"/>
  <c r="AG67" i="6" l="1"/>
  <c r="D37" i="2"/>
  <c r="E37" i="2" s="1"/>
  <c r="AH48" i="6" s="1"/>
  <c r="H51" i="2"/>
  <c r="AH59" i="6"/>
  <c r="O81" i="2"/>
  <c r="K51" i="2"/>
  <c r="N81" i="2"/>
  <c r="P80" i="2"/>
  <c r="AH60" i="6"/>
  <c r="AH58" i="6"/>
  <c r="AH57" i="6"/>
  <c r="AH53" i="6"/>
  <c r="AG68" i="6" l="1"/>
  <c r="AH65" i="6"/>
  <c r="G37" i="2"/>
  <c r="J52" i="2"/>
  <c r="I52" i="2"/>
  <c r="K52" i="2" s="1"/>
  <c r="F38" i="2"/>
  <c r="AI49" i="6" s="1"/>
  <c r="AI50" i="6" s="1"/>
  <c r="AI52" i="6" s="1"/>
  <c r="AI56" i="6" s="1"/>
  <c r="P81" i="2"/>
  <c r="N82" i="2"/>
  <c r="AH67" i="6" l="1"/>
  <c r="AI60" i="6"/>
  <c r="AI58" i="6"/>
  <c r="AI57" i="6"/>
  <c r="P82" i="2"/>
  <c r="N83" i="2"/>
  <c r="J53" i="2"/>
  <c r="I53" i="2"/>
  <c r="K53" i="2" s="1"/>
  <c r="AI53" i="6"/>
  <c r="D38" i="2"/>
  <c r="E38" i="2" s="1"/>
  <c r="H52" i="2"/>
  <c r="O82" i="2"/>
  <c r="O83" i="2" s="1"/>
  <c r="AH68" i="6" l="1"/>
  <c r="J54" i="2"/>
  <c r="I54" i="2"/>
  <c r="H54" i="2" s="1"/>
  <c r="AI48" i="6"/>
  <c r="G38" i="2"/>
  <c r="AI59" i="6"/>
  <c r="P83" i="2"/>
  <c r="N84" i="2"/>
  <c r="H53" i="2"/>
  <c r="AI65" i="6" l="1"/>
  <c r="AI67" i="6"/>
  <c r="N85" i="2"/>
  <c r="P84" i="2"/>
  <c r="O84" i="2"/>
  <c r="O85" i="2" s="1"/>
  <c r="F39" i="2"/>
  <c r="AJ49" i="6" s="1"/>
  <c r="AJ50" i="6" s="1"/>
  <c r="AJ52" i="6" s="1"/>
  <c r="AJ56" i="6" s="1"/>
  <c r="K54" i="2"/>
  <c r="AI68" i="6" l="1"/>
  <c r="D39" i="2"/>
  <c r="E39" i="2" s="1"/>
  <c r="J55" i="2"/>
  <c r="I55" i="2"/>
  <c r="P85" i="2"/>
  <c r="N86" i="2"/>
  <c r="O86" i="2" s="1"/>
  <c r="AJ60" i="6"/>
  <c r="AJ58" i="6"/>
  <c r="AJ57" i="6"/>
  <c r="AJ53" i="6"/>
  <c r="AJ65" i="6" l="1"/>
  <c r="AJ48" i="6"/>
  <c r="G39" i="2"/>
  <c r="H55" i="2"/>
  <c r="F40" i="2"/>
  <c r="AK49" i="6" s="1"/>
  <c r="AK50" i="6" s="1"/>
  <c r="AK52" i="6" s="1"/>
  <c r="K55" i="2"/>
  <c r="P86" i="2"/>
  <c r="N87" i="2"/>
  <c r="AJ59" i="6"/>
  <c r="AJ67" i="6" l="1"/>
  <c r="AK53" i="6"/>
  <c r="AK56" i="6"/>
  <c r="AK59" i="6" s="1"/>
  <c r="D40" i="2"/>
  <c r="E40" i="2"/>
  <c r="P87" i="2"/>
  <c r="N88" i="2"/>
  <c r="J56" i="2"/>
  <c r="I56" i="2"/>
  <c r="AK58" i="6"/>
  <c r="AK57" i="6"/>
  <c r="AK60" i="6"/>
  <c r="O87" i="2"/>
  <c r="O88" i="2" s="1"/>
  <c r="AJ68" i="6" l="1"/>
  <c r="AK65" i="6"/>
  <c r="H56" i="2"/>
  <c r="K56" i="2"/>
  <c r="I57" i="2" s="1"/>
  <c r="K57" i="2" s="1"/>
  <c r="AK48" i="6"/>
  <c r="G40" i="2"/>
  <c r="F41" i="2" s="1"/>
  <c r="AL49" i="6" s="1"/>
  <c r="AL50" i="6" s="1"/>
  <c r="AL52" i="6" s="1"/>
  <c r="AL56" i="6" s="1"/>
  <c r="O89" i="2"/>
  <c r="N89" i="2"/>
  <c r="P88" i="2"/>
  <c r="J57" i="2"/>
  <c r="AK67" i="6" l="1"/>
  <c r="AL59" i="6"/>
  <c r="AL60" i="6"/>
  <c r="AL53" i="6"/>
  <c r="AL57" i="6"/>
  <c r="D41" i="2"/>
  <c r="E41" i="2" s="1"/>
  <c r="G41" i="2" s="1"/>
  <c r="AL58" i="6"/>
  <c r="J58" i="2"/>
  <c r="I58" i="2"/>
  <c r="H58" i="2" s="1"/>
  <c r="AL48" i="6"/>
  <c r="H57" i="2"/>
  <c r="P89" i="2"/>
  <c r="N90" i="2"/>
  <c r="O90" i="2" s="1"/>
  <c r="AK68" i="6" l="1"/>
  <c r="AL65" i="6"/>
  <c r="P90" i="2"/>
  <c r="N91" i="2"/>
  <c r="F42" i="2"/>
  <c r="AM49" i="6" s="1"/>
  <c r="D42" i="2"/>
  <c r="E42" i="2" s="1"/>
  <c r="AM48" i="6" s="1"/>
  <c r="D48" i="6" s="1"/>
  <c r="K58" i="2"/>
  <c r="AL67" i="6" l="1"/>
  <c r="AM50" i="6"/>
  <c r="AM52" i="6" s="1"/>
  <c r="D7" i="6" s="1"/>
  <c r="D49" i="6"/>
  <c r="J59" i="2"/>
  <c r="I59" i="2"/>
  <c r="G42" i="2"/>
  <c r="P91" i="2"/>
  <c r="N92" i="2"/>
  <c r="O91" i="2"/>
  <c r="AL68" i="6" l="1"/>
  <c r="D50" i="6"/>
  <c r="D52" i="6"/>
  <c r="AM56" i="6"/>
  <c r="AN56" i="6" s="1"/>
  <c r="AO56" i="6" s="1"/>
  <c r="AM57" i="6"/>
  <c r="D9" i="6" s="1"/>
  <c r="AM58" i="6"/>
  <c r="AM53" i="6"/>
  <c r="AN53" i="6" s="1"/>
  <c r="AO53" i="6" s="1"/>
  <c r="AP53" i="6" s="1"/>
  <c r="AQ53" i="6" s="1"/>
  <c r="AR53" i="6" s="1"/>
  <c r="AS53" i="6" s="1"/>
  <c r="AT53" i="6" s="1"/>
  <c r="AU53" i="6" s="1"/>
  <c r="AV53" i="6" s="1"/>
  <c r="AW53" i="6" s="1"/>
  <c r="AX53" i="6" s="1"/>
  <c r="AY53" i="6" s="1"/>
  <c r="AZ53" i="6" s="1"/>
  <c r="D24" i="1" s="1"/>
  <c r="AM60" i="6"/>
  <c r="H59" i="2"/>
  <c r="F43" i="2"/>
  <c r="N93" i="2"/>
  <c r="P92" i="2"/>
  <c r="K59" i="2"/>
  <c r="O92" i="2"/>
  <c r="D10" i="6" l="1"/>
  <c r="AO59" i="6"/>
  <c r="AP56" i="6"/>
  <c r="AP59" i="6" s="1"/>
  <c r="AM59" i="6"/>
  <c r="AN59" i="6"/>
  <c r="AM65" i="6"/>
  <c r="P93" i="2"/>
  <c r="N94" i="2"/>
  <c r="D43" i="2"/>
  <c r="E43" i="2" s="1"/>
  <c r="O93" i="2"/>
  <c r="O94" i="2" s="1"/>
  <c r="J60" i="2"/>
  <c r="I60" i="2"/>
  <c r="K60" i="2" s="1"/>
  <c r="AN60" i="6"/>
  <c r="AQ56" i="6" l="1"/>
  <c r="AQ59" i="6" s="1"/>
  <c r="AM67" i="6"/>
  <c r="D64" i="6"/>
  <c r="D71" i="6" s="1"/>
  <c r="D72" i="6" s="1"/>
  <c r="J61" i="2"/>
  <c r="I61" i="2"/>
  <c r="P94" i="2"/>
  <c r="N95" i="2"/>
  <c r="O95" i="2" s="1"/>
  <c r="H60" i="2"/>
  <c r="G43" i="2"/>
  <c r="AR56" i="6" l="1"/>
  <c r="AR59" i="6" s="1"/>
  <c r="AM68" i="6"/>
  <c r="AN67" i="6" s="1"/>
  <c r="AN65" i="6"/>
  <c r="AO65" i="6" s="1"/>
  <c r="AP65" i="6" s="1"/>
  <c r="AQ65" i="6" s="1"/>
  <c r="AR65" i="6" s="1"/>
  <c r="AS65" i="6" s="1"/>
  <c r="AT65" i="6" s="1"/>
  <c r="AU65" i="6" s="1"/>
  <c r="AV65" i="6" s="1"/>
  <c r="AW65" i="6" s="1"/>
  <c r="AX65" i="6" s="1"/>
  <c r="AY65" i="6" s="1"/>
  <c r="AZ65" i="6" s="1"/>
  <c r="H61" i="2"/>
  <c r="P95" i="2"/>
  <c r="N96" i="2"/>
  <c r="F44" i="2"/>
  <c r="D44" i="2" s="1"/>
  <c r="E44" i="2" s="1"/>
  <c r="G44" i="2" s="1"/>
  <c r="K61" i="2"/>
  <c r="AS56" i="6" l="1"/>
  <c r="AS59" i="6" s="1"/>
  <c r="AN68" i="6"/>
  <c r="AO67" i="6" s="1"/>
  <c r="F45" i="2"/>
  <c r="D45" i="2" s="1"/>
  <c r="E45" i="2" s="1"/>
  <c r="G45" i="2" s="1"/>
  <c r="J62" i="2"/>
  <c r="I62" i="2"/>
  <c r="N97" i="2"/>
  <c r="P96" i="2"/>
  <c r="O96" i="2"/>
  <c r="AT56" i="6" l="1"/>
  <c r="AT59" i="6" s="1"/>
  <c r="AO68" i="6"/>
  <c r="AP67" i="6" s="1"/>
  <c r="H62" i="2"/>
  <c r="K62" i="2"/>
  <c r="I63" i="2" s="1"/>
  <c r="F46" i="2"/>
  <c r="D46" i="2" s="1"/>
  <c r="E46" i="2" s="1"/>
  <c r="G46" i="2" s="1"/>
  <c r="J63" i="2"/>
  <c r="O97" i="2"/>
  <c r="O98" i="2" s="1"/>
  <c r="P97" i="2"/>
  <c r="N98" i="2"/>
  <c r="AU56" i="6" l="1"/>
  <c r="AU59" i="6" s="1"/>
  <c r="AP68" i="6"/>
  <c r="AQ67" i="6" s="1"/>
  <c r="F47" i="2"/>
  <c r="D47" i="2" s="1"/>
  <c r="E47" i="2" s="1"/>
  <c r="G47" i="2" s="1"/>
  <c r="O99" i="2"/>
  <c r="P98" i="2"/>
  <c r="N99" i="2"/>
  <c r="H63" i="2"/>
  <c r="K63" i="2"/>
  <c r="AV56" i="6" l="1"/>
  <c r="AV59" i="6" s="1"/>
  <c r="AQ68" i="6"/>
  <c r="AR67" i="6" s="1"/>
  <c r="F48" i="2"/>
  <c r="D48" i="2" s="1"/>
  <c r="E48" i="2" s="1"/>
  <c r="G48" i="2" s="1"/>
  <c r="J64" i="2"/>
  <c r="I64" i="2"/>
  <c r="P99" i="2"/>
  <c r="N100" i="2"/>
  <c r="AW56" i="6" l="1"/>
  <c r="AW59" i="6" s="1"/>
  <c r="AR68" i="6"/>
  <c r="AS67" i="6" s="1"/>
  <c r="H64" i="2"/>
  <c r="F49" i="2"/>
  <c r="D49" i="2" s="1"/>
  <c r="E49" i="2" s="1"/>
  <c r="G49" i="2" s="1"/>
  <c r="N101" i="2"/>
  <c r="P100" i="2"/>
  <c r="K64" i="2"/>
  <c r="O100" i="2"/>
  <c r="O101" i="2" s="1"/>
  <c r="AX56" i="6" l="1"/>
  <c r="AX59" i="6" s="1"/>
  <c r="AS68" i="6"/>
  <c r="AT67" i="6" s="1"/>
  <c r="AT68" i="6" s="1"/>
  <c r="AU67" i="6" s="1"/>
  <c r="F50" i="2"/>
  <c r="D50" i="2" s="1"/>
  <c r="E50" i="2" s="1"/>
  <c r="G50" i="2" s="1"/>
  <c r="O102" i="2"/>
  <c r="P101" i="2"/>
  <c r="N102" i="2"/>
  <c r="J65" i="2"/>
  <c r="I65" i="2"/>
  <c r="K65" i="2" s="1"/>
  <c r="AY56" i="6" l="1"/>
  <c r="AY59" i="6" s="1"/>
  <c r="AU68" i="6"/>
  <c r="AV67" i="6" s="1"/>
  <c r="F51" i="2"/>
  <c r="D51" i="2" s="1"/>
  <c r="E51" i="2" s="1"/>
  <c r="G51" i="2" s="1"/>
  <c r="K66" i="2"/>
  <c r="J66" i="2"/>
  <c r="I66" i="2"/>
  <c r="O103" i="2"/>
  <c r="P102" i="2"/>
  <c r="N103" i="2"/>
  <c r="H65" i="2"/>
  <c r="AZ56" i="6" l="1"/>
  <c r="AZ59" i="6" s="1"/>
  <c r="D8" i="6" s="1"/>
  <c r="AV68" i="6"/>
  <c r="AW67" i="6" s="1"/>
  <c r="H66" i="2"/>
  <c r="F52" i="2"/>
  <c r="D52" i="2" s="1"/>
  <c r="E52" i="2" s="1"/>
  <c r="G52" i="2" s="1"/>
  <c r="J67" i="2"/>
  <c r="I67" i="2"/>
  <c r="O104" i="2"/>
  <c r="P103" i="2"/>
  <c r="N104" i="2"/>
  <c r="AW68" i="6" l="1"/>
  <c r="AX67" i="6" s="1"/>
  <c r="H67" i="2"/>
  <c r="F53" i="2"/>
  <c r="D53" i="2"/>
  <c r="E53" i="2" s="1"/>
  <c r="G53" i="2" s="1"/>
  <c r="O105" i="2"/>
  <c r="N105" i="2"/>
  <c r="P104" i="2"/>
  <c r="K67" i="2"/>
  <c r="AX68" i="6" l="1"/>
  <c r="AY67" i="6" s="1"/>
  <c r="F54" i="2"/>
  <c r="D54" i="2"/>
  <c r="E54" i="2" s="1"/>
  <c r="G54" i="2" s="1"/>
  <c r="K68" i="2"/>
  <c r="J68" i="2"/>
  <c r="I68" i="2"/>
  <c r="O106" i="2"/>
  <c r="P105" i="2"/>
  <c r="N106" i="2"/>
  <c r="AY68" i="6" l="1"/>
  <c r="AZ67" i="6" s="1"/>
  <c r="H68" i="2"/>
  <c r="F55" i="2"/>
  <c r="D55" i="2" s="1"/>
  <c r="E55" i="2" s="1"/>
  <c r="G55" i="2" s="1"/>
  <c r="K69" i="2"/>
  <c r="J69" i="2"/>
  <c r="I69" i="2"/>
  <c r="O107" i="2"/>
  <c r="P106" i="2"/>
  <c r="N107" i="2"/>
  <c r="AZ68" i="6" l="1"/>
  <c r="AZ71" i="6" s="1"/>
  <c r="H69" i="2"/>
  <c r="F56" i="2"/>
  <c r="D56" i="2" s="1"/>
  <c r="E56" i="2" s="1"/>
  <c r="G56" i="2" s="1"/>
  <c r="K70" i="2"/>
  <c r="J70" i="2"/>
  <c r="I70" i="2"/>
  <c r="O108" i="2"/>
  <c r="P107" i="2"/>
  <c r="N108" i="2"/>
  <c r="H70" i="2" l="1"/>
  <c r="F57" i="2"/>
  <c r="D57" i="2" s="1"/>
  <c r="E57" i="2" s="1"/>
  <c r="G57" i="2" s="1"/>
  <c r="J71" i="2"/>
  <c r="I71" i="2"/>
  <c r="N109" i="2"/>
  <c r="P108" i="2"/>
  <c r="H71" i="2" l="1"/>
  <c r="F58" i="2"/>
  <c r="D58" i="2" s="1"/>
  <c r="E58" i="2" s="1"/>
  <c r="G58" i="2" s="1"/>
  <c r="P109" i="2"/>
  <c r="N110" i="2"/>
  <c r="O109" i="2"/>
  <c r="O110" i="2" s="1"/>
  <c r="K71" i="2"/>
  <c r="F59" i="2" l="1"/>
  <c r="D59" i="2" s="1"/>
  <c r="E59" i="2" s="1"/>
  <c r="G59" i="2" s="1"/>
  <c r="J72" i="2"/>
  <c r="I72" i="2"/>
  <c r="O111" i="2"/>
  <c r="P110" i="2"/>
  <c r="N111" i="2"/>
  <c r="H72" i="2" l="1"/>
  <c r="K72" i="2"/>
  <c r="K73" i="2" s="1"/>
  <c r="F60" i="2"/>
  <c r="D60" i="2" s="1"/>
  <c r="E60" i="2" s="1"/>
  <c r="G60" i="2" s="1"/>
  <c r="I73" i="2"/>
  <c r="P111" i="2"/>
  <c r="N112" i="2"/>
  <c r="J73" i="2" l="1"/>
  <c r="H73" i="2" s="1"/>
  <c r="F61" i="2"/>
  <c r="D61" i="2" s="1"/>
  <c r="E61" i="2" s="1"/>
  <c r="G61" i="2" s="1"/>
  <c r="N113" i="2"/>
  <c r="P112" i="2"/>
  <c r="J74" i="2"/>
  <c r="I74" i="2"/>
  <c r="H74" i="2" s="1"/>
  <c r="O112" i="2"/>
  <c r="F62" i="2" l="1"/>
  <c r="D62" i="2" s="1"/>
  <c r="E62" i="2" s="1"/>
  <c r="G62" i="2" s="1"/>
  <c r="P113" i="2"/>
  <c r="N114" i="2"/>
  <c r="O113" i="2"/>
  <c r="O114" i="2" s="1"/>
  <c r="K74" i="2"/>
  <c r="F63" i="2" l="1"/>
  <c r="D63" i="2" s="1"/>
  <c r="E63" i="2" s="1"/>
  <c r="G63" i="2" s="1"/>
  <c r="J75" i="2"/>
  <c r="I75" i="2"/>
  <c r="O115" i="2"/>
  <c r="P114" i="2"/>
  <c r="N115" i="2"/>
  <c r="F64" i="2" l="1"/>
  <c r="D64" i="2" s="1"/>
  <c r="E64" i="2" s="1"/>
  <c r="G64" i="2" s="1"/>
  <c r="H75" i="2"/>
  <c r="P115" i="2"/>
  <c r="N116" i="2"/>
  <c r="K75" i="2"/>
  <c r="F65" i="2" l="1"/>
  <c r="D65" i="2" s="1"/>
  <c r="E65" i="2" s="1"/>
  <c r="G65" i="2" s="1"/>
  <c r="N117" i="2"/>
  <c r="P116" i="2"/>
  <c r="J76" i="2"/>
  <c r="I76" i="2"/>
  <c r="K76" i="2" s="1"/>
  <c r="O116" i="2"/>
  <c r="F66" i="2" l="1"/>
  <c r="D66" i="2" s="1"/>
  <c r="E66" i="2" s="1"/>
  <c r="G66" i="2" s="1"/>
  <c r="P117" i="2"/>
  <c r="N118" i="2"/>
  <c r="J77" i="2"/>
  <c r="I77" i="2"/>
  <c r="H77" i="2" s="1"/>
  <c r="O117" i="2"/>
  <c r="H76" i="2"/>
  <c r="F67" i="2" l="1"/>
  <c r="D67" i="2" s="1"/>
  <c r="E67" i="2" s="1"/>
  <c r="G67" i="2" s="1"/>
  <c r="P118" i="2"/>
  <c r="N119" i="2"/>
  <c r="O118" i="2"/>
  <c r="K77" i="2"/>
  <c r="F68" i="2" l="1"/>
  <c r="D68" i="2" s="1"/>
  <c r="E68" i="2" s="1"/>
  <c r="G68" i="2" s="1"/>
  <c r="O119" i="2"/>
  <c r="J78" i="2"/>
  <c r="I78" i="2"/>
  <c r="P119" i="2"/>
  <c r="N120" i="2"/>
  <c r="H78" i="2" l="1"/>
  <c r="F69" i="2"/>
  <c r="D69" i="2" s="1"/>
  <c r="E69" i="2" s="1"/>
  <c r="G69" i="2" s="1"/>
  <c r="N121" i="2"/>
  <c r="P120" i="2"/>
  <c r="K78" i="2"/>
  <c r="O120" i="2"/>
  <c r="O121" i="2" s="1"/>
  <c r="F70" i="2" l="1"/>
  <c r="D70" i="2" s="1"/>
  <c r="E70" i="2" s="1"/>
  <c r="G70" i="2" s="1"/>
  <c r="P121" i="2"/>
  <c r="N122" i="2"/>
  <c r="J79" i="2"/>
  <c r="I79" i="2"/>
  <c r="O122" i="2"/>
  <c r="H79" i="2" l="1"/>
  <c r="F71" i="2"/>
  <c r="D71" i="2" s="1"/>
  <c r="E71" i="2" s="1"/>
  <c r="G71" i="2" s="1"/>
  <c r="K79" i="2"/>
  <c r="P122" i="2"/>
  <c r="N123" i="2"/>
  <c r="F72" i="2" l="1"/>
  <c r="D72" i="2" s="1"/>
  <c r="E72" i="2" s="1"/>
  <c r="G72" i="2" s="1"/>
  <c r="P123" i="2"/>
  <c r="N124" i="2"/>
  <c r="J80" i="2"/>
  <c r="I80" i="2"/>
  <c r="H80" i="2" s="1"/>
  <c r="O123" i="2"/>
  <c r="O124" i="2" s="1"/>
  <c r="F73" i="2" l="1"/>
  <c r="D73" i="2" s="1"/>
  <c r="E73" i="2" s="1"/>
  <c r="G73" i="2" s="1"/>
  <c r="K80" i="2"/>
  <c r="N125" i="2"/>
  <c r="P124" i="2"/>
  <c r="F74" i="2" l="1"/>
  <c r="D74" i="2" s="1"/>
  <c r="E74" i="2" s="1"/>
  <c r="G74" i="2" s="1"/>
  <c r="P125" i="2"/>
  <c r="N126" i="2"/>
  <c r="O125" i="2"/>
  <c r="O126" i="2" s="1"/>
  <c r="J81" i="2"/>
  <c r="I81" i="2"/>
  <c r="H81" i="2" l="1"/>
  <c r="K81" i="2"/>
  <c r="F75" i="2"/>
  <c r="D75" i="2" s="1"/>
  <c r="E75" i="2" s="1"/>
  <c r="G75" i="2" s="1"/>
  <c r="K82" i="2"/>
  <c r="J82" i="2"/>
  <c r="I82" i="2"/>
  <c r="O127" i="2"/>
  <c r="P126" i="2"/>
  <c r="N127" i="2"/>
  <c r="F76" i="2" l="1"/>
  <c r="D76" i="2" s="1"/>
  <c r="E76" i="2" s="1"/>
  <c r="G76" i="2" s="1"/>
  <c r="P127" i="2"/>
  <c r="N128" i="2"/>
  <c r="H82" i="2"/>
  <c r="J83" i="2"/>
  <c r="I83" i="2"/>
  <c r="H83" i="2" l="1"/>
  <c r="F77" i="2"/>
  <c r="D77" i="2" s="1"/>
  <c r="E77" i="2" s="1"/>
  <c r="G77" i="2" s="1"/>
  <c r="N129" i="2"/>
  <c r="P128" i="2"/>
  <c r="K83" i="2"/>
  <c r="O128" i="2"/>
  <c r="O129" i="2" s="1"/>
  <c r="F78" i="2" l="1"/>
  <c r="D78" i="2" s="1"/>
  <c r="E78" i="2" s="1"/>
  <c r="G78" i="2" s="1"/>
  <c r="P129" i="2"/>
  <c r="N130" i="2"/>
  <c r="J84" i="2"/>
  <c r="I84" i="2"/>
  <c r="O130" i="2"/>
  <c r="H84" i="2" l="1"/>
  <c r="F79" i="2"/>
  <c r="D79" i="2" s="1"/>
  <c r="E79" i="2" s="1"/>
  <c r="G79" i="2" s="1"/>
  <c r="K84" i="2"/>
  <c r="P130" i="2"/>
  <c r="N131" i="2"/>
  <c r="O131" i="2" s="1"/>
  <c r="F80" i="2" l="1"/>
  <c r="D80" i="2" s="1"/>
  <c r="E80" i="2" s="1"/>
  <c r="G80" i="2" s="1"/>
  <c r="O132" i="2"/>
  <c r="P131" i="2"/>
  <c r="N132" i="2"/>
  <c r="J85" i="2"/>
  <c r="I85" i="2"/>
  <c r="H85" i="2" l="1"/>
  <c r="K85" i="2"/>
  <c r="J86" i="2" s="1"/>
  <c r="F81" i="2"/>
  <c r="D81" i="2" s="1"/>
  <c r="E81" i="2" s="1"/>
  <c r="G81" i="2" s="1"/>
  <c r="I86" i="2"/>
  <c r="K86" i="2" s="1"/>
  <c r="N133" i="2"/>
  <c r="P132" i="2"/>
  <c r="H86" i="2" l="1"/>
  <c r="F82" i="2"/>
  <c r="D82" i="2" s="1"/>
  <c r="E82" i="2" s="1"/>
  <c r="G82" i="2" s="1"/>
  <c r="P133" i="2"/>
  <c r="N134" i="2"/>
  <c r="O133" i="2"/>
  <c r="O134" i="2" s="1"/>
  <c r="J87" i="2"/>
  <c r="I87" i="2"/>
  <c r="K87" i="2" s="1"/>
  <c r="F83" i="2" l="1"/>
  <c r="D83" i="2" s="1"/>
  <c r="E83" i="2" s="1"/>
  <c r="G83" i="2" s="1"/>
  <c r="J88" i="2"/>
  <c r="I88" i="2"/>
  <c r="H88" i="2" s="1"/>
  <c r="O135" i="2"/>
  <c r="H87" i="2"/>
  <c r="P134" i="2"/>
  <c r="N135" i="2"/>
  <c r="F84" i="2" l="1"/>
  <c r="D84" i="2" s="1"/>
  <c r="E84" i="2" s="1"/>
  <c r="G84" i="2" s="1"/>
  <c r="O136" i="2"/>
  <c r="P135" i="2"/>
  <c r="N136" i="2"/>
  <c r="K88" i="2"/>
  <c r="F85" i="2" l="1"/>
  <c r="D85" i="2" s="1"/>
  <c r="E85" i="2" s="1"/>
  <c r="G85" i="2" s="1"/>
  <c r="J89" i="2"/>
  <c r="I89" i="2"/>
  <c r="H89" i="2" s="1"/>
  <c r="O137" i="2"/>
  <c r="N137" i="2"/>
  <c r="P136" i="2"/>
  <c r="F86" i="2" l="1"/>
  <c r="D86" i="2" s="1"/>
  <c r="E86" i="2" s="1"/>
  <c r="G86" i="2" s="1"/>
  <c r="P137" i="2"/>
  <c r="N138" i="2"/>
  <c r="K89" i="2"/>
  <c r="F87" i="2" l="1"/>
  <c r="D87" i="2" s="1"/>
  <c r="E87" i="2" s="1"/>
  <c r="G87" i="2" s="1"/>
  <c r="J90" i="2"/>
  <c r="I90" i="2"/>
  <c r="P138" i="2"/>
  <c r="N139" i="2"/>
  <c r="O138" i="2"/>
  <c r="O139" i="2" s="1"/>
  <c r="H90" i="2" l="1"/>
  <c r="K90" i="2"/>
  <c r="I91" i="2" s="1"/>
  <c r="F88" i="2"/>
  <c r="D88" i="2" s="1"/>
  <c r="E88" i="2" s="1"/>
  <c r="G88" i="2" s="1"/>
  <c r="J91" i="2"/>
  <c r="O140" i="2"/>
  <c r="P139" i="2"/>
  <c r="N140" i="2"/>
  <c r="H91" i="2" l="1"/>
  <c r="F89" i="2"/>
  <c r="D89" i="2" s="1"/>
  <c r="E89" i="2" s="1"/>
  <c r="G89" i="2" s="1"/>
  <c r="N141" i="2"/>
  <c r="P140" i="2"/>
  <c r="K91" i="2"/>
  <c r="F90" i="2" l="1"/>
  <c r="D90" i="2" s="1"/>
  <c r="E90" i="2" s="1"/>
  <c r="G90" i="2" s="1"/>
  <c r="P141" i="2"/>
  <c r="N142" i="2"/>
  <c r="O141" i="2"/>
  <c r="O142" i="2" s="1"/>
  <c r="J92" i="2"/>
  <c r="I92" i="2"/>
  <c r="H92" i="2" l="1"/>
  <c r="K92" i="2"/>
  <c r="I93" i="2" s="1"/>
  <c r="F91" i="2"/>
  <c r="D91" i="2" s="1"/>
  <c r="E91" i="2" s="1"/>
  <c r="G91" i="2" s="1"/>
  <c r="O143" i="2"/>
  <c r="P142" i="2"/>
  <c r="N143" i="2"/>
  <c r="J93" i="2" l="1"/>
  <c r="H93" i="2" s="1"/>
  <c r="K93" i="2"/>
  <c r="J94" i="2" s="1"/>
  <c r="F92" i="2"/>
  <c r="D92" i="2" s="1"/>
  <c r="E92" i="2" s="1"/>
  <c r="G92" i="2" s="1"/>
  <c r="O144" i="2"/>
  <c r="P143" i="2"/>
  <c r="N144" i="2"/>
  <c r="I94" i="2" l="1"/>
  <c r="K94" i="2" s="1"/>
  <c r="J95" i="2" s="1"/>
  <c r="F93" i="2"/>
  <c r="D93" i="2" s="1"/>
  <c r="E93" i="2" s="1"/>
  <c r="G93" i="2" s="1"/>
  <c r="I95" i="2"/>
  <c r="N145" i="2"/>
  <c r="P144" i="2"/>
  <c r="H95" i="2" l="1"/>
  <c r="H94" i="2"/>
  <c r="F94" i="2"/>
  <c r="D94" i="2" s="1"/>
  <c r="E94" i="2" s="1"/>
  <c r="G94" i="2" s="1"/>
  <c r="K95" i="2"/>
  <c r="P145" i="2"/>
  <c r="N146" i="2"/>
  <c r="O145" i="2"/>
  <c r="O146" i="2" s="1"/>
  <c r="F95" i="2" l="1"/>
  <c r="D95" i="2" s="1"/>
  <c r="E95" i="2" s="1"/>
  <c r="G95" i="2" s="1"/>
  <c r="J96" i="2"/>
  <c r="I96" i="2"/>
  <c r="H96" i="2" s="1"/>
  <c r="P146" i="2"/>
  <c r="N147" i="2"/>
  <c r="O147" i="2" s="1"/>
  <c r="F96" i="2" l="1"/>
  <c r="D96" i="2" s="1"/>
  <c r="E96" i="2" s="1"/>
  <c r="G96" i="2" s="1"/>
  <c r="P147" i="2"/>
  <c r="N148" i="2"/>
  <c r="K96" i="2"/>
  <c r="F97" i="2" l="1"/>
  <c r="D97" i="2" s="1"/>
  <c r="E97" i="2" s="1"/>
  <c r="G97" i="2" s="1"/>
  <c r="J97" i="2"/>
  <c r="I97" i="2"/>
  <c r="N149" i="2"/>
  <c r="P148" i="2"/>
  <c r="O148" i="2"/>
  <c r="H97" i="2" l="1"/>
  <c r="K97" i="2"/>
  <c r="F98" i="2"/>
  <c r="D98" i="2" s="1"/>
  <c r="E98" i="2" s="1"/>
  <c r="G98" i="2" s="1"/>
  <c r="I98" i="2"/>
  <c r="P149" i="2"/>
  <c r="N150" i="2"/>
  <c r="O149" i="2"/>
  <c r="K98" i="2" l="1"/>
  <c r="J98" i="2"/>
  <c r="H98" i="2" s="1"/>
  <c r="F99" i="2"/>
  <c r="D99" i="2" s="1"/>
  <c r="E99" i="2" s="1"/>
  <c r="G99" i="2" s="1"/>
  <c r="J99" i="2"/>
  <c r="I99" i="2"/>
  <c r="K99" i="2" s="1"/>
  <c r="P150" i="2"/>
  <c r="N151" i="2"/>
  <c r="O150" i="2"/>
  <c r="F100" i="2" l="1"/>
  <c r="D100" i="2" s="1"/>
  <c r="E100" i="2" s="1"/>
  <c r="G100" i="2" s="1"/>
  <c r="O151" i="2"/>
  <c r="H99" i="2"/>
  <c r="P151" i="2"/>
  <c r="N152" i="2"/>
  <c r="J100" i="2"/>
  <c r="I100" i="2"/>
  <c r="H100" i="2" l="1"/>
  <c r="F101" i="2"/>
  <c r="D101" i="2" s="1"/>
  <c r="E101" i="2" s="1"/>
  <c r="G101" i="2" s="1"/>
  <c r="N153" i="2"/>
  <c r="P152" i="2"/>
  <c r="K100" i="2"/>
  <c r="O152" i="2"/>
  <c r="O153" i="2" s="1"/>
  <c r="F102" i="2" l="1"/>
  <c r="D102" i="2" s="1"/>
  <c r="E102" i="2" s="1"/>
  <c r="G102" i="2" s="1"/>
  <c r="P153" i="2"/>
  <c r="N154" i="2"/>
  <c r="O154" i="2"/>
  <c r="K101" i="2"/>
  <c r="J101" i="2"/>
  <c r="I101" i="2"/>
  <c r="F103" i="2" l="1"/>
  <c r="D103" i="2" s="1"/>
  <c r="E103" i="2" s="1"/>
  <c r="G103" i="2" s="1"/>
  <c r="J102" i="2"/>
  <c r="I102" i="2"/>
  <c r="H101" i="2"/>
  <c r="P154" i="2"/>
  <c r="N155" i="2"/>
  <c r="O155" i="2" s="1"/>
  <c r="H102" i="2" l="1"/>
  <c r="F104" i="2"/>
  <c r="D104" i="2" s="1"/>
  <c r="E104" i="2" s="1"/>
  <c r="G104" i="2" s="1"/>
  <c r="P155" i="2"/>
  <c r="N156" i="2"/>
  <c r="K102" i="2"/>
  <c r="F105" i="2" l="1"/>
  <c r="D105" i="2" s="1"/>
  <c r="E105" i="2" s="1"/>
  <c r="G105" i="2" s="1"/>
  <c r="J103" i="2"/>
  <c r="I103" i="2"/>
  <c r="N157" i="2"/>
  <c r="P156" i="2"/>
  <c r="O156" i="2"/>
  <c r="F106" i="2" l="1"/>
  <c r="D106" i="2" s="1"/>
  <c r="E106" i="2" s="1"/>
  <c r="G106" i="2" s="1"/>
  <c r="P157" i="2"/>
  <c r="N158" i="2"/>
  <c r="O157" i="2"/>
  <c r="O158" i="2" s="1"/>
  <c r="H103" i="2"/>
  <c r="K103" i="2"/>
  <c r="F107" i="2" l="1"/>
  <c r="D107" i="2"/>
  <c r="E107" i="2" s="1"/>
  <c r="G107" i="2" s="1"/>
  <c r="O159" i="2"/>
  <c r="P158" i="2"/>
  <c r="N159" i="2"/>
  <c r="J104" i="2"/>
  <c r="I104" i="2"/>
  <c r="H104" i="2" l="1"/>
  <c r="F108" i="2"/>
  <c r="D108" i="2" s="1"/>
  <c r="E108" i="2" s="1"/>
  <c r="G108" i="2" s="1"/>
  <c r="K104" i="2"/>
  <c r="P159" i="2"/>
  <c r="N160" i="2"/>
  <c r="O160" i="2" s="1"/>
  <c r="F109" i="2" l="1"/>
  <c r="D109" i="2" s="1"/>
  <c r="E109" i="2" s="1"/>
  <c r="G109" i="2" s="1"/>
  <c r="N161" i="2"/>
  <c r="P160" i="2"/>
  <c r="J105" i="2"/>
  <c r="I105" i="2"/>
  <c r="K105" i="2" s="1"/>
  <c r="H105" i="2" l="1"/>
  <c r="F110" i="2"/>
  <c r="D110" i="2" s="1"/>
  <c r="E110" i="2" s="1"/>
  <c r="G110" i="2" s="1"/>
  <c r="J106" i="2"/>
  <c r="I106" i="2"/>
  <c r="P161" i="2"/>
  <c r="N162" i="2"/>
  <c r="O161" i="2"/>
  <c r="O162" i="2" s="1"/>
  <c r="H106" i="2" l="1"/>
  <c r="F111" i="2"/>
  <c r="D111" i="2"/>
  <c r="E111" i="2" s="1"/>
  <c r="G111" i="2" s="1"/>
  <c r="P162" i="2"/>
  <c r="N163" i="2"/>
  <c r="K106" i="2"/>
  <c r="F112" i="2" l="1"/>
  <c r="D112" i="2" s="1"/>
  <c r="E112" i="2" s="1"/>
  <c r="G112" i="2" s="1"/>
  <c r="P163" i="2"/>
  <c r="N164" i="2"/>
  <c r="J107" i="2"/>
  <c r="I107" i="2"/>
  <c r="K107" i="2" s="1"/>
  <c r="O163" i="2"/>
  <c r="O164" i="2" s="1"/>
  <c r="F113" i="2" l="1"/>
  <c r="D113" i="2" s="1"/>
  <c r="E113" i="2" s="1"/>
  <c r="G113" i="2" s="1"/>
  <c r="J108" i="2"/>
  <c r="I108" i="2"/>
  <c r="O165" i="2"/>
  <c r="H107" i="2"/>
  <c r="N165" i="2"/>
  <c r="P164" i="2"/>
  <c r="H108" i="2" l="1"/>
  <c r="F114" i="2"/>
  <c r="D114" i="2" s="1"/>
  <c r="E114" i="2" s="1"/>
  <c r="G114" i="2" s="1"/>
  <c r="P165" i="2"/>
  <c r="N166" i="2"/>
  <c r="O166" i="2" s="1"/>
  <c r="K108" i="2"/>
  <c r="F115" i="2" l="1"/>
  <c r="D115" i="2" s="1"/>
  <c r="E115" i="2" s="1"/>
  <c r="G115" i="2" s="1"/>
  <c r="J109" i="2"/>
  <c r="I109" i="2"/>
  <c r="P166" i="2"/>
  <c r="N167" i="2"/>
  <c r="H109" i="2" l="1"/>
  <c r="F116" i="2"/>
  <c r="D116" i="2" s="1"/>
  <c r="E116" i="2" s="1"/>
  <c r="G116" i="2" s="1"/>
  <c r="P167" i="2"/>
  <c r="N168" i="2"/>
  <c r="K109" i="2"/>
  <c r="O167" i="2"/>
  <c r="O168" i="2" s="1"/>
  <c r="F117" i="2" l="1"/>
  <c r="D117" i="2" s="1"/>
  <c r="E117" i="2" s="1"/>
  <c r="G117" i="2" s="1"/>
  <c r="J110" i="2"/>
  <c r="I110" i="2"/>
  <c r="N169" i="2"/>
  <c r="P168" i="2"/>
  <c r="H110" i="2" l="1"/>
  <c r="F118" i="2"/>
  <c r="D118" i="2" s="1"/>
  <c r="E118" i="2" s="1"/>
  <c r="G118" i="2" s="1"/>
  <c r="P169" i="2"/>
  <c r="N170" i="2"/>
  <c r="O169" i="2"/>
  <c r="O170" i="2" s="1"/>
  <c r="K110" i="2"/>
  <c r="F119" i="2" l="1"/>
  <c r="D119" i="2" s="1"/>
  <c r="E119" i="2" s="1"/>
  <c r="G119" i="2" s="1"/>
  <c r="J111" i="2"/>
  <c r="I111" i="2"/>
  <c r="O171" i="2"/>
  <c r="P170" i="2"/>
  <c r="N171" i="2"/>
  <c r="H111" i="2" l="1"/>
  <c r="F120" i="2"/>
  <c r="D120" i="2" s="1"/>
  <c r="E120" i="2" s="1"/>
  <c r="G120" i="2" s="1"/>
  <c r="P171" i="2"/>
  <c r="N172" i="2"/>
  <c r="O172" i="2" s="1"/>
  <c r="K111" i="2"/>
  <c r="F121" i="2" l="1"/>
  <c r="D121" i="2" s="1"/>
  <c r="E121" i="2" s="1"/>
  <c r="G121" i="2" s="1"/>
  <c r="J112" i="2"/>
  <c r="I112" i="2"/>
  <c r="N173" i="2"/>
  <c r="P172" i="2"/>
  <c r="H112" i="2" l="1"/>
  <c r="F122" i="2"/>
  <c r="D122" i="2" s="1"/>
  <c r="E122" i="2" s="1"/>
  <c r="G122" i="2" s="1"/>
  <c r="P173" i="2"/>
  <c r="N174" i="2"/>
  <c r="K112" i="2"/>
  <c r="O173" i="2"/>
  <c r="O174" i="2" s="1"/>
  <c r="F123" i="2" l="1"/>
  <c r="D123" i="2" s="1"/>
  <c r="E123" i="2" s="1"/>
  <c r="G123" i="2" s="1"/>
  <c r="J113" i="2"/>
  <c r="I113" i="2"/>
  <c r="H113" i="2" s="1"/>
  <c r="O175" i="2"/>
  <c r="P174" i="2"/>
  <c r="N175" i="2"/>
  <c r="F124" i="2" l="1"/>
  <c r="D124" i="2" s="1"/>
  <c r="E124" i="2" s="1"/>
  <c r="G124" i="2" s="1"/>
  <c r="P175" i="2"/>
  <c r="N176" i="2"/>
  <c r="O176" i="2" s="1"/>
  <c r="K113" i="2"/>
  <c r="F125" i="2" l="1"/>
  <c r="D125" i="2" s="1"/>
  <c r="E125" i="2" s="1"/>
  <c r="G125" i="2" s="1"/>
  <c r="J114" i="2"/>
  <c r="I114" i="2"/>
  <c r="H114" i="2" s="1"/>
  <c r="N177" i="2"/>
  <c r="P176" i="2"/>
  <c r="F126" i="2" l="1"/>
  <c r="D126" i="2" s="1"/>
  <c r="E126" i="2" s="1"/>
  <c r="G126" i="2" s="1"/>
  <c r="P177" i="2"/>
  <c r="N178" i="2"/>
  <c r="K114" i="2"/>
  <c r="O177" i="2"/>
  <c r="O178" i="2" s="1"/>
  <c r="F127" i="2" l="1"/>
  <c r="D127" i="2" s="1"/>
  <c r="E127" i="2" s="1"/>
  <c r="G127" i="2" s="1"/>
  <c r="J115" i="2"/>
  <c r="I115" i="2"/>
  <c r="H115" i="2" s="1"/>
  <c r="O179" i="2"/>
  <c r="P178" i="2"/>
  <c r="N179" i="2"/>
  <c r="F128" i="2" l="1"/>
  <c r="D128" i="2" s="1"/>
  <c r="E128" i="2" s="1"/>
  <c r="G128" i="2" s="1"/>
  <c r="O180" i="2"/>
  <c r="P179" i="2"/>
  <c r="N180" i="2"/>
  <c r="K115" i="2"/>
  <c r="F129" i="2" l="1"/>
  <c r="D129" i="2" s="1"/>
  <c r="E129" i="2" s="1"/>
  <c r="G129" i="2" s="1"/>
  <c r="J116" i="2"/>
  <c r="I116" i="2"/>
  <c r="H116" i="2" s="1"/>
  <c r="N181" i="2"/>
  <c r="P180" i="2"/>
  <c r="F130" i="2" l="1"/>
  <c r="D130" i="2" s="1"/>
  <c r="E130" i="2" s="1"/>
  <c r="G130" i="2" s="1"/>
  <c r="P181" i="2"/>
  <c r="N182" i="2"/>
  <c r="O181" i="2"/>
  <c r="O182" i="2" s="1"/>
  <c r="K116" i="2"/>
  <c r="F131" i="2" l="1"/>
  <c r="D131" i="2" s="1"/>
  <c r="E131" i="2" s="1"/>
  <c r="G131" i="2" s="1"/>
  <c r="J117" i="2"/>
  <c r="I117" i="2"/>
  <c r="H117" i="2" s="1"/>
  <c r="O183" i="2"/>
  <c r="P182" i="2"/>
  <c r="N183" i="2"/>
  <c r="K117" i="2" l="1"/>
  <c r="F132" i="2"/>
  <c r="D132" i="2" s="1"/>
  <c r="E132" i="2" s="1"/>
  <c r="G132" i="2" s="1"/>
  <c r="P183" i="2"/>
  <c r="N184" i="2"/>
  <c r="O184" i="2" s="1"/>
  <c r="J118" i="2"/>
  <c r="I118" i="2"/>
  <c r="H118" i="2" s="1"/>
  <c r="K118" i="2" l="1"/>
  <c r="J119" i="2" s="1"/>
  <c r="F133" i="2"/>
  <c r="D133" i="2" s="1"/>
  <c r="E133" i="2" s="1"/>
  <c r="G133" i="2" s="1"/>
  <c r="N185" i="2"/>
  <c r="P184" i="2"/>
  <c r="I119" i="2" l="1"/>
  <c r="K119" i="2" s="1"/>
  <c r="F134" i="2"/>
  <c r="D134" i="2" s="1"/>
  <c r="E134" i="2" s="1"/>
  <c r="G134" i="2" s="1"/>
  <c r="P185" i="2"/>
  <c r="N186" i="2"/>
  <c r="O185" i="2"/>
  <c r="O186" i="2" s="1"/>
  <c r="I120" i="2" l="1"/>
  <c r="J120" i="2"/>
  <c r="H119" i="2"/>
  <c r="F135" i="2"/>
  <c r="D135" i="2" s="1"/>
  <c r="E135" i="2" s="1"/>
  <c r="G135" i="2" s="1"/>
  <c r="O187" i="2"/>
  <c r="P186" i="2"/>
  <c r="N187" i="2"/>
  <c r="K120" i="2"/>
  <c r="H120" i="2" l="1"/>
  <c r="F136" i="2"/>
  <c r="D136" i="2" s="1"/>
  <c r="E136" i="2" s="1"/>
  <c r="G136" i="2" s="1"/>
  <c r="O188" i="2"/>
  <c r="J121" i="2"/>
  <c r="I121" i="2"/>
  <c r="P187" i="2"/>
  <c r="N188" i="2"/>
  <c r="H121" i="2" l="1"/>
  <c r="F137" i="2"/>
  <c r="D137" i="2" s="1"/>
  <c r="E137" i="2" s="1"/>
  <c r="G137" i="2" s="1"/>
  <c r="N189" i="2"/>
  <c r="P188" i="2"/>
  <c r="K121" i="2"/>
  <c r="F138" i="2" l="1"/>
  <c r="D138" i="2" s="1"/>
  <c r="E138" i="2" s="1"/>
  <c r="G138" i="2" s="1"/>
  <c r="J122" i="2"/>
  <c r="I122" i="2"/>
  <c r="P189" i="2"/>
  <c r="N190" i="2"/>
  <c r="O189" i="2"/>
  <c r="O190" i="2" s="1"/>
  <c r="H122" i="2" l="1"/>
  <c r="K122" i="2"/>
  <c r="J123" i="2" s="1"/>
  <c r="F139" i="2"/>
  <c r="D139" i="2" s="1"/>
  <c r="E139" i="2" s="1"/>
  <c r="G139" i="2" s="1"/>
  <c r="P190" i="2"/>
  <c r="N191" i="2"/>
  <c r="O191" i="2" s="1"/>
  <c r="I123" i="2" l="1"/>
  <c r="F140" i="2"/>
  <c r="D140" i="2" s="1"/>
  <c r="E140" i="2" s="1"/>
  <c r="G140" i="2" s="1"/>
  <c r="P191" i="2"/>
  <c r="N192" i="2"/>
  <c r="H123" i="2"/>
  <c r="K123" i="2"/>
  <c r="F141" i="2" l="1"/>
  <c r="D141" i="2" s="1"/>
  <c r="E141" i="2" s="1"/>
  <c r="G141" i="2" s="1"/>
  <c r="N193" i="2"/>
  <c r="P192" i="2"/>
  <c r="J124" i="2"/>
  <c r="I124" i="2"/>
  <c r="O192" i="2"/>
  <c r="H124" i="2" l="1"/>
  <c r="F142" i="2"/>
  <c r="D142" i="2" s="1"/>
  <c r="E142" i="2" s="1"/>
  <c r="G142" i="2" s="1"/>
  <c r="P193" i="2"/>
  <c r="N194" i="2"/>
  <c r="O193" i="2"/>
  <c r="O194" i="2" s="1"/>
  <c r="K124" i="2"/>
  <c r="F143" i="2" l="1"/>
  <c r="D143" i="2" s="1"/>
  <c r="E143" i="2" s="1"/>
  <c r="G143" i="2" s="1"/>
  <c r="J125" i="2"/>
  <c r="I125" i="2"/>
  <c r="O195" i="2"/>
  <c r="P194" i="2"/>
  <c r="N195" i="2"/>
  <c r="H125" i="2" l="1"/>
  <c r="F144" i="2"/>
  <c r="D144" i="2" s="1"/>
  <c r="E144" i="2" s="1"/>
  <c r="G144" i="2" s="1"/>
  <c r="P195" i="2"/>
  <c r="N196" i="2"/>
  <c r="O196" i="2"/>
  <c r="K125" i="2"/>
  <c r="F145" i="2" l="1"/>
  <c r="D145" i="2" s="1"/>
  <c r="E145" i="2" s="1"/>
  <c r="G145" i="2" s="1"/>
  <c r="J126" i="2"/>
  <c r="I126" i="2"/>
  <c r="H126" i="2" s="1"/>
  <c r="O197" i="2"/>
  <c r="N197" i="2"/>
  <c r="P196" i="2"/>
  <c r="F146" i="2" l="1"/>
  <c r="D146" i="2" s="1"/>
  <c r="E146" i="2" s="1"/>
  <c r="G146" i="2" s="1"/>
  <c r="P197" i="2"/>
  <c r="N198" i="2"/>
  <c r="K126" i="2"/>
  <c r="F147" i="2" l="1"/>
  <c r="D147" i="2" s="1"/>
  <c r="E147" i="2" s="1"/>
  <c r="G147" i="2" s="1"/>
  <c r="J127" i="2"/>
  <c r="I127" i="2"/>
  <c r="P198" i="2"/>
  <c r="N199" i="2"/>
  <c r="O198" i="2"/>
  <c r="F148" i="2" l="1"/>
  <c r="D148" i="2" s="1"/>
  <c r="E148" i="2" s="1"/>
  <c r="G148" i="2" s="1"/>
  <c r="H127" i="2"/>
  <c r="P199" i="2"/>
  <c r="N200" i="2"/>
  <c r="O199" i="2"/>
  <c r="O200" i="2" s="1"/>
  <c r="K127" i="2"/>
  <c r="F149" i="2" l="1"/>
  <c r="D149" i="2" s="1"/>
  <c r="E149" i="2" s="1"/>
  <c r="G149" i="2" s="1"/>
  <c r="N201" i="2"/>
  <c r="P200" i="2"/>
  <c r="J128" i="2"/>
  <c r="I128" i="2"/>
  <c r="K128" i="2" s="1"/>
  <c r="P201" i="2" l="1"/>
  <c r="N202" i="2"/>
  <c r="F150" i="2"/>
  <c r="D150" i="2" s="1"/>
  <c r="E150" i="2" s="1"/>
  <c r="G150" i="2" s="1"/>
  <c r="J129" i="2"/>
  <c r="I129" i="2"/>
  <c r="O201" i="2"/>
  <c r="H128" i="2"/>
  <c r="H129" i="2" l="1"/>
  <c r="F151" i="2"/>
  <c r="D151" i="2" s="1"/>
  <c r="E151" i="2" s="1"/>
  <c r="G151" i="2" s="1"/>
  <c r="K129" i="2"/>
  <c r="P202" i="2"/>
  <c r="N203" i="2"/>
  <c r="O202" i="2"/>
  <c r="O203" i="2" s="1"/>
  <c r="F152" i="2" l="1"/>
  <c r="D152" i="2" s="1"/>
  <c r="E152" i="2" s="1"/>
  <c r="G152" i="2" s="1"/>
  <c r="J130" i="2"/>
  <c r="I130" i="2"/>
  <c r="O204" i="2"/>
  <c r="P203" i="2"/>
  <c r="N204" i="2"/>
  <c r="H130" i="2" l="1"/>
  <c r="K130" i="2"/>
  <c r="I131" i="2" s="1"/>
  <c r="H131" i="2" s="1"/>
  <c r="F153" i="2"/>
  <c r="D153" i="2" s="1"/>
  <c r="E153" i="2" s="1"/>
  <c r="G153" i="2" s="1"/>
  <c r="J131" i="2"/>
  <c r="O205" i="2"/>
  <c r="N205" i="2"/>
  <c r="P204" i="2"/>
  <c r="F154" i="2" l="1"/>
  <c r="D154" i="2" s="1"/>
  <c r="E154" i="2" s="1"/>
  <c r="G154" i="2" s="1"/>
  <c r="K131" i="2"/>
  <c r="P205" i="2"/>
  <c r="N206" i="2"/>
  <c r="O206" i="2" s="1"/>
  <c r="F155" i="2" l="1"/>
  <c r="D155" i="2" s="1"/>
  <c r="E155" i="2" s="1"/>
  <c r="G155" i="2" s="1"/>
  <c r="P206" i="2"/>
  <c r="N207" i="2"/>
  <c r="J132" i="2"/>
  <c r="I132" i="2"/>
  <c r="H132" i="2" l="1"/>
  <c r="F156" i="2"/>
  <c r="D156" i="2" s="1"/>
  <c r="E156" i="2" s="1"/>
  <c r="G156" i="2" s="1"/>
  <c r="K132" i="2"/>
  <c r="P207" i="2"/>
  <c r="N208" i="2"/>
  <c r="O207" i="2"/>
  <c r="O208" i="2" s="1"/>
  <c r="F157" i="2" l="1"/>
  <c r="D157" i="2" s="1"/>
  <c r="E157" i="2" s="1"/>
  <c r="G157" i="2" s="1"/>
  <c r="J133" i="2"/>
  <c r="I133" i="2"/>
  <c r="H133" i="2" s="1"/>
  <c r="N209" i="2"/>
  <c r="P208" i="2"/>
  <c r="K133" i="2" l="1"/>
  <c r="F158" i="2"/>
  <c r="D158" i="2" s="1"/>
  <c r="E158" i="2" s="1"/>
  <c r="G158" i="2" s="1"/>
  <c r="P209" i="2"/>
  <c r="N210" i="2"/>
  <c r="J134" i="2"/>
  <c r="I134" i="2"/>
  <c r="O209" i="2"/>
  <c r="O210" i="2" s="1"/>
  <c r="F159" i="2" l="1"/>
  <c r="D159" i="2" s="1"/>
  <c r="E159" i="2" s="1"/>
  <c r="G159" i="2" s="1"/>
  <c r="H134" i="2"/>
  <c r="K134" i="2"/>
  <c r="P210" i="2"/>
  <c r="N211" i="2"/>
  <c r="O211" i="2" s="1"/>
  <c r="F160" i="2" l="1"/>
  <c r="D160" i="2" s="1"/>
  <c r="E160" i="2" s="1"/>
  <c r="G160" i="2" s="1"/>
  <c r="J135" i="2"/>
  <c r="I135" i="2"/>
  <c r="P211" i="2"/>
  <c r="N212" i="2"/>
  <c r="H135" i="2" l="1"/>
  <c r="F161" i="2"/>
  <c r="D161" i="2" s="1"/>
  <c r="E161" i="2" s="1"/>
  <c r="G161" i="2" s="1"/>
  <c r="K135" i="2"/>
  <c r="N213" i="2"/>
  <c r="P212" i="2"/>
  <c r="O212" i="2"/>
  <c r="O213" i="2" s="1"/>
  <c r="F162" i="2" l="1"/>
  <c r="D162" i="2" s="1"/>
  <c r="E162" i="2" s="1"/>
  <c r="G162" i="2" s="1"/>
  <c r="J136" i="2"/>
  <c r="I136" i="2"/>
  <c r="P213" i="2"/>
  <c r="N214" i="2"/>
  <c r="O214" i="2" s="1"/>
  <c r="H136" i="2" l="1"/>
  <c r="K136" i="2"/>
  <c r="J137" i="2" s="1"/>
  <c r="F163" i="2"/>
  <c r="D163" i="2" s="1"/>
  <c r="E163" i="2" s="1"/>
  <c r="G163" i="2" s="1"/>
  <c r="K137" i="2"/>
  <c r="I137" i="2"/>
  <c r="P214" i="2"/>
  <c r="N215" i="2"/>
  <c r="H137" i="2" l="1"/>
  <c r="F164" i="2"/>
  <c r="D164" i="2" s="1"/>
  <c r="E164" i="2" s="1"/>
  <c r="G164" i="2" s="1"/>
  <c r="P215" i="2"/>
  <c r="N216" i="2"/>
  <c r="O215" i="2"/>
  <c r="O216" i="2" s="1"/>
  <c r="J138" i="2"/>
  <c r="I138" i="2"/>
  <c r="K138" i="2" s="1"/>
  <c r="H138" i="2" l="1"/>
  <c r="F165" i="2"/>
  <c r="D165" i="2" s="1"/>
  <c r="E165" i="2" s="1"/>
  <c r="G165" i="2" s="1"/>
  <c r="J139" i="2"/>
  <c r="I139" i="2"/>
  <c r="H139" i="2" s="1"/>
  <c r="O217" i="2"/>
  <c r="N217" i="2"/>
  <c r="P216" i="2"/>
  <c r="F166" i="2" l="1"/>
  <c r="D166" i="2" s="1"/>
  <c r="E166" i="2" s="1"/>
  <c r="G166" i="2" s="1"/>
  <c r="K139" i="2"/>
  <c r="P217" i="2"/>
  <c r="N218" i="2"/>
  <c r="F167" i="2" l="1"/>
  <c r="D167" i="2" s="1"/>
  <c r="E167" i="2" s="1"/>
  <c r="G167" i="2" s="1"/>
  <c r="P218" i="2"/>
  <c r="N219" i="2"/>
  <c r="O218" i="2"/>
  <c r="O219" i="2" s="1"/>
  <c r="J140" i="2"/>
  <c r="I140" i="2"/>
  <c r="K140" i="2" s="1"/>
  <c r="F168" i="2" l="1"/>
  <c r="D168" i="2" s="1"/>
  <c r="E168" i="2" s="1"/>
  <c r="G168" i="2" s="1"/>
  <c r="J141" i="2"/>
  <c r="I141" i="2"/>
  <c r="H141" i="2" s="1"/>
  <c r="H140" i="2"/>
  <c r="P219" i="2"/>
  <c r="N220" i="2"/>
  <c r="O220" i="2" s="1"/>
  <c r="F169" i="2" l="1"/>
  <c r="D169" i="2" s="1"/>
  <c r="E169" i="2" s="1"/>
  <c r="G169" i="2" s="1"/>
  <c r="K141" i="2"/>
  <c r="N221" i="2"/>
  <c r="P220" i="2"/>
  <c r="F170" i="2" l="1"/>
  <c r="D170" i="2" s="1"/>
  <c r="E170" i="2" s="1"/>
  <c r="G170" i="2" s="1"/>
  <c r="P221" i="2"/>
  <c r="N222" i="2"/>
  <c r="J142" i="2"/>
  <c r="I142" i="2"/>
  <c r="K142" i="2" s="1"/>
  <c r="O221" i="2"/>
  <c r="O222" i="2" s="1"/>
  <c r="F171" i="2" l="1"/>
  <c r="D171" i="2"/>
  <c r="E171" i="2" s="1"/>
  <c r="G171" i="2" s="1"/>
  <c r="J143" i="2"/>
  <c r="K143" i="2"/>
  <c r="I143" i="2"/>
  <c r="P222" i="2"/>
  <c r="N223" i="2"/>
  <c r="O223" i="2" s="1"/>
  <c r="H142" i="2"/>
  <c r="F172" i="2" l="1"/>
  <c r="D172" i="2" s="1"/>
  <c r="E172" i="2" s="1"/>
  <c r="G172" i="2" s="1"/>
  <c r="H143" i="2"/>
  <c r="P223" i="2"/>
  <c r="N224" i="2"/>
  <c r="J144" i="2"/>
  <c r="I144" i="2"/>
  <c r="H144" i="2" s="1"/>
  <c r="K144" i="2" l="1"/>
  <c r="F173" i="2"/>
  <c r="D173" i="2" s="1"/>
  <c r="E173" i="2" s="1"/>
  <c r="G173" i="2" s="1"/>
  <c r="N225" i="2"/>
  <c r="P224" i="2"/>
  <c r="O224" i="2"/>
  <c r="J145" i="2"/>
  <c r="I145" i="2"/>
  <c r="K145" i="2" s="1"/>
  <c r="F174" i="2" l="1"/>
  <c r="D174" i="2"/>
  <c r="E174" i="2" s="1"/>
  <c r="G174" i="2" s="1"/>
  <c r="P225" i="2"/>
  <c r="N226" i="2"/>
  <c r="J146" i="2"/>
  <c r="I146" i="2"/>
  <c r="H146" i="2" s="1"/>
  <c r="O225" i="2"/>
  <c r="O226" i="2" s="1"/>
  <c r="H145" i="2"/>
  <c r="F175" i="2" l="1"/>
  <c r="D175" i="2"/>
  <c r="E175" i="2" s="1"/>
  <c r="G175" i="2" s="1"/>
  <c r="K146" i="2"/>
  <c r="P226" i="2"/>
  <c r="N227" i="2"/>
  <c r="F176" i="2" l="1"/>
  <c r="D176" i="2" s="1"/>
  <c r="E176" i="2" s="1"/>
  <c r="G176" i="2" s="1"/>
  <c r="P227" i="2"/>
  <c r="N228" i="2"/>
  <c r="O227" i="2"/>
  <c r="O228" i="2" s="1"/>
  <c r="J147" i="2"/>
  <c r="I147" i="2"/>
  <c r="F177" i="2" l="1"/>
  <c r="D177" i="2"/>
  <c r="E177" i="2" s="1"/>
  <c r="G177" i="2" s="1"/>
  <c r="O229" i="2"/>
  <c r="N229" i="2"/>
  <c r="P228" i="2"/>
  <c r="H147" i="2"/>
  <c r="K147" i="2"/>
  <c r="F178" i="2" l="1"/>
  <c r="D178" i="2" s="1"/>
  <c r="E178" i="2" s="1"/>
  <c r="G178" i="2" s="1"/>
  <c r="J148" i="2"/>
  <c r="I148" i="2"/>
  <c r="H148" i="2" s="1"/>
  <c r="O230" i="2"/>
  <c r="P229" i="2"/>
  <c r="N230" i="2"/>
  <c r="K148" i="2" l="1"/>
  <c r="F179" i="2"/>
  <c r="D179" i="2" s="1"/>
  <c r="E179" i="2" s="1"/>
  <c r="G179" i="2" s="1"/>
  <c r="J149" i="2"/>
  <c r="I149" i="2"/>
  <c r="K149" i="2" s="1"/>
  <c r="P230" i="2"/>
  <c r="N231" i="2"/>
  <c r="O231" i="2" s="1"/>
  <c r="J150" i="2" l="1"/>
  <c r="I150" i="2"/>
  <c r="H150" i="2" s="1"/>
  <c r="F180" i="2"/>
  <c r="D180" i="2" s="1"/>
  <c r="E180" i="2" s="1"/>
  <c r="G180" i="2" s="1"/>
  <c r="H149" i="2"/>
  <c r="P231" i="2"/>
  <c r="N232" i="2"/>
  <c r="F181" i="2" l="1"/>
  <c r="D181" i="2" s="1"/>
  <c r="E181" i="2" s="1"/>
  <c r="G181" i="2" s="1"/>
  <c r="N233" i="2"/>
  <c r="P232" i="2"/>
  <c r="O232" i="2"/>
  <c r="K150" i="2"/>
  <c r="F182" i="2" l="1"/>
  <c r="D182" i="2" s="1"/>
  <c r="E182" i="2" s="1"/>
  <c r="G182" i="2" s="1"/>
  <c r="P233" i="2"/>
  <c r="N234" i="2"/>
  <c r="J151" i="2"/>
  <c r="I151" i="2"/>
  <c r="O233" i="2"/>
  <c r="O234" i="2" s="1"/>
  <c r="H151" i="2" l="1"/>
  <c r="F183" i="2"/>
  <c r="D183" i="2" s="1"/>
  <c r="E183" i="2" s="1"/>
  <c r="G183" i="2" s="1"/>
  <c r="K151" i="2"/>
  <c r="P234" i="2"/>
  <c r="N235" i="2"/>
  <c r="F184" i="2" l="1"/>
  <c r="D184" i="2" s="1"/>
  <c r="E184" i="2" s="1"/>
  <c r="G184" i="2" s="1"/>
  <c r="J152" i="2"/>
  <c r="I152" i="2"/>
  <c r="H152" i="2" s="1"/>
  <c r="P235" i="2"/>
  <c r="N236" i="2"/>
  <c r="O235" i="2"/>
  <c r="K152" i="2" l="1"/>
  <c r="F185" i="2"/>
  <c r="D185" i="2" s="1"/>
  <c r="E185" i="2" s="1"/>
  <c r="G185" i="2" s="1"/>
  <c r="K153" i="2"/>
  <c r="J153" i="2"/>
  <c r="I153" i="2"/>
  <c r="N237" i="2"/>
  <c r="P236" i="2"/>
  <c r="O236" i="2"/>
  <c r="H153" i="2" l="1"/>
  <c r="F186" i="2"/>
  <c r="D186" i="2" s="1"/>
  <c r="E186" i="2" s="1"/>
  <c r="G186" i="2" s="1"/>
  <c r="J154" i="2"/>
  <c r="I154" i="2"/>
  <c r="P237" i="2"/>
  <c r="N238" i="2"/>
  <c r="O237" i="2"/>
  <c r="H154" i="2" l="1"/>
  <c r="F187" i="2"/>
  <c r="D187" i="2" s="1"/>
  <c r="E187" i="2" s="1"/>
  <c r="G187" i="2" s="1"/>
  <c r="P238" i="2"/>
  <c r="N239" i="2"/>
  <c r="K154" i="2"/>
  <c r="O238" i="2"/>
  <c r="F188" i="2" l="1"/>
  <c r="D188" i="2" s="1"/>
  <c r="E188" i="2" s="1"/>
  <c r="G188" i="2" s="1"/>
  <c r="P239" i="2"/>
  <c r="N240" i="2"/>
  <c r="O239" i="2"/>
  <c r="O240" i="2" s="1"/>
  <c r="J155" i="2"/>
  <c r="I155" i="2"/>
  <c r="H155" i="2" l="1"/>
  <c r="F189" i="2"/>
  <c r="D189" i="2"/>
  <c r="E189" i="2" s="1"/>
  <c r="G189" i="2" s="1"/>
  <c r="O241" i="2"/>
  <c r="N241" i="2"/>
  <c r="P240" i="2"/>
  <c r="K155" i="2"/>
  <c r="F190" i="2" l="1"/>
  <c r="D190" i="2" s="1"/>
  <c r="E190" i="2" s="1"/>
  <c r="G190" i="2" s="1"/>
  <c r="O242" i="2"/>
  <c r="J156" i="2"/>
  <c r="I156" i="2"/>
  <c r="H156" i="2" s="1"/>
  <c r="P241" i="2"/>
  <c r="N242" i="2"/>
  <c r="K156" i="2" l="1"/>
  <c r="F191" i="2"/>
  <c r="D191" i="2" s="1"/>
  <c r="E191" i="2" s="1"/>
  <c r="G191" i="2" s="1"/>
  <c r="O243" i="2"/>
  <c r="J157" i="2"/>
  <c r="I157" i="2"/>
  <c r="P242" i="2"/>
  <c r="N243" i="2"/>
  <c r="H157" i="2" l="1"/>
  <c r="F192" i="2"/>
  <c r="D192" i="2" s="1"/>
  <c r="E192" i="2" s="1"/>
  <c r="G192" i="2" s="1"/>
  <c r="P243" i="2"/>
  <c r="N244" i="2"/>
  <c r="K157" i="2"/>
  <c r="F193" i="2" l="1"/>
  <c r="D193" i="2" s="1"/>
  <c r="E193" i="2" s="1"/>
  <c r="G193" i="2" s="1"/>
  <c r="J158" i="2"/>
  <c r="I158" i="2"/>
  <c r="H158" i="2" s="1"/>
  <c r="N245" i="2"/>
  <c r="P244" i="2"/>
  <c r="O244" i="2"/>
  <c r="O245" i="2" s="1"/>
  <c r="F194" i="2" l="1"/>
  <c r="D194" i="2" s="1"/>
  <c r="E194" i="2" s="1"/>
  <c r="G194" i="2" s="1"/>
  <c r="K158" i="2"/>
  <c r="P245" i="2"/>
  <c r="N246" i="2"/>
  <c r="O246" i="2" s="1"/>
  <c r="F195" i="2" l="1"/>
  <c r="D195" i="2" s="1"/>
  <c r="E195" i="2" s="1"/>
  <c r="G195" i="2" s="1"/>
  <c r="N247" i="2"/>
  <c r="P246" i="2"/>
  <c r="J159" i="2"/>
  <c r="I159" i="2"/>
  <c r="F196" i="2" l="1"/>
  <c r="D196" i="2" s="1"/>
  <c r="E196" i="2" s="1"/>
  <c r="G196" i="2" s="1"/>
  <c r="H159" i="2"/>
  <c r="K159" i="2"/>
  <c r="P247" i="2"/>
  <c r="N248" i="2"/>
  <c r="O247" i="2"/>
  <c r="F197" i="2" l="1"/>
  <c r="D197" i="2" s="1"/>
  <c r="E197" i="2" s="1"/>
  <c r="G197" i="2" s="1"/>
  <c r="N249" i="2"/>
  <c r="P248" i="2"/>
  <c r="K160" i="2"/>
  <c r="J160" i="2"/>
  <c r="I160" i="2"/>
  <c r="O248" i="2"/>
  <c r="F198" i="2" l="1"/>
  <c r="D198" i="2" s="1"/>
  <c r="E198" i="2" s="1"/>
  <c r="G198" i="2" s="1"/>
  <c r="P249" i="2"/>
  <c r="N250" i="2"/>
  <c r="J161" i="2"/>
  <c r="I161" i="2"/>
  <c r="H161" i="2" s="1"/>
  <c r="O249" i="2"/>
  <c r="O250" i="2" s="1"/>
  <c r="H160" i="2"/>
  <c r="F199" i="2" l="1"/>
  <c r="D199" i="2"/>
  <c r="E199" i="2" s="1"/>
  <c r="G199" i="2" s="1"/>
  <c r="K161" i="2"/>
  <c r="N251" i="2"/>
  <c r="P250" i="2"/>
  <c r="F200" i="2" l="1"/>
  <c r="D200" i="2" s="1"/>
  <c r="E200" i="2" s="1"/>
  <c r="G200" i="2" s="1"/>
  <c r="P251" i="2"/>
  <c r="N252" i="2"/>
  <c r="O251" i="2"/>
  <c r="O252" i="2" s="1"/>
  <c r="J162" i="2"/>
  <c r="I162" i="2"/>
  <c r="H162" i="2" l="1"/>
  <c r="F201" i="2"/>
  <c r="D201" i="2" s="1"/>
  <c r="E201" i="2" s="1"/>
  <c r="G201" i="2" s="1"/>
  <c r="K162" i="2"/>
  <c r="N253" i="2"/>
  <c r="P252" i="2"/>
  <c r="F202" i="2" l="1"/>
  <c r="D202" i="2" s="1"/>
  <c r="E202" i="2" s="1"/>
  <c r="G202" i="2" s="1"/>
  <c r="J163" i="2"/>
  <c r="I163" i="2"/>
  <c r="H163" i="2" s="1"/>
  <c r="P253" i="2"/>
  <c r="N254" i="2"/>
  <c r="O253" i="2"/>
  <c r="O254" i="2" s="1"/>
  <c r="F203" i="2" l="1"/>
  <c r="D203" i="2" s="1"/>
  <c r="E203" i="2" s="1"/>
  <c r="G203" i="2" s="1"/>
  <c r="O255" i="2"/>
  <c r="N255" i="2"/>
  <c r="P254" i="2"/>
  <c r="K163" i="2"/>
  <c r="F204" i="2" l="1"/>
  <c r="D204" i="2" s="1"/>
  <c r="E204" i="2" s="1"/>
  <c r="G204" i="2" s="1"/>
  <c r="J164" i="2"/>
  <c r="I164" i="2"/>
  <c r="H164" i="2" s="1"/>
  <c r="P255" i="2"/>
  <c r="N256" i="2"/>
  <c r="O256" i="2"/>
  <c r="K164" i="2" l="1"/>
  <c r="F205" i="2"/>
  <c r="D205" i="2" s="1"/>
  <c r="E205" i="2" s="1"/>
  <c r="G205" i="2" s="1"/>
  <c r="J165" i="2"/>
  <c r="I165" i="2"/>
  <c r="H165" i="2" s="1"/>
  <c r="O257" i="2"/>
  <c r="N257" i="2"/>
  <c r="P256" i="2"/>
  <c r="F206" i="2" l="1"/>
  <c r="D206" i="2" s="1"/>
  <c r="E206" i="2" s="1"/>
  <c r="G206" i="2" s="1"/>
  <c r="P257" i="2"/>
  <c r="N258" i="2"/>
  <c r="O258" i="2" s="1"/>
  <c r="K165" i="2"/>
  <c r="F207" i="2" l="1"/>
  <c r="D207" i="2" s="1"/>
  <c r="E207" i="2" s="1"/>
  <c r="G207" i="2" s="1"/>
  <c r="J166" i="2"/>
  <c r="I166" i="2"/>
  <c r="N259" i="2"/>
  <c r="O259" i="2" s="1"/>
  <c r="P258" i="2"/>
  <c r="H166" i="2" l="1"/>
  <c r="F208" i="2"/>
  <c r="D208" i="2" s="1"/>
  <c r="E208" i="2" s="1"/>
  <c r="G208" i="2" s="1"/>
  <c r="P259" i="2"/>
  <c r="N260" i="2"/>
  <c r="O260" i="2" s="1"/>
  <c r="K166" i="2"/>
  <c r="F209" i="2" l="1"/>
  <c r="D209" i="2" s="1"/>
  <c r="E209" i="2" s="1"/>
  <c r="G209" i="2" s="1"/>
  <c r="J167" i="2"/>
  <c r="I167" i="2"/>
  <c r="H167" i="2" s="1"/>
  <c r="N261" i="2"/>
  <c r="P260" i="2"/>
  <c r="F210" i="2" l="1"/>
  <c r="D210" i="2" s="1"/>
  <c r="E210" i="2" s="1"/>
  <c r="G210" i="2" s="1"/>
  <c r="P261" i="2"/>
  <c r="N262" i="2"/>
  <c r="K167" i="2"/>
  <c r="O261" i="2"/>
  <c r="O262" i="2" s="1"/>
  <c r="F211" i="2" l="1"/>
  <c r="D211" i="2" s="1"/>
  <c r="E211" i="2" s="1"/>
  <c r="G211" i="2" s="1"/>
  <c r="J168" i="2"/>
  <c r="I168" i="2"/>
  <c r="H168" i="2" s="1"/>
  <c r="N263" i="2"/>
  <c r="P262" i="2"/>
  <c r="F212" i="2" l="1"/>
  <c r="D212" i="2" s="1"/>
  <c r="E212" i="2" s="1"/>
  <c r="G212" i="2" s="1"/>
  <c r="K168" i="2"/>
  <c r="P263" i="2"/>
  <c r="N264" i="2"/>
  <c r="O263" i="2"/>
  <c r="O264" i="2" s="1"/>
  <c r="F213" i="2" l="1"/>
  <c r="D213" i="2" s="1"/>
  <c r="E213" i="2" s="1"/>
  <c r="G213" i="2" s="1"/>
  <c r="O265" i="2"/>
  <c r="N265" i="2"/>
  <c r="P264" i="2"/>
  <c r="K169" i="2"/>
  <c r="J169" i="2"/>
  <c r="I169" i="2"/>
  <c r="H169" i="2" s="1"/>
  <c r="F214" i="2" l="1"/>
  <c r="D214" i="2" s="1"/>
  <c r="E214" i="2" s="1"/>
  <c r="G214" i="2" s="1"/>
  <c r="J170" i="2"/>
  <c r="I170" i="2"/>
  <c r="H170" i="2" s="1"/>
  <c r="P265" i="2"/>
  <c r="N266" i="2"/>
  <c r="O266" i="2" s="1"/>
  <c r="F215" i="2" l="1"/>
  <c r="D215" i="2" s="1"/>
  <c r="E215" i="2" s="1"/>
  <c r="G215" i="2" s="1"/>
  <c r="N267" i="2"/>
  <c r="P266" i="2"/>
  <c r="K170" i="2"/>
  <c r="F216" i="2" l="1"/>
  <c r="D216" i="2" s="1"/>
  <c r="E216" i="2" s="1"/>
  <c r="G216" i="2" s="1"/>
  <c r="J171" i="2"/>
  <c r="I171" i="2"/>
  <c r="P267" i="2"/>
  <c r="N268" i="2"/>
  <c r="O267" i="2"/>
  <c r="O268" i="2" s="1"/>
  <c r="F217" i="2" l="1"/>
  <c r="D217" i="2" s="1"/>
  <c r="E217" i="2" s="1"/>
  <c r="G217" i="2" s="1"/>
  <c r="H171" i="2"/>
  <c r="N269" i="2"/>
  <c r="P268" i="2"/>
  <c r="K171" i="2"/>
  <c r="F218" i="2" l="1"/>
  <c r="D218" i="2" s="1"/>
  <c r="E218" i="2" s="1"/>
  <c r="G218" i="2" s="1"/>
  <c r="P269" i="2"/>
  <c r="N270" i="2"/>
  <c r="J172" i="2"/>
  <c r="I172" i="2"/>
  <c r="K172" i="2" s="1"/>
  <c r="O269" i="2"/>
  <c r="O270" i="2" s="1"/>
  <c r="F219" i="2" l="1"/>
  <c r="D219" i="2" s="1"/>
  <c r="E219" i="2" s="1"/>
  <c r="G219" i="2" s="1"/>
  <c r="J173" i="2"/>
  <c r="I173" i="2"/>
  <c r="H173" i="2" s="1"/>
  <c r="H172" i="2"/>
  <c r="N271" i="2"/>
  <c r="O271" i="2" s="1"/>
  <c r="P270" i="2"/>
  <c r="F220" i="2" l="1"/>
  <c r="D220" i="2" s="1"/>
  <c r="E220" i="2" s="1"/>
  <c r="G220" i="2" s="1"/>
  <c r="K173" i="2"/>
  <c r="P271" i="2"/>
  <c r="N272" i="2"/>
  <c r="F221" i="2" l="1"/>
  <c r="D221" i="2" s="1"/>
  <c r="E221" i="2" s="1"/>
  <c r="G221" i="2" s="1"/>
  <c r="N273" i="2"/>
  <c r="P272" i="2"/>
  <c r="J174" i="2"/>
  <c r="I174" i="2"/>
  <c r="K174" i="2" s="1"/>
  <c r="O272" i="2"/>
  <c r="O273" i="2" s="1"/>
  <c r="J175" i="2" l="1"/>
  <c r="I175" i="2"/>
  <c r="F222" i="2"/>
  <c r="D222" i="2" s="1"/>
  <c r="E222" i="2" s="1"/>
  <c r="G222" i="2" s="1"/>
  <c r="P273" i="2"/>
  <c r="N274" i="2"/>
  <c r="H174" i="2"/>
  <c r="H175" i="2" l="1"/>
  <c r="F223" i="2"/>
  <c r="D223" i="2" s="1"/>
  <c r="E223" i="2" s="1"/>
  <c r="G223" i="2" s="1"/>
  <c r="N275" i="2"/>
  <c r="P274" i="2"/>
  <c r="O274" i="2"/>
  <c r="K175" i="2"/>
  <c r="F224" i="2" l="1"/>
  <c r="D224" i="2" s="1"/>
  <c r="E224" i="2" s="1"/>
  <c r="G224" i="2" s="1"/>
  <c r="P275" i="2"/>
  <c r="N276" i="2"/>
  <c r="J176" i="2"/>
  <c r="I176" i="2"/>
  <c r="H176" i="2" s="1"/>
  <c r="O275" i="2"/>
  <c r="O276" i="2" s="1"/>
  <c r="F225" i="2" l="1"/>
  <c r="D225" i="2" s="1"/>
  <c r="E225" i="2" s="1"/>
  <c r="G225" i="2" s="1"/>
  <c r="N277" i="2"/>
  <c r="P276" i="2"/>
  <c r="K176" i="2"/>
  <c r="O277" i="2"/>
  <c r="F226" i="2" l="1"/>
  <c r="D226" i="2" s="1"/>
  <c r="E226" i="2" s="1"/>
  <c r="G226" i="2" s="1"/>
  <c r="O278" i="2"/>
  <c r="J177" i="2"/>
  <c r="I177" i="2"/>
  <c r="H177" i="2" s="1"/>
  <c r="P277" i="2"/>
  <c r="N278" i="2"/>
  <c r="F227" i="2" l="1"/>
  <c r="D227" i="2" s="1"/>
  <c r="E227" i="2" s="1"/>
  <c r="G227" i="2" s="1"/>
  <c r="O279" i="2"/>
  <c r="N279" i="2"/>
  <c r="P278" i="2"/>
  <c r="K177" i="2"/>
  <c r="F228" i="2" l="1"/>
  <c r="D228" i="2" s="1"/>
  <c r="E228" i="2" s="1"/>
  <c r="G228" i="2" s="1"/>
  <c r="J178" i="2"/>
  <c r="I178" i="2"/>
  <c r="K178" i="2" s="1"/>
  <c r="P279" i="2"/>
  <c r="N280" i="2"/>
  <c r="O280" i="2" s="1"/>
  <c r="H178" i="2" l="1"/>
  <c r="F229" i="2"/>
  <c r="D229" i="2"/>
  <c r="E229" i="2" s="1"/>
  <c r="G229" i="2" s="1"/>
  <c r="J179" i="2"/>
  <c r="I179" i="2"/>
  <c r="P280" i="2"/>
  <c r="N281" i="2"/>
  <c r="H179" i="2" l="1"/>
  <c r="F230" i="2"/>
  <c r="D230" i="2" s="1"/>
  <c r="E230" i="2" s="1"/>
  <c r="G230" i="2" s="1"/>
  <c r="K179" i="2"/>
  <c r="P281" i="2"/>
  <c r="N282" i="2"/>
  <c r="O281" i="2"/>
  <c r="O282" i="2" s="1"/>
  <c r="F231" i="2" l="1"/>
  <c r="D231" i="2" s="1"/>
  <c r="E231" i="2" s="1"/>
  <c r="G231" i="2" s="1"/>
  <c r="N283" i="2"/>
  <c r="P282" i="2"/>
  <c r="J180" i="2"/>
  <c r="I180" i="2"/>
  <c r="K180" i="2" s="1"/>
  <c r="F232" i="2" l="1"/>
  <c r="D232" i="2" s="1"/>
  <c r="E232" i="2" s="1"/>
  <c r="G232" i="2" s="1"/>
  <c r="N284" i="2"/>
  <c r="P283" i="2"/>
  <c r="J181" i="2"/>
  <c r="I181" i="2"/>
  <c r="H180" i="2"/>
  <c r="O283" i="2"/>
  <c r="H181" i="2" l="1"/>
  <c r="F233" i="2"/>
  <c r="D233" i="2" s="1"/>
  <c r="E233" i="2" s="1"/>
  <c r="G233" i="2" s="1"/>
  <c r="P284" i="2"/>
  <c r="N285" i="2"/>
  <c r="O284" i="2"/>
  <c r="O285" i="2" s="1"/>
  <c r="K181" i="2"/>
  <c r="F234" i="2" l="1"/>
  <c r="D234" i="2" s="1"/>
  <c r="E234" i="2" s="1"/>
  <c r="G234" i="2" s="1"/>
  <c r="J182" i="2"/>
  <c r="I182" i="2"/>
  <c r="H182" i="2" s="1"/>
  <c r="O286" i="2"/>
  <c r="N286" i="2"/>
  <c r="P285" i="2"/>
  <c r="F235" i="2" l="1"/>
  <c r="D235" i="2" s="1"/>
  <c r="E235" i="2" s="1"/>
  <c r="G235" i="2" s="1"/>
  <c r="N287" i="2"/>
  <c r="O287" i="2" s="1"/>
  <c r="P286" i="2"/>
  <c r="K182" i="2"/>
  <c r="F236" i="2" l="1"/>
  <c r="D236" i="2" s="1"/>
  <c r="E236" i="2" s="1"/>
  <c r="G236" i="2" s="1"/>
  <c r="J183" i="2"/>
  <c r="I183" i="2"/>
  <c r="H183" i="2" s="1"/>
  <c r="N288" i="2"/>
  <c r="P287" i="2"/>
  <c r="F237" i="2" l="1"/>
  <c r="D237" i="2" s="1"/>
  <c r="E237" i="2" s="1"/>
  <c r="G237" i="2" s="1"/>
  <c r="P288" i="2"/>
  <c r="N289" i="2"/>
  <c r="O288" i="2"/>
  <c r="O289" i="2" s="1"/>
  <c r="K183" i="2"/>
  <c r="F238" i="2" l="1"/>
  <c r="D238" i="2" s="1"/>
  <c r="E238" i="2" s="1"/>
  <c r="G238" i="2" s="1"/>
  <c r="J184" i="2"/>
  <c r="I184" i="2"/>
  <c r="H184" i="2" s="1"/>
  <c r="O290" i="2"/>
  <c r="N290" i="2"/>
  <c r="P289" i="2"/>
  <c r="F239" i="2" l="1"/>
  <c r="D239" i="2" s="1"/>
  <c r="E239" i="2" s="1"/>
  <c r="G239" i="2" s="1"/>
  <c r="O291" i="2"/>
  <c r="N291" i="2"/>
  <c r="P290" i="2"/>
  <c r="K184" i="2"/>
  <c r="F240" i="2" l="1"/>
  <c r="D240" i="2" s="1"/>
  <c r="E240" i="2" s="1"/>
  <c r="G240" i="2" s="1"/>
  <c r="O292" i="2"/>
  <c r="N292" i="2"/>
  <c r="P291" i="2"/>
  <c r="J185" i="2"/>
  <c r="I185" i="2"/>
  <c r="H185" i="2" s="1"/>
  <c r="K185" i="2" l="1"/>
  <c r="F241" i="2"/>
  <c r="D241" i="2" s="1"/>
  <c r="E241" i="2" s="1"/>
  <c r="G241" i="2" s="1"/>
  <c r="J186" i="2"/>
  <c r="I186" i="2"/>
  <c r="O293" i="2"/>
  <c r="P292" i="2"/>
  <c r="N293" i="2"/>
  <c r="H186" i="2" l="1"/>
  <c r="K186" i="2"/>
  <c r="F242" i="2"/>
  <c r="D242" i="2" s="1"/>
  <c r="E242" i="2" s="1"/>
  <c r="G242" i="2" s="1"/>
  <c r="J187" i="2"/>
  <c r="I187" i="2"/>
  <c r="N294" i="2"/>
  <c r="P293" i="2"/>
  <c r="H187" i="2" l="1"/>
  <c r="F243" i="2"/>
  <c r="D243" i="2" s="1"/>
  <c r="E243" i="2" s="1"/>
  <c r="G243" i="2" s="1"/>
  <c r="P294" i="2"/>
  <c r="N295" i="2"/>
  <c r="O294" i="2"/>
  <c r="O295" i="2" s="1"/>
  <c r="K187" i="2"/>
  <c r="F244" i="2" l="1"/>
  <c r="D244" i="2" s="1"/>
  <c r="E244" i="2" s="1"/>
  <c r="G244" i="2" s="1"/>
  <c r="J188" i="2"/>
  <c r="I188" i="2"/>
  <c r="H188" i="2" s="1"/>
  <c r="N296" i="2"/>
  <c r="P295" i="2"/>
  <c r="F245" i="2" l="1"/>
  <c r="D245" i="2" s="1"/>
  <c r="E245" i="2" s="1"/>
  <c r="G245" i="2" s="1"/>
  <c r="K188" i="2"/>
  <c r="P296" i="2"/>
  <c r="N297" i="2"/>
  <c r="O296" i="2"/>
  <c r="O297" i="2" s="1"/>
  <c r="F246" i="2" l="1"/>
  <c r="D246" i="2" s="1"/>
  <c r="E246" i="2" s="1"/>
  <c r="G246" i="2" s="1"/>
  <c r="O298" i="2"/>
  <c r="N298" i="2"/>
  <c r="P297" i="2"/>
  <c r="J189" i="2"/>
  <c r="I189" i="2"/>
  <c r="H189" i="2" l="1"/>
  <c r="F247" i="2"/>
  <c r="D247" i="2" s="1"/>
  <c r="E247" i="2" s="1"/>
  <c r="G247" i="2" s="1"/>
  <c r="K189" i="2"/>
  <c r="P298" i="2"/>
  <c r="N299" i="2"/>
  <c r="F248" i="2" l="1"/>
  <c r="D248" i="2" s="1"/>
  <c r="E248" i="2" s="1"/>
  <c r="G248" i="2" s="1"/>
  <c r="P299" i="2"/>
  <c r="N300" i="2"/>
  <c r="O299" i="2"/>
  <c r="O300" i="2" s="1"/>
  <c r="K190" i="2"/>
  <c r="J190" i="2"/>
  <c r="I190" i="2"/>
  <c r="H190" i="2" l="1"/>
  <c r="F249" i="2"/>
  <c r="D249" i="2"/>
  <c r="E249" i="2" s="1"/>
  <c r="G249" i="2" s="1"/>
  <c r="J191" i="2"/>
  <c r="I191" i="2"/>
  <c r="P300" i="2"/>
  <c r="N301" i="2"/>
  <c r="O301" i="2" s="1"/>
  <c r="H191" i="2" l="1"/>
  <c r="F250" i="2"/>
  <c r="D250" i="2" s="1"/>
  <c r="E250" i="2" s="1"/>
  <c r="G250" i="2" s="1"/>
  <c r="O302" i="2"/>
  <c r="N302" i="2"/>
  <c r="P301" i="2"/>
  <c r="K191" i="2"/>
  <c r="F251" i="2" l="1"/>
  <c r="D251" i="2" s="1"/>
  <c r="E251" i="2" s="1"/>
  <c r="G251" i="2" s="1"/>
  <c r="J192" i="2"/>
  <c r="I192" i="2"/>
  <c r="P302" i="2"/>
  <c r="N303" i="2"/>
  <c r="O303" i="2" s="1"/>
  <c r="H192" i="2" l="1"/>
  <c r="F252" i="2"/>
  <c r="D252" i="2" s="1"/>
  <c r="E252" i="2" s="1"/>
  <c r="G252" i="2" s="1"/>
  <c r="P303" i="2"/>
  <c r="N304" i="2"/>
  <c r="K192" i="2"/>
  <c r="F253" i="2" l="1"/>
  <c r="D253" i="2" s="1"/>
  <c r="E253" i="2" s="1"/>
  <c r="G253" i="2" s="1"/>
  <c r="J193" i="2"/>
  <c r="I193" i="2"/>
  <c r="K193" i="2" s="1"/>
  <c r="P304" i="2"/>
  <c r="N305" i="2"/>
  <c r="O304" i="2"/>
  <c r="F254" i="2" l="1"/>
  <c r="D254" i="2" s="1"/>
  <c r="E254" i="2" s="1"/>
  <c r="G254" i="2" s="1"/>
  <c r="J194" i="2"/>
  <c r="I194" i="2"/>
  <c r="N306" i="2"/>
  <c r="P305" i="2"/>
  <c r="O305" i="2"/>
  <c r="H193" i="2"/>
  <c r="H194" i="2" l="1"/>
  <c r="F255" i="2"/>
  <c r="D255" i="2" s="1"/>
  <c r="E255" i="2" s="1"/>
  <c r="G255" i="2" s="1"/>
  <c r="P306" i="2"/>
  <c r="N307" i="2"/>
  <c r="K194" i="2"/>
  <c r="O306" i="2"/>
  <c r="O307" i="2" s="1"/>
  <c r="F256" i="2" l="1"/>
  <c r="D256" i="2" s="1"/>
  <c r="E256" i="2" s="1"/>
  <c r="G256" i="2" s="1"/>
  <c r="J195" i="2"/>
  <c r="I195" i="2"/>
  <c r="P307" i="2"/>
  <c r="N308" i="2"/>
  <c r="H195" i="2" l="1"/>
  <c r="F257" i="2"/>
  <c r="D257" i="2" s="1"/>
  <c r="E257" i="2" s="1"/>
  <c r="G257" i="2" s="1"/>
  <c r="K195" i="2"/>
  <c r="P308" i="2"/>
  <c r="N309" i="2"/>
  <c r="O308" i="2"/>
  <c r="O309" i="2" s="1"/>
  <c r="F258" i="2" l="1"/>
  <c r="D258" i="2" s="1"/>
  <c r="E258" i="2" s="1"/>
  <c r="G258" i="2" s="1"/>
  <c r="O310" i="2"/>
  <c r="J196" i="2"/>
  <c r="I196" i="2"/>
  <c r="H196" i="2" s="1"/>
  <c r="N310" i="2"/>
  <c r="P309" i="2"/>
  <c r="F259" i="2" l="1"/>
  <c r="D259" i="2" s="1"/>
  <c r="E259" i="2" s="1"/>
  <c r="G259" i="2" s="1"/>
  <c r="P310" i="2"/>
  <c r="N311" i="2"/>
  <c r="O311" i="2" s="1"/>
  <c r="K196" i="2"/>
  <c r="F260" i="2" l="1"/>
  <c r="D260" i="2" s="1"/>
  <c r="E260" i="2" s="1"/>
  <c r="G260" i="2" s="1"/>
  <c r="J197" i="2"/>
  <c r="I197" i="2"/>
  <c r="H197" i="2" s="1"/>
  <c r="P311" i="2"/>
  <c r="N312" i="2"/>
  <c r="O312" i="2" s="1"/>
  <c r="F261" i="2" l="1"/>
  <c r="D261" i="2" s="1"/>
  <c r="E261" i="2" s="1"/>
  <c r="G261" i="2" s="1"/>
  <c r="P312" i="2"/>
  <c r="N313" i="2"/>
  <c r="K197" i="2"/>
  <c r="F262" i="2" l="1"/>
  <c r="D262" i="2" s="1"/>
  <c r="E262" i="2" s="1"/>
  <c r="G262" i="2" s="1"/>
  <c r="J198" i="2"/>
  <c r="I198" i="2"/>
  <c r="H198" i="2" s="1"/>
  <c r="N314" i="2"/>
  <c r="P313" i="2"/>
  <c r="O313" i="2"/>
  <c r="O314" i="2" s="1"/>
  <c r="F263" i="2" l="1"/>
  <c r="D263" i="2" s="1"/>
  <c r="E263" i="2" s="1"/>
  <c r="G263" i="2" s="1"/>
  <c r="K198" i="2"/>
  <c r="P314" i="2"/>
  <c r="N315" i="2"/>
  <c r="O315" i="2" s="1"/>
  <c r="F264" i="2" l="1"/>
  <c r="D264" i="2" s="1"/>
  <c r="E264" i="2" s="1"/>
  <c r="G264" i="2" s="1"/>
  <c r="O316" i="2"/>
  <c r="P315" i="2"/>
  <c r="N316" i="2"/>
  <c r="J199" i="2"/>
  <c r="I199" i="2"/>
  <c r="F265" i="2" l="1"/>
  <c r="D265" i="2" s="1"/>
  <c r="E265" i="2" s="1"/>
  <c r="G265" i="2" s="1"/>
  <c r="H199" i="2"/>
  <c r="P316" i="2"/>
  <c r="N317" i="2"/>
  <c r="K199" i="2"/>
  <c r="F266" i="2" l="1"/>
  <c r="D266" i="2" s="1"/>
  <c r="E266" i="2" s="1"/>
  <c r="G266" i="2" s="1"/>
  <c r="J200" i="2"/>
  <c r="I200" i="2"/>
  <c r="N318" i="2"/>
  <c r="P317" i="2"/>
  <c r="O317" i="2"/>
  <c r="O318" i="2" s="1"/>
  <c r="H200" i="2" l="1"/>
  <c r="F267" i="2"/>
  <c r="D267" i="2" s="1"/>
  <c r="E267" i="2" s="1"/>
  <c r="G267" i="2" s="1"/>
  <c r="K200" i="2"/>
  <c r="P318" i="2"/>
  <c r="N319" i="2"/>
  <c r="O319" i="2" s="1"/>
  <c r="F268" i="2" l="1"/>
  <c r="D268" i="2" s="1"/>
  <c r="E268" i="2" s="1"/>
  <c r="G268" i="2" s="1"/>
  <c r="P319" i="2"/>
  <c r="N320" i="2"/>
  <c r="O320" i="2" s="1"/>
  <c r="J201" i="2"/>
  <c r="I201" i="2"/>
  <c r="H201" i="2" s="1"/>
  <c r="F269" i="2" l="1"/>
  <c r="D269" i="2" s="1"/>
  <c r="E269" i="2" s="1"/>
  <c r="G269" i="2" s="1"/>
  <c r="K201" i="2"/>
  <c r="P320" i="2"/>
  <c r="N321" i="2"/>
  <c r="F270" i="2" l="1"/>
  <c r="D270" i="2" s="1"/>
  <c r="E270" i="2" s="1"/>
  <c r="G270" i="2" s="1"/>
  <c r="N322" i="2"/>
  <c r="P321" i="2"/>
  <c r="J202" i="2"/>
  <c r="I202" i="2"/>
  <c r="K202" i="2" s="1"/>
  <c r="O321" i="2"/>
  <c r="F271" i="2" l="1"/>
  <c r="D271" i="2" s="1"/>
  <c r="E271" i="2" s="1"/>
  <c r="G271" i="2" s="1"/>
  <c r="P322" i="2"/>
  <c r="N323" i="2"/>
  <c r="J203" i="2"/>
  <c r="I203" i="2"/>
  <c r="O322" i="2"/>
  <c r="O323" i="2" s="1"/>
  <c r="H202" i="2"/>
  <c r="H203" i="2" l="1"/>
  <c r="F272" i="2"/>
  <c r="D272" i="2" s="1"/>
  <c r="E272" i="2" s="1"/>
  <c r="G272" i="2" s="1"/>
  <c r="K203" i="2"/>
  <c r="P323" i="2"/>
  <c r="N324" i="2"/>
  <c r="F273" i="2" l="1"/>
  <c r="D273" i="2" s="1"/>
  <c r="E273" i="2" s="1"/>
  <c r="G273" i="2" s="1"/>
  <c r="P324" i="2"/>
  <c r="N325" i="2"/>
  <c r="J204" i="2"/>
  <c r="I204" i="2"/>
  <c r="H204" i="2" s="1"/>
  <c r="O324" i="2"/>
  <c r="F274" i="2" l="1"/>
  <c r="D274" i="2" s="1"/>
  <c r="E274" i="2" s="1"/>
  <c r="G274" i="2" s="1"/>
  <c r="K204" i="2"/>
  <c r="O325" i="2"/>
  <c r="N326" i="2"/>
  <c r="P325" i="2"/>
  <c r="F275" i="2" l="1"/>
  <c r="D275" i="2" s="1"/>
  <c r="E275" i="2" s="1"/>
  <c r="G275" i="2" s="1"/>
  <c r="P326" i="2"/>
  <c r="N327" i="2"/>
  <c r="O326" i="2"/>
  <c r="O327" i="2" s="1"/>
  <c r="J205" i="2"/>
  <c r="I205" i="2"/>
  <c r="H205" i="2" l="1"/>
  <c r="F276" i="2"/>
  <c r="D276" i="2" s="1"/>
  <c r="E276" i="2" s="1"/>
  <c r="G276" i="2" s="1"/>
  <c r="K205" i="2"/>
  <c r="P327" i="2"/>
  <c r="N328" i="2"/>
  <c r="F277" i="2" l="1"/>
  <c r="D277" i="2" s="1"/>
  <c r="E277" i="2" s="1"/>
  <c r="G277" i="2" s="1"/>
  <c r="J206" i="2"/>
  <c r="I206" i="2"/>
  <c r="K206" i="2" s="1"/>
  <c r="P328" i="2"/>
  <c r="N329" i="2"/>
  <c r="O328" i="2"/>
  <c r="J207" i="2" l="1"/>
  <c r="I207" i="2"/>
  <c r="F278" i="2"/>
  <c r="D278" i="2" s="1"/>
  <c r="E278" i="2" s="1"/>
  <c r="G278" i="2" s="1"/>
  <c r="O329" i="2"/>
  <c r="O330" i="2" s="1"/>
  <c r="H206" i="2"/>
  <c r="N330" i="2"/>
  <c r="P329" i="2"/>
  <c r="H207" i="2" l="1"/>
  <c r="F279" i="2"/>
  <c r="D279" i="2" s="1"/>
  <c r="E279" i="2" s="1"/>
  <c r="G279" i="2" s="1"/>
  <c r="K207" i="2"/>
  <c r="P330" i="2"/>
  <c r="N331" i="2"/>
  <c r="F280" i="2" l="1"/>
  <c r="D280" i="2" s="1"/>
  <c r="E280" i="2" s="1"/>
  <c r="G280" i="2" s="1"/>
  <c r="P331" i="2"/>
  <c r="N332" i="2"/>
  <c r="O331" i="2"/>
  <c r="O332" i="2" s="1"/>
  <c r="J208" i="2"/>
  <c r="I208" i="2"/>
  <c r="H208" i="2" l="1"/>
  <c r="F281" i="2"/>
  <c r="D281" i="2" s="1"/>
  <c r="E281" i="2" s="1"/>
  <c r="G281" i="2" s="1"/>
  <c r="K208" i="2"/>
  <c r="P332" i="2"/>
  <c r="N333" i="2"/>
  <c r="F282" i="2" l="1"/>
  <c r="D282" i="2" s="1"/>
  <c r="E282" i="2" s="1"/>
  <c r="G282" i="2" s="1"/>
  <c r="N334" i="2"/>
  <c r="P333" i="2"/>
  <c r="J209" i="2"/>
  <c r="I209" i="2"/>
  <c r="O333" i="2"/>
  <c r="O334" i="2" s="1"/>
  <c r="F283" i="2" l="1"/>
  <c r="D283" i="2" s="1"/>
  <c r="E283" i="2" s="1"/>
  <c r="G283" i="2" s="1"/>
  <c r="H209" i="2"/>
  <c r="P334" i="2"/>
  <c r="N335" i="2"/>
  <c r="O335" i="2"/>
  <c r="K209" i="2"/>
  <c r="F284" i="2" l="1"/>
  <c r="D284" i="2" s="1"/>
  <c r="E284" i="2" s="1"/>
  <c r="G284" i="2" s="1"/>
  <c r="J210" i="2"/>
  <c r="I210" i="2"/>
  <c r="K210" i="2" s="1"/>
  <c r="P335" i="2"/>
  <c r="N336" i="2"/>
  <c r="O336" i="2" s="1"/>
  <c r="J211" i="2" l="1"/>
  <c r="I211" i="2"/>
  <c r="O337" i="2"/>
  <c r="F285" i="2"/>
  <c r="D285" i="2" s="1"/>
  <c r="E285" i="2" s="1"/>
  <c r="G285" i="2" s="1"/>
  <c r="H210" i="2"/>
  <c r="P336" i="2"/>
  <c r="N337" i="2"/>
  <c r="H211" i="2" l="1"/>
  <c r="F286" i="2"/>
  <c r="D286" i="2" s="1"/>
  <c r="E286" i="2" s="1"/>
  <c r="G286" i="2" s="1"/>
  <c r="K211" i="2"/>
  <c r="N338" i="2"/>
  <c r="P337" i="2"/>
  <c r="F287" i="2" l="1"/>
  <c r="D287" i="2" s="1"/>
  <c r="E287" i="2" s="1"/>
  <c r="G287" i="2" s="1"/>
  <c r="P338" i="2"/>
  <c r="N339" i="2"/>
  <c r="O338" i="2"/>
  <c r="O339" i="2" s="1"/>
  <c r="K212" i="2"/>
  <c r="J212" i="2"/>
  <c r="I212" i="2"/>
  <c r="H212" i="2" l="1"/>
  <c r="F288" i="2"/>
  <c r="D288" i="2" s="1"/>
  <c r="E288" i="2" s="1"/>
  <c r="G288" i="2" s="1"/>
  <c r="J213" i="2"/>
  <c r="I213" i="2"/>
  <c r="O340" i="2"/>
  <c r="P339" i="2"/>
  <c r="N340" i="2"/>
  <c r="H213" i="2" l="1"/>
  <c r="F289" i="2"/>
  <c r="D289" i="2" s="1"/>
  <c r="E289" i="2" s="1"/>
  <c r="G289" i="2" s="1"/>
  <c r="O341" i="2"/>
  <c r="P340" i="2"/>
  <c r="N341" i="2"/>
  <c r="K213" i="2"/>
  <c r="F290" i="2" l="1"/>
  <c r="D290" i="2" s="1"/>
  <c r="E290" i="2" s="1"/>
  <c r="G290" i="2" s="1"/>
  <c r="N342" i="2"/>
  <c r="P341" i="2"/>
  <c r="J214" i="2"/>
  <c r="I214" i="2"/>
  <c r="H214" i="2" l="1"/>
  <c r="F291" i="2"/>
  <c r="D291" i="2"/>
  <c r="E291" i="2" s="1"/>
  <c r="G291" i="2" s="1"/>
  <c r="P342" i="2"/>
  <c r="N343" i="2"/>
  <c r="K214" i="2"/>
  <c r="O342" i="2"/>
  <c r="O343" i="2" s="1"/>
  <c r="F292" i="2" l="1"/>
  <c r="D292" i="2" s="1"/>
  <c r="E292" i="2" s="1"/>
  <c r="G292" i="2" s="1"/>
  <c r="J215" i="2"/>
  <c r="I215" i="2"/>
  <c r="H215" i="2" s="1"/>
  <c r="P343" i="2"/>
  <c r="N344" i="2"/>
  <c r="F293" i="2" l="1"/>
  <c r="D293" i="2" s="1"/>
  <c r="E293" i="2" s="1"/>
  <c r="G293" i="2" s="1"/>
  <c r="K215" i="2"/>
  <c r="P344" i="2"/>
  <c r="N345" i="2"/>
  <c r="O344" i="2"/>
  <c r="O345" i="2" s="1"/>
  <c r="F294" i="2" l="1"/>
  <c r="D294" i="2" s="1"/>
  <c r="E294" i="2" s="1"/>
  <c r="G294" i="2" s="1"/>
  <c r="J216" i="2"/>
  <c r="I216" i="2"/>
  <c r="H216" i="2" s="1"/>
  <c r="N346" i="2"/>
  <c r="P345" i="2"/>
  <c r="F295" i="2" l="1"/>
  <c r="D295" i="2" s="1"/>
  <c r="E295" i="2" s="1"/>
  <c r="G295" i="2" s="1"/>
  <c r="P346" i="2"/>
  <c r="N347" i="2"/>
  <c r="O346" i="2"/>
  <c r="O347" i="2" s="1"/>
  <c r="K216" i="2"/>
  <c r="F296" i="2" l="1"/>
  <c r="D296" i="2" s="1"/>
  <c r="E296" i="2" s="1"/>
  <c r="G296" i="2" s="1"/>
  <c r="J217" i="2"/>
  <c r="I217" i="2"/>
  <c r="H217" i="2" s="1"/>
  <c r="N348" i="2"/>
  <c r="O348" i="2" s="1"/>
  <c r="P347" i="2"/>
  <c r="F297" i="2" l="1"/>
  <c r="D297" i="2" s="1"/>
  <c r="E297" i="2" s="1"/>
  <c r="G297" i="2" s="1"/>
  <c r="P348" i="2"/>
  <c r="N349" i="2"/>
  <c r="O349" i="2" s="1"/>
  <c r="K217" i="2"/>
  <c r="F298" i="2" l="1"/>
  <c r="D298" i="2" s="1"/>
  <c r="E298" i="2" s="1"/>
  <c r="G298" i="2" s="1"/>
  <c r="J218" i="2"/>
  <c r="I218" i="2"/>
  <c r="N350" i="2"/>
  <c r="P349" i="2"/>
  <c r="H218" i="2" l="1"/>
  <c r="F299" i="2"/>
  <c r="D299" i="2" s="1"/>
  <c r="E299" i="2" s="1"/>
  <c r="G299" i="2" s="1"/>
  <c r="P350" i="2"/>
  <c r="N351" i="2"/>
  <c r="K218" i="2"/>
  <c r="O350" i="2"/>
  <c r="O351" i="2" s="1"/>
  <c r="F300" i="2" l="1"/>
  <c r="D300" i="2" s="1"/>
  <c r="E300" i="2" s="1"/>
  <c r="G300" i="2" s="1"/>
  <c r="J219" i="2"/>
  <c r="I219" i="2"/>
  <c r="K219" i="2" s="1"/>
  <c r="N352" i="2"/>
  <c r="O352" i="2" s="1"/>
  <c r="P351" i="2"/>
  <c r="F301" i="2" l="1"/>
  <c r="D301" i="2" s="1"/>
  <c r="E301" i="2" s="1"/>
  <c r="G301" i="2" s="1"/>
  <c r="J220" i="2"/>
  <c r="I220" i="2"/>
  <c r="H219" i="2"/>
  <c r="P352" i="2"/>
  <c r="N353" i="2"/>
  <c r="H220" i="2" l="1"/>
  <c r="F302" i="2"/>
  <c r="D302" i="2" s="1"/>
  <c r="E302" i="2" s="1"/>
  <c r="G302" i="2" s="1"/>
  <c r="N354" i="2"/>
  <c r="P353" i="2"/>
  <c r="K220" i="2"/>
  <c r="O353" i="2"/>
  <c r="F303" i="2" l="1"/>
  <c r="D303" i="2" s="1"/>
  <c r="E303" i="2" s="1"/>
  <c r="G303" i="2" s="1"/>
  <c r="P354" i="2"/>
  <c r="N355" i="2"/>
  <c r="O354" i="2"/>
  <c r="O355" i="2" s="1"/>
  <c r="J221" i="2"/>
  <c r="I221" i="2"/>
  <c r="K221" i="2" s="1"/>
  <c r="F304" i="2" l="1"/>
  <c r="D304" i="2" s="1"/>
  <c r="E304" i="2" s="1"/>
  <c r="G304" i="2" s="1"/>
  <c r="J222" i="2"/>
  <c r="I222" i="2"/>
  <c r="H222" i="2" s="1"/>
  <c r="O356" i="2"/>
  <c r="H221" i="2"/>
  <c r="N356" i="2"/>
  <c r="P355" i="2"/>
  <c r="F305" i="2" l="1"/>
  <c r="D305" i="2" s="1"/>
  <c r="E305" i="2" s="1"/>
  <c r="G305" i="2" s="1"/>
  <c r="O357" i="2"/>
  <c r="P356" i="2"/>
  <c r="N357" i="2"/>
  <c r="K222" i="2"/>
  <c r="F306" i="2" l="1"/>
  <c r="D306" i="2" s="1"/>
  <c r="E306" i="2" s="1"/>
  <c r="G306" i="2" s="1"/>
  <c r="O358" i="2"/>
  <c r="J223" i="2"/>
  <c r="I223" i="2"/>
  <c r="H223" i="2" s="1"/>
  <c r="N358" i="2"/>
  <c r="P357" i="2"/>
  <c r="F307" i="2" l="1"/>
  <c r="D307" i="2" s="1"/>
  <c r="E307" i="2" s="1"/>
  <c r="G307" i="2" s="1"/>
  <c r="K223" i="2"/>
  <c r="P358" i="2"/>
  <c r="N359" i="2"/>
  <c r="O359" i="2" s="1"/>
  <c r="F308" i="2" l="1"/>
  <c r="D308" i="2" s="1"/>
  <c r="E308" i="2" s="1"/>
  <c r="G308" i="2" s="1"/>
  <c r="N360" i="2"/>
  <c r="P359" i="2"/>
  <c r="K224" i="2"/>
  <c r="J224" i="2"/>
  <c r="I224" i="2"/>
  <c r="H224" i="2" l="1"/>
  <c r="F309" i="2"/>
  <c r="D309" i="2" s="1"/>
  <c r="E309" i="2" s="1"/>
  <c r="G309" i="2" s="1"/>
  <c r="J225" i="2"/>
  <c r="I225" i="2"/>
  <c r="P360" i="2"/>
  <c r="N361" i="2"/>
  <c r="O360" i="2"/>
  <c r="O361" i="2" s="1"/>
  <c r="H225" i="2" l="1"/>
  <c r="F310" i="2"/>
  <c r="D310" i="2" s="1"/>
  <c r="E310" i="2" s="1"/>
  <c r="G310" i="2" s="1"/>
  <c r="N362" i="2"/>
  <c r="P361" i="2"/>
  <c r="K225" i="2"/>
  <c r="F311" i="2" l="1"/>
  <c r="D311" i="2"/>
  <c r="E311" i="2" s="1"/>
  <c r="G311" i="2" s="1"/>
  <c r="P362" i="2"/>
  <c r="N363" i="2"/>
  <c r="J226" i="2"/>
  <c r="I226" i="2"/>
  <c r="H226" i="2" s="1"/>
  <c r="O362" i="2"/>
  <c r="O363" i="2" s="1"/>
  <c r="K226" i="2" l="1"/>
  <c r="F312" i="2"/>
  <c r="D312" i="2" s="1"/>
  <c r="E312" i="2" s="1"/>
  <c r="G312" i="2" s="1"/>
  <c r="J227" i="2"/>
  <c r="I227" i="2"/>
  <c r="N364" i="2"/>
  <c r="O364" i="2" s="1"/>
  <c r="P363" i="2"/>
  <c r="F313" i="2" l="1"/>
  <c r="D313" i="2" s="1"/>
  <c r="E313" i="2" s="1"/>
  <c r="G313" i="2" s="1"/>
  <c r="P364" i="2"/>
  <c r="N365" i="2"/>
  <c r="H227" i="2"/>
  <c r="K227" i="2"/>
  <c r="F314" i="2" l="1"/>
  <c r="D314" i="2" s="1"/>
  <c r="E314" i="2" s="1"/>
  <c r="G314" i="2" s="1"/>
  <c r="N366" i="2"/>
  <c r="P365" i="2"/>
  <c r="J228" i="2"/>
  <c r="I228" i="2"/>
  <c r="H228" i="2" s="1"/>
  <c r="O365" i="2"/>
  <c r="F315" i="2" l="1"/>
  <c r="D315" i="2" s="1"/>
  <c r="E315" i="2" s="1"/>
  <c r="G315" i="2" s="1"/>
  <c r="P366" i="2"/>
  <c r="N367" i="2"/>
  <c r="O366" i="2"/>
  <c r="O367" i="2" s="1"/>
  <c r="K228" i="2"/>
  <c r="F316" i="2" l="1"/>
  <c r="D316" i="2" s="1"/>
  <c r="E316" i="2" s="1"/>
  <c r="G316" i="2" s="1"/>
  <c r="J229" i="2"/>
  <c r="I229" i="2"/>
  <c r="N368" i="2"/>
  <c r="O368" i="2" s="1"/>
  <c r="P367" i="2"/>
  <c r="H229" i="2" l="1"/>
  <c r="F317" i="2"/>
  <c r="D317" i="2" s="1"/>
  <c r="E317" i="2" s="1"/>
  <c r="G317" i="2" s="1"/>
  <c r="P368" i="2"/>
  <c r="N369" i="2"/>
  <c r="K229" i="2"/>
  <c r="F318" i="2" l="1"/>
  <c r="D318" i="2" s="1"/>
  <c r="E318" i="2" s="1"/>
  <c r="G318" i="2" s="1"/>
  <c r="J230" i="2"/>
  <c r="I230" i="2"/>
  <c r="N370" i="2"/>
  <c r="P369" i="2"/>
  <c r="O369" i="2"/>
  <c r="H230" i="2" l="1"/>
  <c r="F319" i="2"/>
  <c r="D319" i="2" s="1"/>
  <c r="E319" i="2" s="1"/>
  <c r="G319" i="2" s="1"/>
  <c r="P370" i="2"/>
  <c r="N371" i="2"/>
  <c r="K230" i="2"/>
  <c r="O370" i="2"/>
  <c r="O371" i="2" s="1"/>
  <c r="F320" i="2" l="1"/>
  <c r="D320" i="2" s="1"/>
  <c r="E320" i="2" s="1"/>
  <c r="G320" i="2" s="1"/>
  <c r="J231" i="2"/>
  <c r="I231" i="2"/>
  <c r="K231" i="2" s="1"/>
  <c r="N372" i="2"/>
  <c r="P371" i="2"/>
  <c r="H231" i="2" l="1"/>
  <c r="F321" i="2"/>
  <c r="D321" i="2" s="1"/>
  <c r="E321" i="2" s="1"/>
  <c r="G321" i="2" s="1"/>
  <c r="J232" i="2"/>
  <c r="I232" i="2"/>
  <c r="H232" i="2" s="1"/>
  <c r="P372" i="2"/>
  <c r="N373" i="2"/>
  <c r="O372" i="2"/>
  <c r="O373" i="2" s="1"/>
  <c r="F322" i="2" l="1"/>
  <c r="D322" i="2" s="1"/>
  <c r="E322" i="2" s="1"/>
  <c r="G322" i="2" s="1"/>
  <c r="K232" i="2"/>
  <c r="N374" i="2"/>
  <c r="P373" i="2"/>
  <c r="F323" i="2" l="1"/>
  <c r="D323" i="2" s="1"/>
  <c r="E323" i="2" s="1"/>
  <c r="G323" i="2" s="1"/>
  <c r="P374" i="2"/>
  <c r="N375" i="2"/>
  <c r="O374" i="2"/>
  <c r="O375" i="2" s="1"/>
  <c r="J233" i="2"/>
  <c r="I233" i="2"/>
  <c r="H233" i="2" l="1"/>
  <c r="K233" i="2"/>
  <c r="K234" i="2" s="1"/>
  <c r="F324" i="2"/>
  <c r="D324" i="2"/>
  <c r="E324" i="2" s="1"/>
  <c r="G324" i="2" s="1"/>
  <c r="I234" i="2"/>
  <c r="N376" i="2"/>
  <c r="O376" i="2" s="1"/>
  <c r="P375" i="2"/>
  <c r="J234" i="2" l="1"/>
  <c r="F325" i="2"/>
  <c r="D325" i="2" s="1"/>
  <c r="E325" i="2" s="1"/>
  <c r="G325" i="2" s="1"/>
  <c r="J235" i="2"/>
  <c r="I235" i="2"/>
  <c r="H234" i="2"/>
  <c r="P376" i="2"/>
  <c r="N377" i="2"/>
  <c r="H235" i="2" l="1"/>
  <c r="F326" i="2"/>
  <c r="D326" i="2" s="1"/>
  <c r="E326" i="2" s="1"/>
  <c r="G326" i="2" s="1"/>
  <c r="N378" i="2"/>
  <c r="P377" i="2"/>
  <c r="K235" i="2"/>
  <c r="O377" i="2"/>
  <c r="O378" i="2" s="1"/>
  <c r="F327" i="2" l="1"/>
  <c r="D327" i="2" s="1"/>
  <c r="E327" i="2" s="1"/>
  <c r="G327" i="2" s="1"/>
  <c r="P378" i="2"/>
  <c r="N379" i="2"/>
  <c r="O379" i="2" s="1"/>
  <c r="J236" i="2"/>
  <c r="I236" i="2"/>
  <c r="K236" i="2" s="1"/>
  <c r="F328" i="2" l="1"/>
  <c r="D328" i="2"/>
  <c r="E328" i="2" s="1"/>
  <c r="G328" i="2" s="1"/>
  <c r="J237" i="2"/>
  <c r="I237" i="2"/>
  <c r="H237" i="2" s="1"/>
  <c r="N380" i="2"/>
  <c r="P379" i="2"/>
  <c r="H236" i="2"/>
  <c r="F329" i="2" l="1"/>
  <c r="D329" i="2" s="1"/>
  <c r="E329" i="2" s="1"/>
  <c r="G329" i="2" s="1"/>
  <c r="P380" i="2"/>
  <c r="N381" i="2"/>
  <c r="K237" i="2"/>
  <c r="O380" i="2"/>
  <c r="O381" i="2" s="1"/>
  <c r="F330" i="2" l="1"/>
  <c r="D330" i="2" s="1"/>
  <c r="E330" i="2" s="1"/>
  <c r="G330" i="2" s="1"/>
  <c r="J238" i="2"/>
  <c r="I238" i="2"/>
  <c r="N382" i="2"/>
  <c r="P381" i="2"/>
  <c r="H238" i="2" l="1"/>
  <c r="F331" i="2"/>
  <c r="D331" i="2" s="1"/>
  <c r="E331" i="2" s="1"/>
  <c r="G331" i="2" s="1"/>
  <c r="K238" i="2"/>
  <c r="P382" i="2"/>
  <c r="N383" i="2"/>
  <c r="O382" i="2"/>
  <c r="O383" i="2" s="1"/>
  <c r="F332" i="2" l="1"/>
  <c r="D332" i="2" s="1"/>
  <c r="E332" i="2" s="1"/>
  <c r="G332" i="2" s="1"/>
  <c r="N384" i="2"/>
  <c r="O384" i="2" s="1"/>
  <c r="P383" i="2"/>
  <c r="J239" i="2"/>
  <c r="I239" i="2"/>
  <c r="K239" i="2" s="1"/>
  <c r="F333" i="2" l="1"/>
  <c r="D333" i="2" s="1"/>
  <c r="E333" i="2" s="1"/>
  <c r="G333" i="2" s="1"/>
  <c r="P384" i="2"/>
  <c r="N385" i="2"/>
  <c r="H239" i="2"/>
  <c r="J240" i="2"/>
  <c r="I240" i="2"/>
  <c r="H240" i="2" l="1"/>
  <c r="F334" i="2"/>
  <c r="D334" i="2" s="1"/>
  <c r="E334" i="2" s="1"/>
  <c r="G334" i="2" s="1"/>
  <c r="N386" i="2"/>
  <c r="P385" i="2"/>
  <c r="K240" i="2"/>
  <c r="O385" i="2"/>
  <c r="O386" i="2" s="1"/>
  <c r="F335" i="2" l="1"/>
  <c r="D335" i="2"/>
  <c r="E335" i="2" s="1"/>
  <c r="G335" i="2" s="1"/>
  <c r="P386" i="2"/>
  <c r="N387" i="2"/>
  <c r="O387" i="2"/>
  <c r="J241" i="2"/>
  <c r="I241" i="2"/>
  <c r="K241" i="2" s="1"/>
  <c r="F336" i="2" l="1"/>
  <c r="D336" i="2" s="1"/>
  <c r="E336" i="2" s="1"/>
  <c r="G336" i="2" s="1"/>
  <c r="J242" i="2"/>
  <c r="I242" i="2"/>
  <c r="O388" i="2"/>
  <c r="H241" i="2"/>
  <c r="N388" i="2"/>
  <c r="P387" i="2"/>
  <c r="H242" i="2" l="1"/>
  <c r="F337" i="2"/>
  <c r="D337" i="2" s="1"/>
  <c r="E337" i="2" s="1"/>
  <c r="G337" i="2" s="1"/>
  <c r="O389" i="2"/>
  <c r="P388" i="2"/>
  <c r="N389" i="2"/>
  <c r="K242" i="2"/>
  <c r="F338" i="2" l="1"/>
  <c r="D338" i="2" s="1"/>
  <c r="E338" i="2" s="1"/>
  <c r="G338" i="2" s="1"/>
  <c r="J243" i="2"/>
  <c r="I243" i="2"/>
  <c r="N390" i="2"/>
  <c r="P389" i="2"/>
  <c r="F339" i="2" l="1"/>
  <c r="D339" i="2" s="1"/>
  <c r="E339" i="2" s="1"/>
  <c r="G339" i="2" s="1"/>
  <c r="P390" i="2"/>
  <c r="N391" i="2"/>
  <c r="H243" i="2"/>
  <c r="O390" i="2"/>
  <c r="O391" i="2" s="1"/>
  <c r="K243" i="2"/>
  <c r="F340" i="2" l="1"/>
  <c r="D340" i="2" s="1"/>
  <c r="E340" i="2" s="1"/>
  <c r="G340" i="2" s="1"/>
  <c r="J244" i="2"/>
  <c r="I244" i="2"/>
  <c r="N392" i="2"/>
  <c r="O392" i="2" s="1"/>
  <c r="P391" i="2"/>
  <c r="F341" i="2" l="1"/>
  <c r="D341" i="2" s="1"/>
  <c r="E341" i="2" s="1"/>
  <c r="G341" i="2" s="1"/>
  <c r="O393" i="2"/>
  <c r="H244" i="2"/>
  <c r="K244" i="2"/>
  <c r="P392" i="2"/>
  <c r="N393" i="2"/>
  <c r="F342" i="2" l="1"/>
  <c r="D342" i="2" s="1"/>
  <c r="E342" i="2" s="1"/>
  <c r="G342" i="2" s="1"/>
  <c r="J245" i="2"/>
  <c r="I245" i="2"/>
  <c r="H245" i="2" s="1"/>
  <c r="N394" i="2"/>
  <c r="P393" i="2"/>
  <c r="F343" i="2" l="1"/>
  <c r="D343" i="2"/>
  <c r="E343" i="2" s="1"/>
  <c r="G343" i="2" s="1"/>
  <c r="K245" i="2"/>
  <c r="P394" i="2"/>
  <c r="N395" i="2"/>
  <c r="O394" i="2"/>
  <c r="O395" i="2" s="1"/>
  <c r="F344" i="2" l="1"/>
  <c r="D344" i="2" s="1"/>
  <c r="E344" i="2" s="1"/>
  <c r="G344" i="2" s="1"/>
  <c r="N396" i="2"/>
  <c r="O396" i="2" s="1"/>
  <c r="P395" i="2"/>
  <c r="J246" i="2"/>
  <c r="I246" i="2"/>
  <c r="K246" i="2" s="1"/>
  <c r="J247" i="2" l="1"/>
  <c r="I247" i="2"/>
  <c r="O397" i="2"/>
  <c r="F345" i="2"/>
  <c r="D345" i="2" s="1"/>
  <c r="E345" i="2" s="1"/>
  <c r="G345" i="2" s="1"/>
  <c r="P396" i="2"/>
  <c r="N397" i="2"/>
  <c r="H246" i="2"/>
  <c r="H247" i="2" l="1"/>
  <c r="F346" i="2"/>
  <c r="D346" i="2" s="1"/>
  <c r="E346" i="2" s="1"/>
  <c r="G346" i="2" s="1"/>
  <c r="K247" i="2"/>
  <c r="N398" i="2"/>
  <c r="O398" i="2" s="1"/>
  <c r="P397" i="2"/>
  <c r="F347" i="2" l="1"/>
  <c r="D347" i="2" s="1"/>
  <c r="E347" i="2" s="1"/>
  <c r="G347" i="2" s="1"/>
  <c r="P398" i="2"/>
  <c r="N399" i="2"/>
  <c r="J248" i="2"/>
  <c r="I248" i="2"/>
  <c r="H248" i="2" s="1"/>
  <c r="K248" i="2" l="1"/>
  <c r="F348" i="2"/>
  <c r="D348" i="2" s="1"/>
  <c r="E348" i="2" s="1"/>
  <c r="G348" i="2" s="1"/>
  <c r="J249" i="2"/>
  <c r="K249" i="2"/>
  <c r="I249" i="2"/>
  <c r="N400" i="2"/>
  <c r="P399" i="2"/>
  <c r="O399" i="2"/>
  <c r="F349" i="2" l="1"/>
  <c r="D349" i="2" s="1"/>
  <c r="E349" i="2" s="1"/>
  <c r="G349" i="2" s="1"/>
  <c r="N401" i="2"/>
  <c r="P400" i="2"/>
  <c r="J250" i="2"/>
  <c r="I250" i="2"/>
  <c r="H250" i="2" s="1"/>
  <c r="O400" i="2"/>
  <c r="H249" i="2"/>
  <c r="F350" i="2" l="1"/>
  <c r="D350" i="2" s="1"/>
  <c r="E350" i="2" s="1"/>
  <c r="G350" i="2" s="1"/>
  <c r="P401" i="2"/>
  <c r="N402" i="2"/>
  <c r="O401" i="2"/>
  <c r="K250" i="2"/>
  <c r="F351" i="2" l="1"/>
  <c r="D351" i="2"/>
  <c r="E351" i="2" s="1"/>
  <c r="G351" i="2" s="1"/>
  <c r="O402" i="2"/>
  <c r="J251" i="2"/>
  <c r="I251" i="2"/>
  <c r="H251" i="2" s="1"/>
  <c r="P402" i="2"/>
  <c r="N403" i="2"/>
  <c r="F352" i="2" l="1"/>
  <c r="D352" i="2" s="1"/>
  <c r="E352" i="2" s="1"/>
  <c r="G352" i="2" s="1"/>
  <c r="O403" i="2"/>
  <c r="N404" i="2"/>
  <c r="P403" i="2"/>
  <c r="K251" i="2"/>
  <c r="F353" i="2" l="1"/>
  <c r="D353" i="2" s="1"/>
  <c r="E353" i="2" s="1"/>
  <c r="G353" i="2" s="1"/>
  <c r="P404" i="2"/>
  <c r="N405" i="2"/>
  <c r="O404" i="2"/>
  <c r="O405" i="2" s="1"/>
  <c r="J252" i="2"/>
  <c r="I252" i="2"/>
  <c r="H252" i="2" l="1"/>
  <c r="F354" i="2"/>
  <c r="D354" i="2" s="1"/>
  <c r="E354" i="2" s="1"/>
  <c r="G354" i="2" s="1"/>
  <c r="K252" i="2"/>
  <c r="N406" i="2"/>
  <c r="P405" i="2"/>
  <c r="F355" i="2" l="1"/>
  <c r="D355" i="2" s="1"/>
  <c r="E355" i="2" s="1"/>
  <c r="G355" i="2" s="1"/>
  <c r="P406" i="2"/>
  <c r="N407" i="2"/>
  <c r="J253" i="2"/>
  <c r="I253" i="2"/>
  <c r="K253" i="2" s="1"/>
  <c r="O406" i="2"/>
  <c r="O407" i="2" s="1"/>
  <c r="F356" i="2" l="1"/>
  <c r="D356" i="2" s="1"/>
  <c r="E356" i="2" s="1"/>
  <c r="G356" i="2" s="1"/>
  <c r="J254" i="2"/>
  <c r="I254" i="2"/>
  <c r="K254" i="2" s="1"/>
  <c r="N408" i="2"/>
  <c r="P407" i="2"/>
  <c r="O408" i="2"/>
  <c r="H253" i="2"/>
  <c r="F357" i="2" l="1"/>
  <c r="D357" i="2" s="1"/>
  <c r="E357" i="2" s="1"/>
  <c r="G357" i="2" s="1"/>
  <c r="J255" i="2"/>
  <c r="I255" i="2"/>
  <c r="P408" i="2"/>
  <c r="N409" i="2"/>
  <c r="H254" i="2"/>
  <c r="O409" i="2"/>
  <c r="F358" i="2" l="1"/>
  <c r="D358" i="2" s="1"/>
  <c r="E358" i="2" s="1"/>
  <c r="G358" i="2" s="1"/>
  <c r="H255" i="2"/>
  <c r="N410" i="2"/>
  <c r="P409" i="2"/>
  <c r="K255" i="2"/>
  <c r="F359" i="2" l="1"/>
  <c r="D359" i="2" s="1"/>
  <c r="E359" i="2" s="1"/>
  <c r="G359" i="2" s="1"/>
  <c r="J256" i="2"/>
  <c r="I256" i="2"/>
  <c r="H256" i="2" s="1"/>
  <c r="P410" i="2"/>
  <c r="N411" i="2"/>
  <c r="O410" i="2"/>
  <c r="O411" i="2" s="1"/>
  <c r="F360" i="2" l="1"/>
  <c r="D360" i="2" s="1"/>
  <c r="E360" i="2" s="1"/>
  <c r="G360" i="2" s="1"/>
  <c r="O412" i="2"/>
  <c r="N412" i="2"/>
  <c r="P411" i="2"/>
  <c r="K256" i="2"/>
  <c r="F361" i="2" l="1"/>
  <c r="D361" i="2" s="1"/>
  <c r="E361" i="2" s="1"/>
  <c r="G361" i="2" s="1"/>
  <c r="J257" i="2"/>
  <c r="I257" i="2"/>
  <c r="O413" i="2"/>
  <c r="P412" i="2"/>
  <c r="N413" i="2"/>
  <c r="F362" i="2" l="1"/>
  <c r="D362" i="2" s="1"/>
  <c r="E362" i="2" s="1"/>
  <c r="G362" i="2" s="1"/>
  <c r="N414" i="2"/>
  <c r="P413" i="2"/>
  <c r="H257" i="2"/>
  <c r="K257" i="2"/>
  <c r="F363" i="2" l="1"/>
  <c r="D363" i="2" s="1"/>
  <c r="E363" i="2" s="1"/>
  <c r="G363" i="2" s="1"/>
  <c r="J258" i="2"/>
  <c r="I258" i="2"/>
  <c r="H258" i="2" s="1"/>
  <c r="P414" i="2"/>
  <c r="N415" i="2"/>
  <c r="O414" i="2"/>
  <c r="K258" i="2" l="1"/>
  <c r="F364" i="2"/>
  <c r="D364" i="2" s="1"/>
  <c r="E364" i="2" s="1"/>
  <c r="G364" i="2" s="1"/>
  <c r="N416" i="2"/>
  <c r="P415" i="2"/>
  <c r="J259" i="2"/>
  <c r="I259" i="2"/>
  <c r="H259" i="2" s="1"/>
  <c r="O415" i="2"/>
  <c r="O416" i="2" s="1"/>
  <c r="F365" i="2" l="1"/>
  <c r="D365" i="2" s="1"/>
  <c r="E365" i="2" s="1"/>
  <c r="G365" i="2" s="1"/>
  <c r="P416" i="2"/>
  <c r="N417" i="2"/>
  <c r="K259" i="2"/>
  <c r="O417" i="2"/>
  <c r="F366" i="2" l="1"/>
  <c r="D366" i="2" s="1"/>
  <c r="E366" i="2" s="1"/>
  <c r="G366" i="2" s="1"/>
  <c r="J260" i="2"/>
  <c r="I260" i="2"/>
  <c r="N418" i="2"/>
  <c r="P417" i="2"/>
  <c r="F367" i="2" l="1"/>
  <c r="D367" i="2" s="1"/>
  <c r="E367" i="2" s="1"/>
  <c r="G367" i="2" s="1"/>
  <c r="H260" i="2"/>
  <c r="K260" i="2"/>
  <c r="P418" i="2"/>
  <c r="N419" i="2"/>
  <c r="O418" i="2"/>
  <c r="F368" i="2" l="1"/>
  <c r="D368" i="2" s="1"/>
  <c r="E368" i="2" s="1"/>
  <c r="G368" i="2" s="1"/>
  <c r="N420" i="2"/>
  <c r="P419" i="2"/>
  <c r="J261" i="2"/>
  <c r="I261" i="2"/>
  <c r="H261" i="2" s="1"/>
  <c r="O419" i="2"/>
  <c r="F369" i="2" l="1"/>
  <c r="D369" i="2" s="1"/>
  <c r="E369" i="2" s="1"/>
  <c r="G369" i="2" s="1"/>
  <c r="P420" i="2"/>
  <c r="N421" i="2"/>
  <c r="K261" i="2"/>
  <c r="O420" i="2"/>
  <c r="N422" i="2" l="1"/>
  <c r="P421" i="2"/>
  <c r="F370" i="2"/>
  <c r="D370" i="2" s="1"/>
  <c r="E370" i="2" s="1"/>
  <c r="G370" i="2" s="1"/>
  <c r="O421" i="2"/>
  <c r="O422" i="2" s="1"/>
  <c r="J262" i="2"/>
  <c r="I262" i="2"/>
  <c r="H262" i="2" l="1"/>
  <c r="K262" i="2"/>
  <c r="J263" i="2" s="1"/>
  <c r="F371" i="2"/>
  <c r="D371" i="2" s="1"/>
  <c r="E371" i="2" s="1"/>
  <c r="G371" i="2" s="1"/>
  <c r="O423" i="2"/>
  <c r="P422" i="2"/>
  <c r="N423" i="2"/>
  <c r="I263" i="2" l="1"/>
  <c r="H263" i="2"/>
  <c r="F372" i="2"/>
  <c r="D372" i="2"/>
  <c r="E372" i="2" s="1"/>
  <c r="G372" i="2" s="1"/>
  <c r="O424" i="2"/>
  <c r="N424" i="2"/>
  <c r="P423" i="2"/>
  <c r="K263" i="2"/>
  <c r="F373" i="2" l="1"/>
  <c r="D373" i="2" s="1"/>
  <c r="E373" i="2" s="1"/>
  <c r="G373" i="2" s="1"/>
  <c r="J264" i="2"/>
  <c r="I264" i="2"/>
  <c r="P424" i="2"/>
  <c r="N425" i="2"/>
  <c r="H264" i="2" l="1"/>
  <c r="F374" i="2"/>
  <c r="D374" i="2" s="1"/>
  <c r="E374" i="2" s="1"/>
  <c r="G374" i="2" s="1"/>
  <c r="N426" i="2"/>
  <c r="P425" i="2"/>
  <c r="O425" i="2"/>
  <c r="K264" i="2"/>
  <c r="F375" i="2" l="1"/>
  <c r="D375" i="2" s="1"/>
  <c r="E375" i="2" s="1"/>
  <c r="G375" i="2" s="1"/>
  <c r="O426" i="2"/>
  <c r="O427" i="2" s="1"/>
  <c r="P426" i="2"/>
  <c r="N427" i="2"/>
  <c r="J265" i="2"/>
  <c r="I265" i="2"/>
  <c r="K265" i="2" s="1"/>
  <c r="F376" i="2" l="1"/>
  <c r="D376" i="2" s="1"/>
  <c r="E376" i="2" s="1"/>
  <c r="G376" i="2" s="1"/>
  <c r="J266" i="2"/>
  <c r="I266" i="2"/>
  <c r="K266" i="2" s="1"/>
  <c r="N428" i="2"/>
  <c r="P427" i="2"/>
  <c r="H265" i="2"/>
  <c r="F377" i="2" l="1"/>
  <c r="D377" i="2" s="1"/>
  <c r="E377" i="2" s="1"/>
  <c r="G377" i="2" s="1"/>
  <c r="J267" i="2"/>
  <c r="I267" i="2"/>
  <c r="P428" i="2"/>
  <c r="N429" i="2"/>
  <c r="O428" i="2"/>
  <c r="O429" i="2" s="1"/>
  <c r="H266" i="2"/>
  <c r="H267" i="2" l="1"/>
  <c r="F378" i="2"/>
  <c r="D378" i="2" s="1"/>
  <c r="E378" i="2" s="1"/>
  <c r="G378" i="2" s="1"/>
  <c r="K267" i="2"/>
  <c r="N430" i="2"/>
  <c r="P429" i="2"/>
  <c r="F379" i="2" l="1"/>
  <c r="D379" i="2" s="1"/>
  <c r="E379" i="2" s="1"/>
  <c r="G379" i="2" s="1"/>
  <c r="P430" i="2"/>
  <c r="N431" i="2"/>
  <c r="J268" i="2"/>
  <c r="I268" i="2"/>
  <c r="K268" i="2" s="1"/>
  <c r="O430" i="2"/>
  <c r="O431" i="2" s="1"/>
  <c r="F380" i="2" l="1"/>
  <c r="D380" i="2" s="1"/>
  <c r="E380" i="2" s="1"/>
  <c r="G380" i="2" s="1"/>
  <c r="J269" i="2"/>
  <c r="I269" i="2"/>
  <c r="N432" i="2"/>
  <c r="P431" i="2"/>
  <c r="H268" i="2"/>
  <c r="H269" i="2" l="1"/>
  <c r="F381" i="2"/>
  <c r="D381" i="2" s="1"/>
  <c r="E381" i="2" s="1"/>
  <c r="G381" i="2" s="1"/>
  <c r="P432" i="2"/>
  <c r="N433" i="2"/>
  <c r="O432" i="2"/>
  <c r="O433" i="2" s="1"/>
  <c r="K269" i="2"/>
  <c r="F382" i="2" l="1"/>
  <c r="D382" i="2" s="1"/>
  <c r="E382" i="2" s="1"/>
  <c r="G382" i="2" s="1"/>
  <c r="J270" i="2"/>
  <c r="I270" i="2"/>
  <c r="H270" i="2" s="1"/>
  <c r="N434" i="2"/>
  <c r="P433" i="2"/>
  <c r="K270" i="2" l="1"/>
  <c r="F383" i="2"/>
  <c r="D383" i="2" s="1"/>
  <c r="E383" i="2" s="1"/>
  <c r="G383" i="2" s="1"/>
  <c r="P434" i="2"/>
  <c r="N435" i="2"/>
  <c r="J271" i="2"/>
  <c r="I271" i="2"/>
  <c r="H271" i="2" s="1"/>
  <c r="O434" i="2"/>
  <c r="O435" i="2" s="1"/>
  <c r="F384" i="2" l="1"/>
  <c r="D384" i="2" s="1"/>
  <c r="E384" i="2" s="1"/>
  <c r="G384" i="2" s="1"/>
  <c r="K271" i="2"/>
  <c r="N436" i="2"/>
  <c r="P435" i="2"/>
  <c r="F385" i="2" l="1"/>
  <c r="D385" i="2" s="1"/>
  <c r="E385" i="2" s="1"/>
  <c r="G385" i="2" s="1"/>
  <c r="P436" i="2"/>
  <c r="N437" i="2"/>
  <c r="O436" i="2"/>
  <c r="O437" i="2" s="1"/>
  <c r="J272" i="2"/>
  <c r="I272" i="2"/>
  <c r="H272" i="2" s="1"/>
  <c r="F386" i="2" l="1"/>
  <c r="D386" i="2" s="1"/>
  <c r="E386" i="2" s="1"/>
  <c r="G386" i="2" s="1"/>
  <c r="O438" i="2"/>
  <c r="K272" i="2"/>
  <c r="N438" i="2"/>
  <c r="P437" i="2"/>
  <c r="F387" i="2" l="1"/>
  <c r="D387" i="2" s="1"/>
  <c r="E387" i="2" s="1"/>
  <c r="G387" i="2" s="1"/>
  <c r="P438" i="2"/>
  <c r="N439" i="2"/>
  <c r="O439" i="2" s="1"/>
  <c r="J273" i="2"/>
  <c r="I273" i="2"/>
  <c r="H273" i="2" s="1"/>
  <c r="F388" i="2" l="1"/>
  <c r="D388" i="2" s="1"/>
  <c r="E388" i="2" s="1"/>
  <c r="G388" i="2" s="1"/>
  <c r="N440" i="2"/>
  <c r="P439" i="2"/>
  <c r="K273" i="2"/>
  <c r="F389" i="2" l="1"/>
  <c r="D389" i="2" s="1"/>
  <c r="E389" i="2" s="1"/>
  <c r="G389" i="2" s="1"/>
  <c r="J274" i="2"/>
  <c r="I274" i="2"/>
  <c r="H274" i="2" s="1"/>
  <c r="P440" i="2"/>
  <c r="N441" i="2"/>
  <c r="O440" i="2"/>
  <c r="O441" i="2" s="1"/>
  <c r="K274" i="2" l="1"/>
  <c r="F390" i="2"/>
  <c r="D390" i="2" s="1"/>
  <c r="E390" i="2" s="1"/>
  <c r="G390" i="2" s="1"/>
  <c r="J275" i="2"/>
  <c r="I275" i="2"/>
  <c r="N442" i="2"/>
  <c r="O442" i="2" s="1"/>
  <c r="P441" i="2"/>
  <c r="H275" i="2" l="1"/>
  <c r="F391" i="2"/>
  <c r="D391" i="2" s="1"/>
  <c r="E391" i="2" s="1"/>
  <c r="G391" i="2" s="1"/>
  <c r="K275" i="2"/>
  <c r="P442" i="2"/>
  <c r="N443" i="2"/>
  <c r="O443" i="2" s="1"/>
  <c r="F392" i="2" l="1"/>
  <c r="D392" i="2" s="1"/>
  <c r="E392" i="2" s="1"/>
  <c r="G392" i="2" s="1"/>
  <c r="N444" i="2"/>
  <c r="P443" i="2"/>
  <c r="J276" i="2"/>
  <c r="I276" i="2"/>
  <c r="H276" i="2" s="1"/>
  <c r="F393" i="2" l="1"/>
  <c r="D393" i="2" s="1"/>
  <c r="E393" i="2" s="1"/>
  <c r="G393" i="2" s="1"/>
  <c r="K276" i="2"/>
  <c r="P444" i="2"/>
  <c r="N445" i="2"/>
  <c r="O444" i="2"/>
  <c r="O445" i="2" s="1"/>
  <c r="F394" i="2" l="1"/>
  <c r="D394" i="2" s="1"/>
  <c r="E394" i="2" s="1"/>
  <c r="G394" i="2" s="1"/>
  <c r="J277" i="2"/>
  <c r="I277" i="2"/>
  <c r="N446" i="2"/>
  <c r="O446" i="2" s="1"/>
  <c r="P445" i="2"/>
  <c r="F395" i="2" l="1"/>
  <c r="D395" i="2" s="1"/>
  <c r="E395" i="2" s="1"/>
  <c r="G395" i="2" s="1"/>
  <c r="P446" i="2"/>
  <c r="N447" i="2"/>
  <c r="H277" i="2"/>
  <c r="K277" i="2"/>
  <c r="F396" i="2" l="1"/>
  <c r="D396" i="2" s="1"/>
  <c r="E396" i="2" s="1"/>
  <c r="G396" i="2" s="1"/>
  <c r="N448" i="2"/>
  <c r="P447" i="2"/>
  <c r="J278" i="2"/>
  <c r="I278" i="2"/>
  <c r="K278" i="2" s="1"/>
  <c r="O447" i="2"/>
  <c r="J279" i="2" l="1"/>
  <c r="I279" i="2"/>
  <c r="F397" i="2"/>
  <c r="D397" i="2" s="1"/>
  <c r="E397" i="2" s="1"/>
  <c r="G397" i="2" s="1"/>
  <c r="O448" i="2"/>
  <c r="H278" i="2"/>
  <c r="P448" i="2"/>
  <c r="N449" i="2"/>
  <c r="H279" i="2" l="1"/>
  <c r="F398" i="2"/>
  <c r="D398" i="2" s="1"/>
  <c r="E398" i="2" s="1"/>
  <c r="G398" i="2" s="1"/>
  <c r="N450" i="2"/>
  <c r="P449" i="2"/>
  <c r="O449" i="2"/>
  <c r="K279" i="2"/>
  <c r="F399" i="2" l="1"/>
  <c r="D399" i="2" s="1"/>
  <c r="E399" i="2" s="1"/>
  <c r="G399" i="2" s="1"/>
  <c r="P450" i="2"/>
  <c r="N451" i="2"/>
  <c r="J280" i="2"/>
  <c r="I280" i="2"/>
  <c r="O450" i="2"/>
  <c r="O451" i="2" s="1"/>
  <c r="H280" i="2" l="1"/>
  <c r="F400" i="2"/>
  <c r="D400" i="2" s="1"/>
  <c r="E400" i="2" s="1"/>
  <c r="G400" i="2" s="1"/>
  <c r="K280" i="2"/>
  <c r="N452" i="2"/>
  <c r="P451" i="2"/>
  <c r="F401" i="2" l="1"/>
  <c r="D401" i="2" s="1"/>
  <c r="E401" i="2" s="1"/>
  <c r="G401" i="2" s="1"/>
  <c r="J281" i="2"/>
  <c r="I281" i="2"/>
  <c r="P452" i="2"/>
  <c r="N453" i="2"/>
  <c r="O452" i="2"/>
  <c r="O453" i="2" s="1"/>
  <c r="H281" i="2" l="1"/>
  <c r="F402" i="2"/>
  <c r="D402" i="2" s="1"/>
  <c r="E402" i="2" s="1"/>
  <c r="G402" i="2" s="1"/>
  <c r="K281" i="2"/>
  <c r="N454" i="2"/>
  <c r="P453" i="2"/>
  <c r="F403" i="2" l="1"/>
  <c r="D403" i="2" s="1"/>
  <c r="E403" i="2" s="1"/>
  <c r="G403" i="2" s="1"/>
  <c r="P454" i="2"/>
  <c r="N455" i="2"/>
  <c r="J282" i="2"/>
  <c r="I282" i="2"/>
  <c r="H282" i="2" s="1"/>
  <c r="O454" i="2"/>
  <c r="O455" i="2" s="1"/>
  <c r="F404" i="2" l="1"/>
  <c r="D404" i="2" s="1"/>
  <c r="E404" i="2" s="1"/>
  <c r="G404" i="2" s="1"/>
  <c r="K282" i="2"/>
  <c r="N456" i="2"/>
  <c r="P455" i="2"/>
  <c r="F405" i="2" l="1"/>
  <c r="D405" i="2" s="1"/>
  <c r="E405" i="2" s="1"/>
  <c r="G405" i="2" s="1"/>
  <c r="J283" i="2"/>
  <c r="I283" i="2"/>
  <c r="H283" i="2" s="1"/>
  <c r="P456" i="2"/>
  <c r="N457" i="2"/>
  <c r="O456" i="2"/>
  <c r="O457" i="2" s="1"/>
  <c r="F406" i="2" l="1"/>
  <c r="D406" i="2" s="1"/>
  <c r="E406" i="2" s="1"/>
  <c r="G406" i="2" s="1"/>
  <c r="K283" i="2"/>
  <c r="N458" i="2"/>
  <c r="P457" i="2"/>
  <c r="F407" i="2" l="1"/>
  <c r="D407" i="2" s="1"/>
  <c r="E407" i="2" s="1"/>
  <c r="G407" i="2" s="1"/>
  <c r="J284" i="2"/>
  <c r="I284" i="2"/>
  <c r="H284" i="2" s="1"/>
  <c r="P458" i="2"/>
  <c r="N459" i="2"/>
  <c r="O458" i="2"/>
  <c r="O459" i="2" s="1"/>
  <c r="F408" i="2" l="1"/>
  <c r="D408" i="2" s="1"/>
  <c r="E408" i="2" s="1"/>
  <c r="G408" i="2" s="1"/>
  <c r="K284" i="2"/>
  <c r="N460" i="2"/>
  <c r="P459" i="2"/>
  <c r="F409" i="2" l="1"/>
  <c r="D409" i="2" s="1"/>
  <c r="E409" i="2" s="1"/>
  <c r="G409" i="2" s="1"/>
  <c r="P460" i="2"/>
  <c r="N461" i="2"/>
  <c r="J285" i="2"/>
  <c r="I285" i="2"/>
  <c r="O460" i="2"/>
  <c r="O461" i="2" s="1"/>
  <c r="H285" i="2" l="1"/>
  <c r="F410" i="2"/>
  <c r="D410" i="2" s="1"/>
  <c r="E410" i="2" s="1"/>
  <c r="G410" i="2" s="1"/>
  <c r="K285" i="2"/>
  <c r="N462" i="2"/>
  <c r="P461" i="2"/>
  <c r="F411" i="2" l="1"/>
  <c r="D411" i="2" s="1"/>
  <c r="E411" i="2" s="1"/>
  <c r="G411" i="2" s="1"/>
  <c r="P462" i="2"/>
  <c r="N463" i="2"/>
  <c r="O462" i="2"/>
  <c r="O463" i="2" s="1"/>
  <c r="J286" i="2"/>
  <c r="I286" i="2"/>
  <c r="H286" i="2" l="1"/>
  <c r="K286" i="2"/>
  <c r="I287" i="2" s="1"/>
  <c r="F412" i="2"/>
  <c r="D412" i="2" s="1"/>
  <c r="E412" i="2" s="1"/>
  <c r="G412" i="2" s="1"/>
  <c r="J287" i="2"/>
  <c r="O464" i="2"/>
  <c r="N464" i="2"/>
  <c r="P463" i="2"/>
  <c r="H287" i="2" l="1"/>
  <c r="K287" i="2"/>
  <c r="J288" i="2" s="1"/>
  <c r="F413" i="2"/>
  <c r="D413" i="2" s="1"/>
  <c r="E413" i="2" s="1"/>
  <c r="G413" i="2" s="1"/>
  <c r="O465" i="2"/>
  <c r="I288" i="2"/>
  <c r="P464" i="2"/>
  <c r="N465" i="2"/>
  <c r="H288" i="2" l="1"/>
  <c r="F414" i="2"/>
  <c r="D414" i="2" s="1"/>
  <c r="E414" i="2" s="1"/>
  <c r="G414" i="2" s="1"/>
  <c r="O466" i="2"/>
  <c r="K288" i="2"/>
  <c r="N466" i="2"/>
  <c r="P465" i="2"/>
  <c r="F415" i="2" l="1"/>
  <c r="D415" i="2" s="1"/>
  <c r="E415" i="2" s="1"/>
  <c r="G415" i="2" s="1"/>
  <c r="P466" i="2"/>
  <c r="N467" i="2"/>
  <c r="O467" i="2"/>
  <c r="J289" i="2"/>
  <c r="I289" i="2"/>
  <c r="H289" i="2" s="1"/>
  <c r="K289" i="2" l="1"/>
  <c r="F416" i="2"/>
  <c r="D416" i="2" s="1"/>
  <c r="E416" i="2" s="1"/>
  <c r="G416" i="2" s="1"/>
  <c r="J290" i="2"/>
  <c r="I290" i="2"/>
  <c r="K290" i="2" s="1"/>
  <c r="N468" i="2"/>
  <c r="P467" i="2"/>
  <c r="F417" i="2" l="1"/>
  <c r="D417" i="2" s="1"/>
  <c r="E417" i="2" s="1"/>
  <c r="G417" i="2" s="1"/>
  <c r="P468" i="2"/>
  <c r="N469" i="2"/>
  <c r="O468" i="2"/>
  <c r="O469" i="2" s="1"/>
  <c r="H290" i="2"/>
  <c r="J291" i="2"/>
  <c r="I291" i="2"/>
  <c r="H291" i="2" l="1"/>
  <c r="F418" i="2"/>
  <c r="D418" i="2" s="1"/>
  <c r="E418" i="2" s="1"/>
  <c r="G418" i="2" s="1"/>
  <c r="K291" i="2"/>
  <c r="N470" i="2"/>
  <c r="P469" i="2"/>
  <c r="F419" i="2" l="1"/>
  <c r="D419" i="2" s="1"/>
  <c r="E419" i="2" s="1"/>
  <c r="G419" i="2" s="1"/>
  <c r="P470" i="2"/>
  <c r="N471" i="2"/>
  <c r="J292" i="2"/>
  <c r="I292" i="2"/>
  <c r="K292" i="2" s="1"/>
  <c r="O470" i="2"/>
  <c r="O471" i="2" s="1"/>
  <c r="F420" i="2" l="1"/>
  <c r="D420" i="2" s="1"/>
  <c r="E420" i="2" s="1"/>
  <c r="G420" i="2" s="1"/>
  <c r="J293" i="2"/>
  <c r="I293" i="2"/>
  <c r="K293" i="2" s="1"/>
  <c r="N472" i="2"/>
  <c r="O472" i="2" s="1"/>
  <c r="P471" i="2"/>
  <c r="H292" i="2"/>
  <c r="F421" i="2" l="1"/>
  <c r="D421" i="2" s="1"/>
  <c r="E421" i="2" s="1"/>
  <c r="G421" i="2" s="1"/>
  <c r="J294" i="2"/>
  <c r="I294" i="2"/>
  <c r="H293" i="2"/>
  <c r="N473" i="2"/>
  <c r="P472" i="2"/>
  <c r="H294" i="2" l="1"/>
  <c r="F422" i="2"/>
  <c r="D422" i="2" s="1"/>
  <c r="E422" i="2" s="1"/>
  <c r="G422" i="2" s="1"/>
  <c r="K294" i="2"/>
  <c r="P473" i="2"/>
  <c r="N474" i="2"/>
  <c r="O473" i="2"/>
  <c r="O474" i="2" s="1"/>
  <c r="F423" i="2" l="1"/>
  <c r="D423" i="2" s="1"/>
  <c r="E423" i="2" s="1"/>
  <c r="G423" i="2" s="1"/>
  <c r="O475" i="2"/>
  <c r="N475" i="2"/>
  <c r="P474" i="2"/>
  <c r="J295" i="2"/>
  <c r="I295" i="2"/>
  <c r="H295" i="2" l="1"/>
  <c r="F424" i="2"/>
  <c r="D424" i="2" s="1"/>
  <c r="E424" i="2" s="1"/>
  <c r="G424" i="2" s="1"/>
  <c r="O476" i="2"/>
  <c r="K295" i="2"/>
  <c r="N476" i="2"/>
  <c r="P475" i="2"/>
  <c r="F425" i="2" l="1"/>
  <c r="D425" i="2" s="1"/>
  <c r="E425" i="2" s="1"/>
  <c r="G425" i="2" s="1"/>
  <c r="O477" i="2"/>
  <c r="N477" i="2"/>
  <c r="P476" i="2"/>
  <c r="J296" i="2"/>
  <c r="I296" i="2"/>
  <c r="F426" i="2" l="1"/>
  <c r="D426" i="2" s="1"/>
  <c r="E426" i="2" s="1"/>
  <c r="G426" i="2" s="1"/>
  <c r="H296" i="2"/>
  <c r="P477" i="2"/>
  <c r="N478" i="2"/>
  <c r="K296" i="2"/>
  <c r="F427" i="2" l="1"/>
  <c r="D427" i="2" s="1"/>
  <c r="E427" i="2" s="1"/>
  <c r="G427" i="2" s="1"/>
  <c r="N479" i="2"/>
  <c r="P478" i="2"/>
  <c r="K297" i="2"/>
  <c r="J297" i="2"/>
  <c r="I297" i="2"/>
  <c r="O478" i="2"/>
  <c r="O479" i="2" s="1"/>
  <c r="F428" i="2" l="1"/>
  <c r="D428" i="2" s="1"/>
  <c r="E428" i="2" s="1"/>
  <c r="G428" i="2" s="1"/>
  <c r="J298" i="2"/>
  <c r="I298" i="2"/>
  <c r="O480" i="2"/>
  <c r="H297" i="2"/>
  <c r="N480" i="2"/>
  <c r="P479" i="2"/>
  <c r="F429" i="2" l="1"/>
  <c r="D429" i="2" s="1"/>
  <c r="E429" i="2" s="1"/>
  <c r="G429" i="2" s="1"/>
  <c r="N481" i="2"/>
  <c r="P480" i="2"/>
  <c r="H298" i="2"/>
  <c r="O481" i="2"/>
  <c r="K298" i="2"/>
  <c r="F430" i="2" l="1"/>
  <c r="D430" i="2" s="1"/>
  <c r="E430" i="2" s="1"/>
  <c r="G430" i="2" s="1"/>
  <c r="J299" i="2"/>
  <c r="I299" i="2"/>
  <c r="H299" i="2" s="1"/>
  <c r="P481" i="2"/>
  <c r="N482" i="2"/>
  <c r="F431" i="2" l="1"/>
  <c r="D431" i="2" s="1"/>
  <c r="E431" i="2" s="1"/>
  <c r="G431" i="2" s="1"/>
  <c r="N483" i="2"/>
  <c r="P482" i="2"/>
  <c r="K299" i="2"/>
  <c r="O482" i="2"/>
  <c r="F432" i="2" l="1"/>
  <c r="D432" i="2" s="1"/>
  <c r="E432" i="2" s="1"/>
  <c r="G432" i="2" s="1"/>
  <c r="O483" i="2"/>
  <c r="N484" i="2"/>
  <c r="P483" i="2"/>
  <c r="J300" i="2"/>
  <c r="I300" i="2"/>
  <c r="H300" i="2" l="1"/>
  <c r="F433" i="2"/>
  <c r="D433" i="2" s="1"/>
  <c r="E433" i="2" s="1"/>
  <c r="G433" i="2" s="1"/>
  <c r="K300" i="2"/>
  <c r="O484" i="2"/>
  <c r="N485" i="2"/>
  <c r="P484" i="2"/>
  <c r="F434" i="2" l="1"/>
  <c r="D434" i="2" s="1"/>
  <c r="E434" i="2" s="1"/>
  <c r="G434" i="2" s="1"/>
  <c r="J301" i="2"/>
  <c r="I301" i="2"/>
  <c r="H301" i="2" s="1"/>
  <c r="P485" i="2"/>
  <c r="N486" i="2"/>
  <c r="O485" i="2"/>
  <c r="K301" i="2" l="1"/>
  <c r="F435" i="2"/>
  <c r="D435" i="2" s="1"/>
  <c r="E435" i="2" s="1"/>
  <c r="G435" i="2" s="1"/>
  <c r="N487" i="2"/>
  <c r="P486" i="2"/>
  <c r="O486" i="2"/>
  <c r="O487" i="2" s="1"/>
  <c r="J302" i="2"/>
  <c r="I302" i="2"/>
  <c r="K302" i="2" s="1"/>
  <c r="H302" i="2" l="1"/>
  <c r="F436" i="2"/>
  <c r="D436" i="2" s="1"/>
  <c r="E436" i="2" s="1"/>
  <c r="G436" i="2" s="1"/>
  <c r="O488" i="2"/>
  <c r="J303" i="2"/>
  <c r="I303" i="2"/>
  <c r="N488" i="2"/>
  <c r="P487" i="2"/>
  <c r="H303" i="2" l="1"/>
  <c r="F437" i="2"/>
  <c r="D437" i="2" s="1"/>
  <c r="E437" i="2" s="1"/>
  <c r="G437" i="2" s="1"/>
  <c r="O489" i="2"/>
  <c r="N489" i="2"/>
  <c r="P488" i="2"/>
  <c r="K303" i="2"/>
  <c r="F438" i="2" l="1"/>
  <c r="D438" i="2" s="1"/>
  <c r="E438" i="2" s="1"/>
  <c r="G438" i="2" s="1"/>
  <c r="P489" i="2"/>
  <c r="N490" i="2"/>
  <c r="O490" i="2" s="1"/>
  <c r="J304" i="2"/>
  <c r="I304" i="2"/>
  <c r="F439" i="2" l="1"/>
  <c r="D439" i="2" s="1"/>
  <c r="E439" i="2" s="1"/>
  <c r="G439" i="2" s="1"/>
  <c r="H304" i="2"/>
  <c r="K304" i="2"/>
  <c r="N491" i="2"/>
  <c r="P490" i="2"/>
  <c r="F440" i="2" l="1"/>
  <c r="D440" i="2" s="1"/>
  <c r="E440" i="2" s="1"/>
  <c r="G440" i="2" s="1"/>
  <c r="N492" i="2"/>
  <c r="P491" i="2"/>
  <c r="J305" i="2"/>
  <c r="I305" i="2"/>
  <c r="K305" i="2" s="1"/>
  <c r="O491" i="2"/>
  <c r="F441" i="2" l="1"/>
  <c r="D441" i="2" s="1"/>
  <c r="E441" i="2" s="1"/>
  <c r="G441" i="2" s="1"/>
  <c r="J306" i="2"/>
  <c r="I306" i="2"/>
  <c r="O492" i="2"/>
  <c r="N493" i="2"/>
  <c r="P492" i="2"/>
  <c r="H305" i="2"/>
  <c r="H306" i="2" l="1"/>
  <c r="K306" i="2"/>
  <c r="F442" i="2"/>
  <c r="D442" i="2" s="1"/>
  <c r="E442" i="2" s="1"/>
  <c r="G442" i="2" s="1"/>
  <c r="P493" i="2"/>
  <c r="N494" i="2"/>
  <c r="J307" i="2"/>
  <c r="I307" i="2"/>
  <c r="H307" i="2" s="1"/>
  <c r="O493" i="2"/>
  <c r="O494" i="2" s="1"/>
  <c r="F443" i="2" l="1"/>
  <c r="D443" i="2" s="1"/>
  <c r="E443" i="2" s="1"/>
  <c r="G443" i="2" s="1"/>
  <c r="K307" i="2"/>
  <c r="N495" i="2"/>
  <c r="P494" i="2"/>
  <c r="F444" i="2" l="1"/>
  <c r="D444" i="2" s="1"/>
  <c r="E444" i="2" s="1"/>
  <c r="G444" i="2" s="1"/>
  <c r="P495" i="2"/>
  <c r="N496" i="2"/>
  <c r="O495" i="2"/>
  <c r="O496" i="2" s="1"/>
  <c r="J308" i="2"/>
  <c r="I308" i="2"/>
  <c r="H308" i="2" l="1"/>
  <c r="F445" i="2"/>
  <c r="D445" i="2" s="1"/>
  <c r="E445" i="2" s="1"/>
  <c r="G445" i="2" s="1"/>
  <c r="K308" i="2"/>
  <c r="N497" i="2"/>
  <c r="P496" i="2"/>
  <c r="F446" i="2" l="1"/>
  <c r="D446" i="2" s="1"/>
  <c r="E446" i="2" s="1"/>
  <c r="G446" i="2" s="1"/>
  <c r="J309" i="2"/>
  <c r="I309" i="2"/>
  <c r="K309" i="2" s="1"/>
  <c r="P497" i="2"/>
  <c r="N498" i="2"/>
  <c r="O497" i="2"/>
  <c r="F447" i="2" l="1"/>
  <c r="D447" i="2" s="1"/>
  <c r="E447" i="2" s="1"/>
  <c r="G447" i="2" s="1"/>
  <c r="J310" i="2"/>
  <c r="I310" i="2"/>
  <c r="O498" i="2"/>
  <c r="O499" i="2" s="1"/>
  <c r="H309" i="2"/>
  <c r="N499" i="2"/>
  <c r="P498" i="2"/>
  <c r="H310" i="2" l="1"/>
  <c r="K310" i="2"/>
  <c r="I311" i="2" s="1"/>
  <c r="H311" i="2" s="1"/>
  <c r="F448" i="2"/>
  <c r="D448" i="2" s="1"/>
  <c r="E448" i="2" s="1"/>
  <c r="G448" i="2" s="1"/>
  <c r="J311" i="2"/>
  <c r="P499" i="2"/>
  <c r="N500" i="2"/>
  <c r="O500" i="2" s="1"/>
  <c r="F449" i="2" l="1"/>
  <c r="D449" i="2" s="1"/>
  <c r="E449" i="2" s="1"/>
  <c r="G449" i="2" s="1"/>
  <c r="N501" i="2"/>
  <c r="P500" i="2"/>
  <c r="K311" i="2"/>
  <c r="F450" i="2" l="1"/>
  <c r="D450" i="2" s="1"/>
  <c r="E450" i="2" s="1"/>
  <c r="G450" i="2" s="1"/>
  <c r="J312" i="2"/>
  <c r="I312" i="2"/>
  <c r="K312" i="2" s="1"/>
  <c r="P501" i="2"/>
  <c r="N502" i="2"/>
  <c r="O501" i="2"/>
  <c r="F451" i="2" l="1"/>
  <c r="D451" i="2" s="1"/>
  <c r="E451" i="2" s="1"/>
  <c r="G451" i="2" s="1"/>
  <c r="O502" i="2"/>
  <c r="H312" i="2"/>
  <c r="N503" i="2"/>
  <c r="P502" i="2"/>
  <c r="J313" i="2"/>
  <c r="I313" i="2"/>
  <c r="H313" i="2" l="1"/>
  <c r="F452" i="2"/>
  <c r="D452" i="2" s="1"/>
  <c r="E452" i="2" s="1"/>
  <c r="G452" i="2" s="1"/>
  <c r="P503" i="2"/>
  <c r="N504" i="2"/>
  <c r="K313" i="2"/>
  <c r="O503" i="2"/>
  <c r="O504" i="2" s="1"/>
  <c r="F453" i="2" l="1"/>
  <c r="D453" i="2" s="1"/>
  <c r="E453" i="2" s="1"/>
  <c r="G453" i="2" s="1"/>
  <c r="O505" i="2"/>
  <c r="J314" i="2"/>
  <c r="I314" i="2"/>
  <c r="H314" i="2" s="1"/>
  <c r="N505" i="2"/>
  <c r="P504" i="2"/>
  <c r="F454" i="2" l="1"/>
  <c r="D454" i="2" s="1"/>
  <c r="E454" i="2" s="1"/>
  <c r="G454" i="2" s="1"/>
  <c r="K314" i="2"/>
  <c r="P505" i="2"/>
  <c r="N506" i="2"/>
  <c r="O506" i="2" s="1"/>
  <c r="F455" i="2" l="1"/>
  <c r="D455" i="2" s="1"/>
  <c r="E455" i="2" s="1"/>
  <c r="G455" i="2" s="1"/>
  <c r="N507" i="2"/>
  <c r="P506" i="2"/>
  <c r="K315" i="2"/>
  <c r="J315" i="2"/>
  <c r="I315" i="2"/>
  <c r="H315" i="2" l="1"/>
  <c r="F456" i="2"/>
  <c r="D456" i="2" s="1"/>
  <c r="E456" i="2" s="1"/>
  <c r="G456" i="2" s="1"/>
  <c r="J316" i="2"/>
  <c r="I316" i="2"/>
  <c r="P507" i="2"/>
  <c r="N508" i="2"/>
  <c r="O507" i="2"/>
  <c r="H316" i="2" l="1"/>
  <c r="F457" i="2"/>
  <c r="D457" i="2" s="1"/>
  <c r="E457" i="2" s="1"/>
  <c r="G457" i="2" s="1"/>
  <c r="O508" i="2"/>
  <c r="K316" i="2"/>
  <c r="N509" i="2"/>
  <c r="P508" i="2"/>
  <c r="F458" i="2" l="1"/>
  <c r="D458" i="2"/>
  <c r="E458" i="2" s="1"/>
  <c r="G458" i="2" s="1"/>
  <c r="P509" i="2"/>
  <c r="N510" i="2"/>
  <c r="J317" i="2"/>
  <c r="I317" i="2"/>
  <c r="H317" i="2" s="1"/>
  <c r="O509" i="2"/>
  <c r="O510" i="2" s="1"/>
  <c r="F459" i="2" l="1"/>
  <c r="D459" i="2" s="1"/>
  <c r="E459" i="2" s="1"/>
  <c r="G459" i="2" s="1"/>
  <c r="K317" i="2"/>
  <c r="N511" i="2"/>
  <c r="P510" i="2"/>
  <c r="F460" i="2" l="1"/>
  <c r="D460" i="2" s="1"/>
  <c r="E460" i="2" s="1"/>
  <c r="G460" i="2" s="1"/>
  <c r="J318" i="2"/>
  <c r="I318" i="2"/>
  <c r="K318" i="2" s="1"/>
  <c r="P511" i="2"/>
  <c r="N512" i="2"/>
  <c r="O511" i="2"/>
  <c r="F461" i="2" l="1"/>
  <c r="D461" i="2" s="1"/>
  <c r="E461" i="2" s="1"/>
  <c r="G461" i="2" s="1"/>
  <c r="J319" i="2"/>
  <c r="I319" i="2"/>
  <c r="O512" i="2"/>
  <c r="O513" i="2" s="1"/>
  <c r="H318" i="2"/>
  <c r="N513" i="2"/>
  <c r="P512" i="2"/>
  <c r="H319" i="2" l="1"/>
  <c r="F462" i="2"/>
  <c r="D462" i="2" s="1"/>
  <c r="E462" i="2" s="1"/>
  <c r="G462" i="2" s="1"/>
  <c r="O514" i="2"/>
  <c r="P513" i="2"/>
  <c r="N514" i="2"/>
  <c r="K319" i="2"/>
  <c r="F463" i="2" l="1"/>
  <c r="D463" i="2" s="1"/>
  <c r="E463" i="2" s="1"/>
  <c r="G463" i="2" s="1"/>
  <c r="J320" i="2"/>
  <c r="I320" i="2"/>
  <c r="N515" i="2"/>
  <c r="P514" i="2"/>
  <c r="H320" i="2" l="1"/>
  <c r="F464" i="2"/>
  <c r="D464" i="2" s="1"/>
  <c r="E464" i="2" s="1"/>
  <c r="G464" i="2" s="1"/>
  <c r="P515" i="2"/>
  <c r="N516" i="2"/>
  <c r="O515" i="2"/>
  <c r="K320" i="2"/>
  <c r="F465" i="2" l="1"/>
  <c r="D465" i="2"/>
  <c r="E465" i="2" s="1"/>
  <c r="G465" i="2" s="1"/>
  <c r="J321" i="2"/>
  <c r="I321" i="2"/>
  <c r="H321" i="2" s="1"/>
  <c r="O516" i="2"/>
  <c r="O517" i="2" s="1"/>
  <c r="P516" i="2"/>
  <c r="N517" i="2"/>
  <c r="F466" i="2" l="1"/>
  <c r="D466" i="2"/>
  <c r="E466" i="2" s="1"/>
  <c r="G466" i="2" s="1"/>
  <c r="N518" i="2"/>
  <c r="O518" i="2" s="1"/>
  <c r="P517" i="2"/>
  <c r="K321" i="2"/>
  <c r="F467" i="2" l="1"/>
  <c r="D467" i="2" s="1"/>
  <c r="E467" i="2" s="1"/>
  <c r="G467" i="2" s="1"/>
  <c r="J322" i="2"/>
  <c r="I322" i="2"/>
  <c r="P518" i="2"/>
  <c r="N519" i="2"/>
  <c r="H322" i="2" l="1"/>
  <c r="F468" i="2"/>
  <c r="D468" i="2" s="1"/>
  <c r="E468" i="2" s="1"/>
  <c r="G468" i="2" s="1"/>
  <c r="P519" i="2"/>
  <c r="N520" i="2"/>
  <c r="K322" i="2"/>
  <c r="O519" i="2"/>
  <c r="F469" i="2" l="1"/>
  <c r="D469" i="2" s="1"/>
  <c r="E469" i="2" s="1"/>
  <c r="G469" i="2" s="1"/>
  <c r="O520" i="2"/>
  <c r="J323" i="2"/>
  <c r="I323" i="2"/>
  <c r="H323" i="2" s="1"/>
  <c r="P520" i="2"/>
  <c r="N521" i="2"/>
  <c r="F470" i="2" l="1"/>
  <c r="D470" i="2" s="1"/>
  <c r="E470" i="2" s="1"/>
  <c r="G470" i="2" s="1"/>
  <c r="P521" i="2"/>
  <c r="N522" i="2"/>
  <c r="K323" i="2"/>
  <c r="O521" i="2"/>
  <c r="O522" i="2" s="1"/>
  <c r="F471" i="2" l="1"/>
  <c r="D471" i="2"/>
  <c r="E471" i="2" s="1"/>
  <c r="G471" i="2" s="1"/>
  <c r="P522" i="2"/>
  <c r="N523" i="2"/>
  <c r="O523" i="2" s="1"/>
  <c r="J324" i="2"/>
  <c r="I324" i="2"/>
  <c r="H324" i="2" s="1"/>
  <c r="F472" i="2" l="1"/>
  <c r="D472" i="2" s="1"/>
  <c r="E472" i="2" s="1"/>
  <c r="G472" i="2" s="1"/>
  <c r="P523" i="2"/>
  <c r="N524" i="2"/>
  <c r="K324" i="2"/>
  <c r="F473" i="2" l="1"/>
  <c r="D473" i="2" s="1"/>
  <c r="E473" i="2" s="1"/>
  <c r="G473" i="2" s="1"/>
  <c r="J325" i="2"/>
  <c r="I325" i="2"/>
  <c r="K325" i="2" s="1"/>
  <c r="P524" i="2"/>
  <c r="N525" i="2"/>
  <c r="O524" i="2"/>
  <c r="F474" i="2" l="1"/>
  <c r="D474" i="2" s="1"/>
  <c r="E474" i="2" s="1"/>
  <c r="G474" i="2" s="1"/>
  <c r="P525" i="2"/>
  <c r="N526" i="2"/>
  <c r="J326" i="2"/>
  <c r="I326" i="2"/>
  <c r="H326" i="2" s="1"/>
  <c r="O525" i="2"/>
  <c r="O526" i="2" s="1"/>
  <c r="H325" i="2"/>
  <c r="F475" i="2" l="1"/>
  <c r="D475" i="2" s="1"/>
  <c r="E475" i="2" s="1"/>
  <c r="G475" i="2" s="1"/>
  <c r="K326" i="2"/>
  <c r="P526" i="2"/>
  <c r="N527" i="2"/>
  <c r="F476" i="2" l="1"/>
  <c r="D476" i="2" s="1"/>
  <c r="E476" i="2" s="1"/>
  <c r="G476" i="2" s="1"/>
  <c r="P527" i="2"/>
  <c r="N528" i="2"/>
  <c r="J327" i="2"/>
  <c r="I327" i="2"/>
  <c r="H327" i="2" s="1"/>
  <c r="O527" i="2"/>
  <c r="O528" i="2" s="1"/>
  <c r="F477" i="2" l="1"/>
  <c r="D477" i="2" s="1"/>
  <c r="E477" i="2" s="1"/>
  <c r="G477" i="2" s="1"/>
  <c r="P528" i="2"/>
  <c r="N529" i="2"/>
  <c r="K327" i="2"/>
  <c r="O529" i="2"/>
  <c r="F478" i="2" l="1"/>
  <c r="D478" i="2" s="1"/>
  <c r="E478" i="2" s="1"/>
  <c r="G478" i="2" s="1"/>
  <c r="J328" i="2"/>
  <c r="I328" i="2"/>
  <c r="O530" i="2"/>
  <c r="P529" i="2"/>
  <c r="N530" i="2"/>
  <c r="F479" i="2" l="1"/>
  <c r="D479" i="2" s="1"/>
  <c r="E479" i="2" s="1"/>
  <c r="G479" i="2" s="1"/>
  <c r="H328" i="2"/>
  <c r="P530" i="2"/>
  <c r="N531" i="2"/>
  <c r="K328" i="2"/>
  <c r="F480" i="2" l="1"/>
  <c r="D480" i="2" s="1"/>
  <c r="E480" i="2" s="1"/>
  <c r="G480" i="2" s="1"/>
  <c r="P531" i="2"/>
  <c r="N532" i="2"/>
  <c r="J329" i="2"/>
  <c r="I329" i="2"/>
  <c r="K329" i="2" s="1"/>
  <c r="O531" i="2"/>
  <c r="O532" i="2" s="1"/>
  <c r="F481" i="2" l="1"/>
  <c r="D481" i="2" s="1"/>
  <c r="E481" i="2" s="1"/>
  <c r="G481" i="2" s="1"/>
  <c r="J330" i="2"/>
  <c r="I330" i="2"/>
  <c r="K330" i="2" s="1"/>
  <c r="P532" i="2"/>
  <c r="N533" i="2"/>
  <c r="O533" i="2" s="1"/>
  <c r="H329" i="2"/>
  <c r="F482" i="2" l="1"/>
  <c r="D482" i="2" s="1"/>
  <c r="E482" i="2" s="1"/>
  <c r="G482" i="2" s="1"/>
  <c r="J331" i="2"/>
  <c r="I331" i="2"/>
  <c r="H331" i="2" s="1"/>
  <c r="H330" i="2"/>
  <c r="P533" i="2"/>
  <c r="N534" i="2"/>
  <c r="F483" i="2" l="1"/>
  <c r="D483" i="2" s="1"/>
  <c r="E483" i="2" s="1"/>
  <c r="G483" i="2" s="1"/>
  <c r="P534" i="2"/>
  <c r="N535" i="2"/>
  <c r="K331" i="2"/>
  <c r="O534" i="2"/>
  <c r="O535" i="2" s="1"/>
  <c r="F484" i="2" l="1"/>
  <c r="D484" i="2" s="1"/>
  <c r="E484" i="2" s="1"/>
  <c r="G484" i="2" s="1"/>
  <c r="J332" i="2"/>
  <c r="I332" i="2"/>
  <c r="H332" i="2" s="1"/>
  <c r="O536" i="2"/>
  <c r="P535" i="2"/>
  <c r="N536" i="2"/>
  <c r="F485" i="2" l="1"/>
  <c r="D485" i="2" s="1"/>
  <c r="E485" i="2" s="1"/>
  <c r="G485" i="2" s="1"/>
  <c r="O537" i="2"/>
  <c r="P536" i="2"/>
  <c r="N537" i="2"/>
  <c r="K332" i="2"/>
  <c r="F486" i="2" l="1"/>
  <c r="D486" i="2" s="1"/>
  <c r="E486" i="2" s="1"/>
  <c r="G486" i="2" s="1"/>
  <c r="J333" i="2"/>
  <c r="I333" i="2"/>
  <c r="P537" i="2"/>
  <c r="N538" i="2"/>
  <c r="O538" i="2" s="1"/>
  <c r="F487" i="2" l="1"/>
  <c r="D487" i="2" s="1"/>
  <c r="E487" i="2" s="1"/>
  <c r="G487" i="2" s="1"/>
  <c r="H333" i="2"/>
  <c r="P538" i="2"/>
  <c r="N539" i="2"/>
  <c r="K333" i="2"/>
  <c r="F488" i="2" l="1"/>
  <c r="D488" i="2" s="1"/>
  <c r="E488" i="2" s="1"/>
  <c r="G488" i="2" s="1"/>
  <c r="P539" i="2"/>
  <c r="N540" i="2"/>
  <c r="J334" i="2"/>
  <c r="I334" i="2"/>
  <c r="H334" i="2" s="1"/>
  <c r="O539" i="2"/>
  <c r="O540" i="2" s="1"/>
  <c r="F489" i="2" l="1"/>
  <c r="D489" i="2"/>
  <c r="E489" i="2" s="1"/>
  <c r="G489" i="2" s="1"/>
  <c r="K334" i="2"/>
  <c r="P540" i="2"/>
  <c r="N541" i="2"/>
  <c r="O541" i="2" s="1"/>
  <c r="F490" i="2" l="1"/>
  <c r="D490" i="2" s="1"/>
  <c r="E490" i="2" s="1"/>
  <c r="G490" i="2" s="1"/>
  <c r="P541" i="2"/>
  <c r="N542" i="2"/>
  <c r="O542" i="2" s="1"/>
  <c r="J335" i="2"/>
  <c r="I335" i="2"/>
  <c r="H335" i="2" s="1"/>
  <c r="K335" i="2" l="1"/>
  <c r="F491" i="2"/>
  <c r="D491" i="2" s="1"/>
  <c r="E491" i="2" s="1"/>
  <c r="G491" i="2" s="1"/>
  <c r="P542" i="2"/>
  <c r="N543" i="2"/>
  <c r="J336" i="2"/>
  <c r="I336" i="2"/>
  <c r="K336" i="2" s="1"/>
  <c r="F492" i="2" l="1"/>
  <c r="D492" i="2" s="1"/>
  <c r="E492" i="2" s="1"/>
  <c r="G492" i="2" s="1"/>
  <c r="J337" i="2"/>
  <c r="I337" i="2"/>
  <c r="P543" i="2"/>
  <c r="N544" i="2"/>
  <c r="H336" i="2"/>
  <c r="O543" i="2"/>
  <c r="H337" i="2" l="1"/>
  <c r="K337" i="2"/>
  <c r="J338" i="2" s="1"/>
  <c r="F493" i="2"/>
  <c r="D493" i="2" s="1"/>
  <c r="E493" i="2" s="1"/>
  <c r="G493" i="2" s="1"/>
  <c r="O544" i="2"/>
  <c r="O545" i="2" s="1"/>
  <c r="P544" i="2"/>
  <c r="N545" i="2"/>
  <c r="I338" i="2"/>
  <c r="H338" i="2" l="1"/>
  <c r="F494" i="2"/>
  <c r="D494" i="2" s="1"/>
  <c r="E494" i="2" s="1"/>
  <c r="G494" i="2" s="1"/>
  <c r="K338" i="2"/>
  <c r="P545" i="2"/>
  <c r="N546" i="2"/>
  <c r="F495" i="2" l="1"/>
  <c r="D495" i="2" s="1"/>
  <c r="E495" i="2" s="1"/>
  <c r="G495" i="2" s="1"/>
  <c r="J339" i="2"/>
  <c r="I339" i="2"/>
  <c r="K339" i="2" s="1"/>
  <c r="P546" i="2"/>
  <c r="N547" i="2"/>
  <c r="O546" i="2"/>
  <c r="F496" i="2" l="1"/>
  <c r="D496" i="2" s="1"/>
  <c r="E496" i="2" s="1"/>
  <c r="G496" i="2" s="1"/>
  <c r="J340" i="2"/>
  <c r="I340" i="2"/>
  <c r="P547" i="2"/>
  <c r="N548" i="2"/>
  <c r="O547" i="2"/>
  <c r="H339" i="2"/>
  <c r="F497" i="2" l="1"/>
  <c r="D497" i="2" s="1"/>
  <c r="E497" i="2" s="1"/>
  <c r="G497" i="2" s="1"/>
  <c r="P548" i="2"/>
  <c r="N549" i="2"/>
  <c r="O548" i="2"/>
  <c r="H340" i="2"/>
  <c r="K340" i="2"/>
  <c r="F498" i="2" l="1"/>
  <c r="D498" i="2"/>
  <c r="E498" i="2" s="1"/>
  <c r="G498" i="2" s="1"/>
  <c r="P549" i="2"/>
  <c r="N550" i="2"/>
  <c r="O549" i="2"/>
  <c r="O550" i="2" s="1"/>
  <c r="J341" i="2"/>
  <c r="I341" i="2"/>
  <c r="H341" i="2" s="1"/>
  <c r="K341" i="2" l="1"/>
  <c r="F499" i="2"/>
  <c r="D499" i="2" s="1"/>
  <c r="E499" i="2" s="1"/>
  <c r="G499" i="2" s="1"/>
  <c r="K342" i="2"/>
  <c r="J342" i="2"/>
  <c r="I342" i="2"/>
  <c r="P550" i="2"/>
  <c r="N551" i="2"/>
  <c r="O551" i="2" s="1"/>
  <c r="H342" i="2" l="1"/>
  <c r="F500" i="2"/>
  <c r="D500" i="2" s="1"/>
  <c r="E500" i="2" s="1"/>
  <c r="G500" i="2" s="1"/>
  <c r="J343" i="2"/>
  <c r="I343" i="2"/>
  <c r="H343" i="2" s="1"/>
  <c r="P551" i="2"/>
  <c r="N552" i="2"/>
  <c r="F501" i="2" l="1"/>
  <c r="D501" i="2" s="1"/>
  <c r="E501" i="2" s="1"/>
  <c r="G501" i="2" s="1"/>
  <c r="P552" i="2"/>
  <c r="N553" i="2"/>
  <c r="K343" i="2"/>
  <c r="O552" i="2"/>
  <c r="O553" i="2" s="1"/>
  <c r="F502" i="2" l="1"/>
  <c r="D502" i="2" s="1"/>
  <c r="E502" i="2" s="1"/>
  <c r="G502" i="2" s="1"/>
  <c r="O554" i="2"/>
  <c r="J344" i="2"/>
  <c r="I344" i="2"/>
  <c r="H344" i="2" s="1"/>
  <c r="P553" i="2"/>
  <c r="N554" i="2"/>
  <c r="F503" i="2" l="1"/>
  <c r="D503" i="2" s="1"/>
  <c r="E503" i="2" s="1"/>
  <c r="G503" i="2" s="1"/>
  <c r="K344" i="2"/>
  <c r="P554" i="2"/>
  <c r="N555" i="2"/>
  <c r="F504" i="2" l="1"/>
  <c r="D504" i="2" s="1"/>
  <c r="E504" i="2" s="1"/>
  <c r="G504" i="2" s="1"/>
  <c r="J345" i="2"/>
  <c r="I345" i="2"/>
  <c r="P555" i="2"/>
  <c r="N556" i="2"/>
  <c r="O555" i="2"/>
  <c r="H345" i="2" l="1"/>
  <c r="K345" i="2"/>
  <c r="J346" i="2" s="1"/>
  <c r="F505" i="2"/>
  <c r="D505" i="2" s="1"/>
  <c r="E505" i="2" s="1"/>
  <c r="G505" i="2" s="1"/>
  <c r="P556" i="2"/>
  <c r="N557" i="2"/>
  <c r="O556" i="2"/>
  <c r="I346" i="2" l="1"/>
  <c r="H346" i="2" s="1"/>
  <c r="F506" i="2"/>
  <c r="D506" i="2" s="1"/>
  <c r="E506" i="2" s="1"/>
  <c r="G506" i="2" s="1"/>
  <c r="O557" i="2"/>
  <c r="K346" i="2"/>
  <c r="P557" i="2"/>
  <c r="N558" i="2"/>
  <c r="F507" i="2" l="1"/>
  <c r="D507" i="2" s="1"/>
  <c r="E507" i="2" s="1"/>
  <c r="G507" i="2" s="1"/>
  <c r="P558" i="2"/>
  <c r="N559" i="2"/>
  <c r="J347" i="2"/>
  <c r="I347" i="2"/>
  <c r="K347" i="2" s="1"/>
  <c r="O558" i="2"/>
  <c r="O559" i="2" s="1"/>
  <c r="F508" i="2" l="1"/>
  <c r="D508" i="2" s="1"/>
  <c r="E508" i="2" s="1"/>
  <c r="G508" i="2" s="1"/>
  <c r="J348" i="2"/>
  <c r="I348" i="2"/>
  <c r="K348" i="2" s="1"/>
  <c r="H347" i="2"/>
  <c r="P559" i="2"/>
  <c r="N560" i="2"/>
  <c r="F509" i="2" l="1"/>
  <c r="D509" i="2" s="1"/>
  <c r="E509" i="2" s="1"/>
  <c r="G509" i="2" s="1"/>
  <c r="P560" i="2"/>
  <c r="N561" i="2"/>
  <c r="J349" i="2"/>
  <c r="I349" i="2"/>
  <c r="K349" i="2" s="1"/>
  <c r="H348" i="2"/>
  <c r="O560" i="2"/>
  <c r="O561" i="2" s="1"/>
  <c r="F510" i="2" l="1"/>
  <c r="D510" i="2" s="1"/>
  <c r="E510" i="2" s="1"/>
  <c r="G510" i="2" s="1"/>
  <c r="O562" i="2"/>
  <c r="J350" i="2"/>
  <c r="I350" i="2"/>
  <c r="H350" i="2" s="1"/>
  <c r="P561" i="2"/>
  <c r="N562" i="2"/>
  <c r="H349" i="2"/>
  <c r="F511" i="2" l="1"/>
  <c r="D511" i="2" s="1"/>
  <c r="E511" i="2" s="1"/>
  <c r="G511" i="2" s="1"/>
  <c r="K350" i="2"/>
  <c r="P562" i="2"/>
  <c r="N563" i="2"/>
  <c r="F512" i="2" l="1"/>
  <c r="D512" i="2" s="1"/>
  <c r="E512" i="2" s="1"/>
  <c r="G512" i="2" s="1"/>
  <c r="P563" i="2"/>
  <c r="N564" i="2"/>
  <c r="O563" i="2"/>
  <c r="O564" i="2" s="1"/>
  <c r="J351" i="2"/>
  <c r="I351" i="2"/>
  <c r="H351" i="2" l="1"/>
  <c r="K351" i="2"/>
  <c r="J352" i="2" s="1"/>
  <c r="F513" i="2"/>
  <c r="D513" i="2" s="1"/>
  <c r="E513" i="2" s="1"/>
  <c r="G513" i="2" s="1"/>
  <c r="I352" i="2"/>
  <c r="P564" i="2"/>
  <c r="N565" i="2"/>
  <c r="O565" i="2" s="1"/>
  <c r="H352" i="2" l="1"/>
  <c r="O566" i="2"/>
  <c r="F514" i="2"/>
  <c r="D514" i="2" s="1"/>
  <c r="E514" i="2" s="1"/>
  <c r="G514" i="2" s="1"/>
  <c r="K352" i="2"/>
  <c r="P565" i="2"/>
  <c r="N566" i="2"/>
  <c r="F515" i="2" l="1"/>
  <c r="D515" i="2" s="1"/>
  <c r="E515" i="2" s="1"/>
  <c r="G515" i="2" s="1"/>
  <c r="J353" i="2"/>
  <c r="I353" i="2"/>
  <c r="P566" i="2"/>
  <c r="N567" i="2"/>
  <c r="H353" i="2" l="1"/>
  <c r="F516" i="2"/>
  <c r="D516" i="2" s="1"/>
  <c r="E516" i="2" s="1"/>
  <c r="G516" i="2" s="1"/>
  <c r="P567" i="2"/>
  <c r="N568" i="2"/>
  <c r="K353" i="2"/>
  <c r="O567" i="2"/>
  <c r="O568" i="2" s="1"/>
  <c r="F517" i="2" l="1"/>
  <c r="D517" i="2"/>
  <c r="E517" i="2" s="1"/>
  <c r="G517" i="2" s="1"/>
  <c r="O569" i="2"/>
  <c r="J354" i="2"/>
  <c r="I354" i="2"/>
  <c r="P568" i="2"/>
  <c r="N569" i="2"/>
  <c r="H354" i="2" l="1"/>
  <c r="F518" i="2"/>
  <c r="D518" i="2" s="1"/>
  <c r="E518" i="2" s="1"/>
  <c r="G518" i="2" s="1"/>
  <c r="O570" i="2"/>
  <c r="K354" i="2"/>
  <c r="P569" i="2"/>
  <c r="N570" i="2"/>
  <c r="F519" i="2" l="1"/>
  <c r="D519" i="2" s="1"/>
  <c r="E519" i="2" s="1"/>
  <c r="G519" i="2" s="1"/>
  <c r="J355" i="2"/>
  <c r="I355" i="2"/>
  <c r="H355" i="2" s="1"/>
  <c r="O571" i="2"/>
  <c r="P570" i="2"/>
  <c r="N571" i="2"/>
  <c r="F520" i="2" l="1"/>
  <c r="D520" i="2" s="1"/>
  <c r="E520" i="2" s="1"/>
  <c r="G520" i="2" s="1"/>
  <c r="O572" i="2"/>
  <c r="P571" i="2"/>
  <c r="N572" i="2"/>
  <c r="K355" i="2"/>
  <c r="F521" i="2" l="1"/>
  <c r="D521" i="2" s="1"/>
  <c r="E521" i="2" s="1"/>
  <c r="G521" i="2" s="1"/>
  <c r="J356" i="2"/>
  <c r="I356" i="2"/>
  <c r="O573" i="2"/>
  <c r="P572" i="2"/>
  <c r="N573" i="2"/>
  <c r="H356" i="2" l="1"/>
  <c r="F522" i="2"/>
  <c r="D522" i="2" s="1"/>
  <c r="E522" i="2" s="1"/>
  <c r="G522" i="2" s="1"/>
  <c r="P573" i="2"/>
  <c r="N574" i="2"/>
  <c r="K356" i="2"/>
  <c r="F523" i="2" l="1"/>
  <c r="D523" i="2"/>
  <c r="E523" i="2" s="1"/>
  <c r="G523" i="2" s="1"/>
  <c r="N575" i="2"/>
  <c r="P574" i="2"/>
  <c r="O574" i="2"/>
  <c r="O575" i="2" s="1"/>
  <c r="J357" i="2"/>
  <c r="I357" i="2"/>
  <c r="H357" i="2" l="1"/>
  <c r="F524" i="2"/>
  <c r="D524" i="2" s="1"/>
  <c r="E524" i="2" s="1"/>
  <c r="G524" i="2" s="1"/>
  <c r="K357" i="2"/>
  <c r="P575" i="2"/>
  <c r="N576" i="2"/>
  <c r="F525" i="2" l="1"/>
  <c r="D525" i="2" s="1"/>
  <c r="E525" i="2" s="1"/>
  <c r="G525" i="2" s="1"/>
  <c r="P576" i="2"/>
  <c r="N577" i="2"/>
  <c r="O576" i="2"/>
  <c r="O577" i="2" s="1"/>
  <c r="J358" i="2"/>
  <c r="I358" i="2"/>
  <c r="F526" i="2" l="1"/>
  <c r="D526" i="2" s="1"/>
  <c r="E526" i="2" s="1"/>
  <c r="G526" i="2" s="1"/>
  <c r="O578" i="2"/>
  <c r="H358" i="2"/>
  <c r="K358" i="2"/>
  <c r="P577" i="2"/>
  <c r="N578" i="2"/>
  <c r="F527" i="2" l="1"/>
  <c r="D527" i="2"/>
  <c r="E527" i="2" s="1"/>
  <c r="G527" i="2" s="1"/>
  <c r="J359" i="2"/>
  <c r="I359" i="2"/>
  <c r="H359" i="2" s="1"/>
  <c r="P578" i="2"/>
  <c r="N579" i="2"/>
  <c r="F528" i="2" l="1"/>
  <c r="D528" i="2" s="1"/>
  <c r="E528" i="2" s="1"/>
  <c r="G528" i="2" s="1"/>
  <c r="P579" i="2"/>
  <c r="N580" i="2"/>
  <c r="K359" i="2"/>
  <c r="O579" i="2"/>
  <c r="O580" i="2" s="1"/>
  <c r="F529" i="2" l="1"/>
  <c r="D529" i="2" s="1"/>
  <c r="E529" i="2" s="1"/>
  <c r="G529" i="2" s="1"/>
  <c r="O581" i="2"/>
  <c r="J360" i="2"/>
  <c r="I360" i="2"/>
  <c r="H360" i="2" s="1"/>
  <c r="P580" i="2"/>
  <c r="N581" i="2"/>
  <c r="F530" i="2" l="1"/>
  <c r="D530" i="2" s="1"/>
  <c r="E530" i="2" s="1"/>
  <c r="G530" i="2" s="1"/>
  <c r="O582" i="2"/>
  <c r="P581" i="2"/>
  <c r="N582" i="2"/>
  <c r="K360" i="2"/>
  <c r="F531" i="2" l="1"/>
  <c r="D531" i="2" s="1"/>
  <c r="E531" i="2" s="1"/>
  <c r="G531" i="2" s="1"/>
  <c r="J361" i="2"/>
  <c r="I361" i="2"/>
  <c r="H361" i="2" s="1"/>
  <c r="O583" i="2"/>
  <c r="P582" i="2"/>
  <c r="N583" i="2"/>
  <c r="K361" i="2" l="1"/>
  <c r="F532" i="2"/>
  <c r="D532" i="2" s="1"/>
  <c r="E532" i="2" s="1"/>
  <c r="G532" i="2" s="1"/>
  <c r="J362" i="2"/>
  <c r="I362" i="2"/>
  <c r="O584" i="2"/>
  <c r="P583" i="2"/>
  <c r="N584" i="2"/>
  <c r="F533" i="2" l="1"/>
  <c r="D533" i="2"/>
  <c r="E533" i="2" s="1"/>
  <c r="G533" i="2" s="1"/>
  <c r="O585" i="2"/>
  <c r="H362" i="2"/>
  <c r="P584" i="2"/>
  <c r="N585" i="2"/>
  <c r="K362" i="2"/>
  <c r="F534" i="2" l="1"/>
  <c r="D534" i="2" s="1"/>
  <c r="E534" i="2" s="1"/>
  <c r="G534" i="2" s="1"/>
  <c r="P585" i="2"/>
  <c r="N586" i="2"/>
  <c r="J363" i="2"/>
  <c r="I363" i="2"/>
  <c r="K363" i="2" s="1"/>
  <c r="H363" i="2" l="1"/>
  <c r="F535" i="2"/>
  <c r="D535" i="2" s="1"/>
  <c r="E535" i="2" s="1"/>
  <c r="G535" i="2" s="1"/>
  <c r="P586" i="2"/>
  <c r="N587" i="2"/>
  <c r="J364" i="2"/>
  <c r="I364" i="2"/>
  <c r="K364" i="2" s="1"/>
  <c r="O586" i="2"/>
  <c r="O587" i="2" s="1"/>
  <c r="F536" i="2" l="1"/>
  <c r="D536" i="2" s="1"/>
  <c r="E536" i="2" s="1"/>
  <c r="G536" i="2" s="1"/>
  <c r="J365" i="2"/>
  <c r="I365" i="2"/>
  <c r="H364" i="2"/>
  <c r="P587" i="2"/>
  <c r="N588" i="2"/>
  <c r="H365" i="2" l="1"/>
  <c r="K365" i="2"/>
  <c r="I366" i="2" s="1"/>
  <c r="F537" i="2"/>
  <c r="D537" i="2" s="1"/>
  <c r="E537" i="2" s="1"/>
  <c r="G537" i="2" s="1"/>
  <c r="J366" i="2"/>
  <c r="P588" i="2"/>
  <c r="N589" i="2"/>
  <c r="O588" i="2"/>
  <c r="F538" i="2" l="1"/>
  <c r="D538" i="2" s="1"/>
  <c r="E538" i="2" s="1"/>
  <c r="G538" i="2" s="1"/>
  <c r="P589" i="2"/>
  <c r="N590" i="2"/>
  <c r="H366" i="2"/>
  <c r="O589" i="2"/>
  <c r="O590" i="2" s="1"/>
  <c r="K366" i="2"/>
  <c r="F539" i="2" l="1"/>
  <c r="D539" i="2" s="1"/>
  <c r="E539" i="2" s="1"/>
  <c r="G539" i="2" s="1"/>
  <c r="O591" i="2"/>
  <c r="J367" i="2"/>
  <c r="I367" i="2"/>
  <c r="H367" i="2" s="1"/>
  <c r="P590" i="2"/>
  <c r="N591" i="2"/>
  <c r="F540" i="2" l="1"/>
  <c r="D540" i="2" s="1"/>
  <c r="E540" i="2" s="1"/>
  <c r="G540" i="2" s="1"/>
  <c r="O592" i="2"/>
  <c r="P591" i="2"/>
  <c r="N592" i="2"/>
  <c r="K367" i="2"/>
  <c r="F541" i="2" l="1"/>
  <c r="D541" i="2" s="1"/>
  <c r="E541" i="2" s="1"/>
  <c r="G541" i="2" s="1"/>
  <c r="O593" i="2"/>
  <c r="J368" i="2"/>
  <c r="I368" i="2"/>
  <c r="H368" i="2" s="1"/>
  <c r="P592" i="2"/>
  <c r="N593" i="2"/>
  <c r="F542" i="2" l="1"/>
  <c r="D542" i="2" s="1"/>
  <c r="E542" i="2" s="1"/>
  <c r="G542" i="2" s="1"/>
  <c r="K368" i="2"/>
  <c r="P593" i="2"/>
  <c r="N594" i="2"/>
  <c r="F543" i="2" l="1"/>
  <c r="D543" i="2" s="1"/>
  <c r="E543" i="2" s="1"/>
  <c r="G543" i="2" s="1"/>
  <c r="P594" i="2"/>
  <c r="N595" i="2"/>
  <c r="J369" i="2"/>
  <c r="I369" i="2"/>
  <c r="K369" i="2" s="1"/>
  <c r="O594" i="2"/>
  <c r="O595" i="2" s="1"/>
  <c r="F544" i="2" l="1"/>
  <c r="D544" i="2" s="1"/>
  <c r="E544" i="2" s="1"/>
  <c r="G544" i="2" s="1"/>
  <c r="J370" i="2"/>
  <c r="I370" i="2"/>
  <c r="O596" i="2"/>
  <c r="P595" i="2"/>
  <c r="N596" i="2"/>
  <c r="H369" i="2"/>
  <c r="F545" i="2" l="1"/>
  <c r="D545" i="2" s="1"/>
  <c r="E545" i="2" s="1"/>
  <c r="G545" i="2" s="1"/>
  <c r="H370" i="2"/>
  <c r="P596" i="2"/>
  <c r="N597" i="2"/>
  <c r="K370" i="2"/>
  <c r="F546" i="2" l="1"/>
  <c r="D546" i="2" s="1"/>
  <c r="E546" i="2" s="1"/>
  <c r="G546" i="2" s="1"/>
  <c r="P597" i="2"/>
  <c r="N598" i="2"/>
  <c r="O597" i="2"/>
  <c r="O598" i="2" s="1"/>
  <c r="J371" i="2"/>
  <c r="I371" i="2"/>
  <c r="H371" i="2" l="1"/>
  <c r="K371" i="2"/>
  <c r="F547" i="2"/>
  <c r="D547" i="2" s="1"/>
  <c r="E547" i="2" s="1"/>
  <c r="G547" i="2" s="1"/>
  <c r="O599" i="2"/>
  <c r="P598" i="2"/>
  <c r="N599" i="2"/>
  <c r="J372" i="2"/>
  <c r="I372" i="2"/>
  <c r="K372" i="2" s="1"/>
  <c r="F548" i="2" l="1"/>
  <c r="D548" i="2" s="1"/>
  <c r="E548" i="2" s="1"/>
  <c r="G548" i="2" s="1"/>
  <c r="O600" i="2"/>
  <c r="P599" i="2"/>
  <c r="N600" i="2"/>
  <c r="J373" i="2"/>
  <c r="I373" i="2"/>
  <c r="K373" i="2" s="1"/>
  <c r="H372" i="2"/>
  <c r="F549" i="2" l="1"/>
  <c r="D549" i="2" s="1"/>
  <c r="E549" i="2" s="1"/>
  <c r="G549" i="2" s="1"/>
  <c r="J374" i="2"/>
  <c r="I374" i="2"/>
  <c r="O601" i="2"/>
  <c r="P600" i="2"/>
  <c r="N601" i="2"/>
  <c r="H373" i="2"/>
  <c r="F550" i="2" l="1"/>
  <c r="D550" i="2" s="1"/>
  <c r="E550" i="2" s="1"/>
  <c r="G550" i="2" s="1"/>
  <c r="H374" i="2"/>
  <c r="P601" i="2"/>
  <c r="N602" i="2"/>
  <c r="K374" i="2"/>
  <c r="F551" i="2" l="1"/>
  <c r="D551" i="2" s="1"/>
  <c r="E551" i="2" s="1"/>
  <c r="G551" i="2" s="1"/>
  <c r="P602" i="2"/>
  <c r="N603" i="2"/>
  <c r="J375" i="2"/>
  <c r="I375" i="2"/>
  <c r="K375" i="2" s="1"/>
  <c r="O602" i="2"/>
  <c r="O603" i="2" s="1"/>
  <c r="F552" i="2" l="1"/>
  <c r="D552" i="2" s="1"/>
  <c r="E552" i="2" s="1"/>
  <c r="G552" i="2" s="1"/>
  <c r="J376" i="2"/>
  <c r="I376" i="2"/>
  <c r="H375" i="2"/>
  <c r="P603" i="2"/>
  <c r="N604" i="2"/>
  <c r="F553" i="2" l="1"/>
  <c r="D553" i="2" s="1"/>
  <c r="E553" i="2" s="1"/>
  <c r="G553" i="2" s="1"/>
  <c r="P604" i="2"/>
  <c r="N605" i="2"/>
  <c r="O604" i="2"/>
  <c r="O605" i="2" s="1"/>
  <c r="H376" i="2"/>
  <c r="K376" i="2"/>
  <c r="F554" i="2" l="1"/>
  <c r="D554" i="2" s="1"/>
  <c r="E554" i="2" s="1"/>
  <c r="G554" i="2" s="1"/>
  <c r="J377" i="2"/>
  <c r="I377" i="2"/>
  <c r="H377" i="2" s="1"/>
  <c r="P605" i="2"/>
  <c r="N606" i="2"/>
  <c r="F555" i="2" l="1"/>
  <c r="D555" i="2" s="1"/>
  <c r="E555" i="2" s="1"/>
  <c r="G555" i="2" s="1"/>
  <c r="P606" i="2"/>
  <c r="N607" i="2"/>
  <c r="P607" i="2" s="1"/>
  <c r="K377" i="2"/>
  <c r="O606" i="2"/>
  <c r="O607" i="2" s="1"/>
  <c r="F556" i="2" l="1"/>
  <c r="D556" i="2" s="1"/>
  <c r="E556" i="2" s="1"/>
  <c r="G556" i="2" s="1"/>
  <c r="J378" i="2"/>
  <c r="I378" i="2"/>
  <c r="F557" i="2" l="1"/>
  <c r="D557" i="2" s="1"/>
  <c r="E557" i="2" s="1"/>
  <c r="G557" i="2" s="1"/>
  <c r="H378" i="2"/>
  <c r="K378" i="2"/>
  <c r="F558" i="2" l="1"/>
  <c r="D558" i="2" s="1"/>
  <c r="E558" i="2" s="1"/>
  <c r="G558" i="2" s="1"/>
  <c r="J379" i="2"/>
  <c r="I379" i="2"/>
  <c r="K379" i="2" s="1"/>
  <c r="H379" i="2" l="1"/>
  <c r="F559" i="2"/>
  <c r="D559" i="2" s="1"/>
  <c r="E559" i="2" s="1"/>
  <c r="G559" i="2" s="1"/>
  <c r="J380" i="2"/>
  <c r="I380" i="2"/>
  <c r="F560" i="2" l="1"/>
  <c r="D560" i="2" s="1"/>
  <c r="E560" i="2" s="1"/>
  <c r="G560" i="2" s="1"/>
  <c r="H380" i="2"/>
  <c r="K380" i="2"/>
  <c r="F561" i="2" l="1"/>
  <c r="D561" i="2" s="1"/>
  <c r="E561" i="2" s="1"/>
  <c r="G561" i="2" s="1"/>
  <c r="J381" i="2"/>
  <c r="I381" i="2"/>
  <c r="H381" i="2" s="1"/>
  <c r="F562" i="2" l="1"/>
  <c r="D562" i="2" s="1"/>
  <c r="E562" i="2" s="1"/>
  <c r="G562" i="2" s="1"/>
  <c r="K381" i="2"/>
  <c r="F563" i="2" l="1"/>
  <c r="D563" i="2" s="1"/>
  <c r="E563" i="2" s="1"/>
  <c r="G563" i="2" s="1"/>
  <c r="J382" i="2"/>
  <c r="I382" i="2"/>
  <c r="H382" i="2" s="1"/>
  <c r="F564" i="2" l="1"/>
  <c r="D564" i="2" s="1"/>
  <c r="E564" i="2" s="1"/>
  <c r="G564" i="2" s="1"/>
  <c r="K382" i="2"/>
  <c r="F565" i="2" l="1"/>
  <c r="D565" i="2" s="1"/>
  <c r="E565" i="2" s="1"/>
  <c r="G565" i="2" s="1"/>
  <c r="J383" i="2"/>
  <c r="I383" i="2"/>
  <c r="H383" i="2" l="1"/>
  <c r="K383" i="2"/>
  <c r="I384" i="2" s="1"/>
  <c r="F566" i="2"/>
  <c r="D566" i="2" s="1"/>
  <c r="E566" i="2" s="1"/>
  <c r="G566" i="2" s="1"/>
  <c r="J384" i="2" l="1"/>
  <c r="F567" i="2"/>
  <c r="D567" i="2" s="1"/>
  <c r="E567" i="2" s="1"/>
  <c r="G567" i="2" s="1"/>
  <c r="H384" i="2"/>
  <c r="K384" i="2"/>
  <c r="F568" i="2" l="1"/>
  <c r="D568" i="2" s="1"/>
  <c r="E568" i="2" s="1"/>
  <c r="G568" i="2" s="1"/>
  <c r="J385" i="2"/>
  <c r="I385" i="2"/>
  <c r="H385" i="2" l="1"/>
  <c r="K385" i="2"/>
  <c r="I386" i="2" s="1"/>
  <c r="F569" i="2"/>
  <c r="D569" i="2" s="1"/>
  <c r="E569" i="2" s="1"/>
  <c r="G569" i="2" s="1"/>
  <c r="J386" i="2"/>
  <c r="F570" i="2" l="1"/>
  <c r="D570" i="2" s="1"/>
  <c r="E570" i="2" s="1"/>
  <c r="G570" i="2" s="1"/>
  <c r="H386" i="2"/>
  <c r="K386" i="2"/>
  <c r="F571" i="2" l="1"/>
  <c r="D571" i="2" s="1"/>
  <c r="E571" i="2" s="1"/>
  <c r="G571" i="2" s="1"/>
  <c r="J387" i="2"/>
  <c r="I387" i="2"/>
  <c r="H387" i="2" l="1"/>
  <c r="K387" i="2"/>
  <c r="I388" i="2" s="1"/>
  <c r="F572" i="2"/>
  <c r="D572" i="2" s="1"/>
  <c r="E572" i="2" s="1"/>
  <c r="G572" i="2" s="1"/>
  <c r="J388" i="2"/>
  <c r="H388" i="2" l="1"/>
  <c r="F573" i="2"/>
  <c r="D573" i="2" s="1"/>
  <c r="E573" i="2" s="1"/>
  <c r="G573" i="2" s="1"/>
  <c r="K388" i="2"/>
  <c r="F574" i="2" l="1"/>
  <c r="D574" i="2" s="1"/>
  <c r="E574" i="2" s="1"/>
  <c r="G574" i="2" s="1"/>
  <c r="J389" i="2"/>
  <c r="I389" i="2"/>
  <c r="H389" i="2" l="1"/>
  <c r="K389" i="2"/>
  <c r="I390" i="2" s="1"/>
  <c r="K390" i="2" s="1"/>
  <c r="F575" i="2"/>
  <c r="D575" i="2" s="1"/>
  <c r="E575" i="2" s="1"/>
  <c r="G575" i="2" s="1"/>
  <c r="J390" i="2"/>
  <c r="F576" i="2" l="1"/>
  <c r="D576" i="2" s="1"/>
  <c r="E576" i="2" s="1"/>
  <c r="G576" i="2" s="1"/>
  <c r="J391" i="2"/>
  <c r="I391" i="2"/>
  <c r="K391" i="2" s="1"/>
  <c r="H390" i="2"/>
  <c r="F577" i="2" l="1"/>
  <c r="D577" i="2" s="1"/>
  <c r="E577" i="2" s="1"/>
  <c r="G577" i="2" s="1"/>
  <c r="H391" i="2"/>
  <c r="J392" i="2"/>
  <c r="I392" i="2"/>
  <c r="F578" i="2" l="1"/>
  <c r="D578" i="2" s="1"/>
  <c r="E578" i="2" s="1"/>
  <c r="G578" i="2" s="1"/>
  <c r="H392" i="2"/>
  <c r="K392" i="2"/>
  <c r="F579" i="2" l="1"/>
  <c r="D579" i="2"/>
  <c r="E579" i="2" s="1"/>
  <c r="G579" i="2" s="1"/>
  <c r="J393" i="2"/>
  <c r="I393" i="2"/>
  <c r="H393" i="2" s="1"/>
  <c r="K393" i="2" l="1"/>
  <c r="F580" i="2"/>
  <c r="D580" i="2" s="1"/>
  <c r="E580" i="2" s="1"/>
  <c r="G580" i="2" s="1"/>
  <c r="J394" i="2"/>
  <c r="I394" i="2"/>
  <c r="F581" i="2" l="1"/>
  <c r="D581" i="2"/>
  <c r="E581" i="2" s="1"/>
  <c r="G581" i="2" s="1"/>
  <c r="H394" i="2"/>
  <c r="K394" i="2"/>
  <c r="F582" i="2" l="1"/>
  <c r="D582" i="2"/>
  <c r="E582" i="2" s="1"/>
  <c r="G582" i="2" s="1"/>
  <c r="J395" i="2"/>
  <c r="I395" i="2"/>
  <c r="H395" i="2" s="1"/>
  <c r="F583" i="2" l="1"/>
  <c r="D583" i="2"/>
  <c r="E583" i="2" s="1"/>
  <c r="G583" i="2" s="1"/>
  <c r="K395" i="2"/>
  <c r="F584" i="2" l="1"/>
  <c r="D584" i="2" s="1"/>
  <c r="E584" i="2" s="1"/>
  <c r="G584" i="2" s="1"/>
  <c r="J396" i="2"/>
  <c r="I396" i="2"/>
  <c r="K396" i="2" s="1"/>
  <c r="F585" i="2" l="1"/>
  <c r="D585" i="2" s="1"/>
  <c r="E585" i="2" s="1"/>
  <c r="G585" i="2" s="1"/>
  <c r="J397" i="2"/>
  <c r="I397" i="2"/>
  <c r="H396" i="2"/>
  <c r="H397" i="2" l="1"/>
  <c r="K397" i="2"/>
  <c r="I398" i="2" s="1"/>
  <c r="F586" i="2"/>
  <c r="D586" i="2" s="1"/>
  <c r="E586" i="2" s="1"/>
  <c r="G586" i="2" s="1"/>
  <c r="J398" i="2"/>
  <c r="F587" i="2" l="1"/>
  <c r="D587" i="2"/>
  <c r="E587" i="2" s="1"/>
  <c r="G587" i="2" s="1"/>
  <c r="H398" i="2"/>
  <c r="K398" i="2"/>
  <c r="F588" i="2" l="1"/>
  <c r="D588" i="2"/>
  <c r="E588" i="2" s="1"/>
  <c r="G588" i="2" s="1"/>
  <c r="J399" i="2"/>
  <c r="I399" i="2"/>
  <c r="K399" i="2" s="1"/>
  <c r="F589" i="2" l="1"/>
  <c r="D589" i="2" s="1"/>
  <c r="E589" i="2" s="1"/>
  <c r="G589" i="2" s="1"/>
  <c r="J400" i="2"/>
  <c r="I400" i="2"/>
  <c r="K400" i="2" s="1"/>
  <c r="H399" i="2"/>
  <c r="F590" i="2" l="1"/>
  <c r="D590" i="2" s="1"/>
  <c r="E590" i="2" s="1"/>
  <c r="G590" i="2" s="1"/>
  <c r="J401" i="2"/>
  <c r="I401" i="2"/>
  <c r="H400" i="2"/>
  <c r="H401" i="2" l="1"/>
  <c r="K401" i="2"/>
  <c r="I402" i="2" s="1"/>
  <c r="F591" i="2"/>
  <c r="D591" i="2" s="1"/>
  <c r="E591" i="2" s="1"/>
  <c r="G591" i="2" s="1"/>
  <c r="J402" i="2"/>
  <c r="F592" i="2" l="1"/>
  <c r="D592" i="2" s="1"/>
  <c r="E592" i="2" s="1"/>
  <c r="G592" i="2" s="1"/>
  <c r="H402" i="2"/>
  <c r="K402" i="2"/>
  <c r="F593" i="2" l="1"/>
  <c r="D593" i="2"/>
  <c r="E593" i="2" s="1"/>
  <c r="G593" i="2" s="1"/>
  <c r="J403" i="2"/>
  <c r="I403" i="2"/>
  <c r="H403" i="2" s="1"/>
  <c r="K403" i="2" l="1"/>
  <c r="F594" i="2"/>
  <c r="D594" i="2" s="1"/>
  <c r="E594" i="2" s="1"/>
  <c r="G594" i="2" s="1"/>
  <c r="J404" i="2"/>
  <c r="I404" i="2"/>
  <c r="K404" i="2" s="1"/>
  <c r="F595" i="2" l="1"/>
  <c r="D595" i="2" s="1"/>
  <c r="E595" i="2" s="1"/>
  <c r="G595" i="2" s="1"/>
  <c r="J405" i="2"/>
  <c r="I405" i="2"/>
  <c r="K405" i="2" s="1"/>
  <c r="H404" i="2"/>
  <c r="F596" i="2" l="1"/>
  <c r="D596" i="2" s="1"/>
  <c r="E596" i="2" s="1"/>
  <c r="G596" i="2" s="1"/>
  <c r="J406" i="2"/>
  <c r="I406" i="2"/>
  <c r="K406" i="2" s="1"/>
  <c r="H405" i="2"/>
  <c r="F597" i="2" l="1"/>
  <c r="D597" i="2" s="1"/>
  <c r="E597" i="2" s="1"/>
  <c r="G597" i="2" s="1"/>
  <c r="H406" i="2"/>
  <c r="J407" i="2"/>
  <c r="I407" i="2"/>
  <c r="H407" i="2" l="1"/>
  <c r="F598" i="2"/>
  <c r="D598" i="2"/>
  <c r="E598" i="2" s="1"/>
  <c r="G598" i="2" s="1"/>
  <c r="K407" i="2"/>
  <c r="F599" i="2" l="1"/>
  <c r="D599" i="2"/>
  <c r="E599" i="2" s="1"/>
  <c r="G599" i="2" s="1"/>
  <c r="J408" i="2"/>
  <c r="I408" i="2"/>
  <c r="F600" i="2" l="1"/>
  <c r="D600" i="2" s="1"/>
  <c r="E600" i="2" s="1"/>
  <c r="G600" i="2" s="1"/>
  <c r="H408" i="2"/>
  <c r="K408" i="2"/>
  <c r="F601" i="2" l="1"/>
  <c r="D601" i="2" s="1"/>
  <c r="E601" i="2" s="1"/>
  <c r="G601" i="2" s="1"/>
  <c r="J409" i="2"/>
  <c r="I409" i="2"/>
  <c r="K409" i="2" s="1"/>
  <c r="F602" i="2" l="1"/>
  <c r="D602" i="2" s="1"/>
  <c r="E602" i="2" s="1"/>
  <c r="G602" i="2" s="1"/>
  <c r="J410" i="2"/>
  <c r="I410" i="2"/>
  <c r="K410" i="2" s="1"/>
  <c r="H409" i="2"/>
  <c r="F603" i="2" l="1"/>
  <c r="D603" i="2"/>
  <c r="E603" i="2" s="1"/>
  <c r="G603" i="2" s="1"/>
  <c r="J411" i="2"/>
  <c r="I411" i="2"/>
  <c r="H411" i="2" s="1"/>
  <c r="H410" i="2"/>
  <c r="K411" i="2" l="1"/>
  <c r="F604" i="2"/>
  <c r="D604" i="2" s="1"/>
  <c r="E604" i="2" s="1"/>
  <c r="G604" i="2" s="1"/>
  <c r="J412" i="2"/>
  <c r="I412" i="2"/>
  <c r="K412" i="2" s="1"/>
  <c r="F605" i="2" l="1"/>
  <c r="D605" i="2" s="1"/>
  <c r="E605" i="2" s="1"/>
  <c r="G605" i="2" s="1"/>
  <c r="H412" i="2"/>
  <c r="J413" i="2"/>
  <c r="I413" i="2"/>
  <c r="H413" i="2" s="1"/>
  <c r="K413" i="2" l="1"/>
  <c r="F606" i="2"/>
  <c r="D606" i="2" s="1"/>
  <c r="E606" i="2" s="1"/>
  <c r="G606" i="2" s="1"/>
  <c r="J414" i="2"/>
  <c r="I414" i="2"/>
  <c r="K414" i="2" s="1"/>
  <c r="F607" i="2" l="1"/>
  <c r="D607" i="2" s="1"/>
  <c r="E607" i="2" s="1"/>
  <c r="H414" i="2"/>
  <c r="J415" i="2"/>
  <c r="I415" i="2"/>
  <c r="H415" i="2" s="1"/>
  <c r="K415" i="2" l="1"/>
  <c r="E7" i="2"/>
  <c r="G607" i="2"/>
  <c r="F608" i="2" s="1"/>
  <c r="F7" i="2" s="1"/>
  <c r="J416" i="2"/>
  <c r="I416" i="2"/>
  <c r="D7" i="2" l="1"/>
  <c r="H416" i="2"/>
  <c r="K416" i="2"/>
  <c r="J417" i="2" l="1"/>
  <c r="I417" i="2"/>
  <c r="H417" i="2" l="1"/>
  <c r="K417" i="2"/>
  <c r="J418" i="2" l="1"/>
  <c r="I418" i="2"/>
  <c r="H418" i="2" l="1"/>
  <c r="K418" i="2"/>
  <c r="J419" i="2" l="1"/>
  <c r="I419" i="2"/>
  <c r="H419" i="2" s="1"/>
  <c r="K419" i="2" l="1"/>
  <c r="J420" i="2" l="1"/>
  <c r="I420" i="2"/>
  <c r="H420" i="2" s="1"/>
  <c r="K420" i="2" l="1"/>
  <c r="J421" i="2" l="1"/>
  <c r="I421" i="2"/>
  <c r="H421" i="2" s="1"/>
  <c r="K421" i="2" l="1"/>
  <c r="J422" i="2" l="1"/>
  <c r="I422" i="2"/>
  <c r="H422" i="2" s="1"/>
  <c r="K422" i="2" l="1"/>
  <c r="J423" i="2" l="1"/>
  <c r="I423" i="2"/>
  <c r="H423" i="2" s="1"/>
  <c r="K423" i="2" l="1"/>
  <c r="J424" i="2" l="1"/>
  <c r="I424" i="2"/>
  <c r="H424" i="2" s="1"/>
  <c r="K424" i="2" l="1"/>
  <c r="J425" i="2" l="1"/>
  <c r="I425" i="2"/>
  <c r="H425" i="2" s="1"/>
  <c r="K425" i="2" l="1"/>
  <c r="J426" i="2" l="1"/>
  <c r="I426" i="2"/>
  <c r="H426" i="2" s="1"/>
  <c r="K426" i="2" l="1"/>
  <c r="J427" i="2" l="1"/>
  <c r="I427" i="2"/>
  <c r="H427" i="2" s="1"/>
  <c r="K427" i="2" l="1"/>
  <c r="J428" i="2" l="1"/>
  <c r="I428" i="2"/>
  <c r="H428" i="2" s="1"/>
  <c r="K428" i="2" l="1"/>
  <c r="J429" i="2" l="1"/>
  <c r="I429" i="2"/>
  <c r="H429" i="2" s="1"/>
  <c r="K429" i="2" l="1"/>
  <c r="J430" i="2" l="1"/>
  <c r="I430" i="2"/>
  <c r="H430" i="2" s="1"/>
  <c r="K430" i="2" l="1"/>
  <c r="J431" i="2" l="1"/>
  <c r="I431" i="2"/>
  <c r="H431" i="2" s="1"/>
  <c r="K431" i="2" l="1"/>
  <c r="J432" i="2" l="1"/>
  <c r="I432" i="2"/>
  <c r="H432" i="2" s="1"/>
  <c r="K432" i="2" l="1"/>
  <c r="J433" i="2" l="1"/>
  <c r="I433" i="2"/>
  <c r="H433" i="2" s="1"/>
  <c r="K433" i="2" l="1"/>
  <c r="J434" i="2" l="1"/>
  <c r="I434" i="2"/>
  <c r="H434" i="2" s="1"/>
  <c r="K434" i="2" l="1"/>
  <c r="J435" i="2" l="1"/>
  <c r="I435" i="2"/>
  <c r="H435" i="2" l="1"/>
  <c r="K435" i="2"/>
  <c r="J436" i="2" l="1"/>
  <c r="I436" i="2"/>
  <c r="H436" i="2" l="1"/>
  <c r="K436" i="2"/>
  <c r="J437" i="2" l="1"/>
  <c r="I437" i="2"/>
  <c r="H437" i="2" s="1"/>
  <c r="K437" i="2" l="1"/>
  <c r="J438" i="2" l="1"/>
  <c r="I438" i="2"/>
  <c r="H438" i="2" s="1"/>
  <c r="K438" i="2" l="1"/>
  <c r="J439" i="2" l="1"/>
  <c r="I439" i="2"/>
  <c r="H439" i="2" l="1"/>
  <c r="K439" i="2"/>
  <c r="J440" i="2" l="1"/>
  <c r="I440" i="2"/>
  <c r="H440" i="2" s="1"/>
  <c r="K440" i="2" l="1"/>
  <c r="J441" i="2" l="1"/>
  <c r="I441" i="2"/>
  <c r="H441" i="2" s="1"/>
  <c r="K441" i="2" l="1"/>
  <c r="J442" i="2" l="1"/>
  <c r="I442" i="2"/>
  <c r="H442" i="2" l="1"/>
  <c r="K442" i="2"/>
  <c r="J443" i="2" l="1"/>
  <c r="I443" i="2"/>
  <c r="H443" i="2" l="1"/>
  <c r="K443" i="2"/>
  <c r="J444" i="2" l="1"/>
  <c r="I444" i="2"/>
  <c r="H444" i="2" l="1"/>
  <c r="K444" i="2"/>
  <c r="J445" i="2" l="1"/>
  <c r="I445" i="2"/>
  <c r="H445" i="2" s="1"/>
  <c r="K445" i="2" l="1"/>
  <c r="J446" i="2" l="1"/>
  <c r="I446" i="2"/>
  <c r="H446" i="2" s="1"/>
  <c r="K446" i="2" l="1"/>
  <c r="J447" i="2" l="1"/>
  <c r="I447" i="2"/>
  <c r="H447" i="2" s="1"/>
  <c r="K447" i="2" l="1"/>
  <c r="J448" i="2" l="1"/>
  <c r="I448" i="2"/>
  <c r="H448" i="2" s="1"/>
  <c r="K448" i="2" l="1"/>
  <c r="J449" i="2" l="1"/>
  <c r="I449" i="2"/>
  <c r="H449" i="2" s="1"/>
  <c r="K449" i="2" l="1"/>
  <c r="J450" i="2" l="1"/>
  <c r="I450" i="2"/>
  <c r="H450" i="2" s="1"/>
  <c r="K450" i="2" l="1"/>
  <c r="J451" i="2" l="1"/>
  <c r="I451" i="2"/>
  <c r="H451" i="2" l="1"/>
  <c r="K451" i="2"/>
  <c r="J452" i="2" l="1"/>
  <c r="I452" i="2"/>
  <c r="H452" i="2" l="1"/>
  <c r="K452" i="2"/>
  <c r="J453" i="2" l="1"/>
  <c r="I453" i="2"/>
  <c r="H453" i="2" s="1"/>
  <c r="K453" i="2" l="1"/>
  <c r="J454" i="2" l="1"/>
  <c r="I454" i="2"/>
  <c r="H454" i="2" s="1"/>
  <c r="K454" i="2" l="1"/>
  <c r="J455" i="2" l="1"/>
  <c r="I455" i="2"/>
  <c r="H455" i="2" s="1"/>
  <c r="K455" i="2" l="1"/>
  <c r="J456" i="2" l="1"/>
  <c r="I456" i="2"/>
  <c r="H456" i="2" s="1"/>
  <c r="K456" i="2" l="1"/>
  <c r="J457" i="2" l="1"/>
  <c r="I457" i="2"/>
  <c r="H457" i="2" s="1"/>
  <c r="K457" i="2" l="1"/>
  <c r="J458" i="2" l="1"/>
  <c r="I458" i="2"/>
  <c r="H458" i="2" s="1"/>
  <c r="K458" i="2" l="1"/>
  <c r="J459" i="2" l="1"/>
  <c r="I459" i="2"/>
  <c r="H459" i="2" s="1"/>
  <c r="K459" i="2" l="1"/>
  <c r="J460" i="2" l="1"/>
  <c r="I460" i="2"/>
  <c r="H460" i="2" s="1"/>
  <c r="K460" i="2" l="1"/>
  <c r="J461" i="2" l="1"/>
  <c r="I461" i="2"/>
  <c r="H461" i="2" s="1"/>
  <c r="K461" i="2" l="1"/>
  <c r="J462" i="2" l="1"/>
  <c r="I462" i="2"/>
  <c r="H462" i="2" s="1"/>
  <c r="K462" i="2" l="1"/>
  <c r="J463" i="2" l="1"/>
  <c r="I463" i="2"/>
  <c r="H463" i="2" s="1"/>
  <c r="K463" i="2" l="1"/>
  <c r="J464" i="2" l="1"/>
  <c r="I464" i="2"/>
  <c r="H464" i="2" s="1"/>
  <c r="K464" i="2" l="1"/>
  <c r="J465" i="2" l="1"/>
  <c r="I465" i="2"/>
  <c r="H465" i="2" s="1"/>
  <c r="K465" i="2" l="1"/>
  <c r="J466" i="2" l="1"/>
  <c r="I466" i="2"/>
  <c r="H466" i="2" l="1"/>
  <c r="K466" i="2"/>
  <c r="J467" i="2" l="1"/>
  <c r="I467" i="2"/>
  <c r="H467" i="2" s="1"/>
  <c r="K467" i="2" l="1"/>
  <c r="J468" i="2" l="1"/>
  <c r="I468" i="2"/>
  <c r="H468" i="2" s="1"/>
  <c r="K468" i="2" l="1"/>
  <c r="J469" i="2" l="1"/>
  <c r="I469" i="2"/>
  <c r="H469" i="2" s="1"/>
  <c r="K469" i="2" l="1"/>
  <c r="J470" i="2" l="1"/>
  <c r="I470" i="2"/>
  <c r="H470" i="2" s="1"/>
  <c r="K470" i="2" l="1"/>
  <c r="J471" i="2" l="1"/>
  <c r="I471" i="2"/>
  <c r="H471" i="2" s="1"/>
  <c r="K471" i="2" l="1"/>
  <c r="J472" i="2" l="1"/>
  <c r="I472" i="2"/>
  <c r="H472" i="2" s="1"/>
  <c r="K472" i="2" l="1"/>
  <c r="J473" i="2" l="1"/>
  <c r="I473" i="2"/>
  <c r="H473" i="2" s="1"/>
  <c r="K473" i="2" l="1"/>
  <c r="J474" i="2" l="1"/>
  <c r="I474" i="2"/>
  <c r="H474" i="2" s="1"/>
  <c r="K474" i="2" l="1"/>
  <c r="J475" i="2" l="1"/>
  <c r="I475" i="2"/>
  <c r="H475" i="2" s="1"/>
  <c r="K475" i="2" l="1"/>
  <c r="J476" i="2" l="1"/>
  <c r="I476" i="2"/>
  <c r="H476" i="2" s="1"/>
  <c r="K476" i="2" l="1"/>
  <c r="J477" i="2" l="1"/>
  <c r="I477" i="2"/>
  <c r="H477" i="2" s="1"/>
  <c r="K477" i="2" l="1"/>
  <c r="J478" i="2" l="1"/>
  <c r="I478" i="2"/>
  <c r="H478" i="2" s="1"/>
  <c r="K478" i="2" l="1"/>
  <c r="J479" i="2" l="1"/>
  <c r="I479" i="2"/>
  <c r="H479" i="2" s="1"/>
  <c r="K479" i="2" l="1"/>
  <c r="J480" i="2" l="1"/>
  <c r="I480" i="2"/>
  <c r="H480" i="2" s="1"/>
  <c r="K480" i="2" l="1"/>
  <c r="J481" i="2" l="1"/>
  <c r="I481" i="2"/>
  <c r="H481" i="2" s="1"/>
  <c r="K481" i="2" l="1"/>
  <c r="J482" i="2" l="1"/>
  <c r="I482" i="2"/>
  <c r="H482" i="2" s="1"/>
  <c r="K482" i="2" l="1"/>
  <c r="J483" i="2" l="1"/>
  <c r="I483" i="2"/>
  <c r="H483" i="2" s="1"/>
  <c r="K483" i="2" l="1"/>
  <c r="J484" i="2" l="1"/>
  <c r="I484" i="2"/>
  <c r="H484" i="2" l="1"/>
  <c r="K484" i="2"/>
  <c r="J485" i="2" l="1"/>
  <c r="I485" i="2"/>
  <c r="H485" i="2" s="1"/>
  <c r="K485" i="2" l="1"/>
  <c r="J486" i="2" l="1"/>
  <c r="I486" i="2"/>
  <c r="H486" i="2" s="1"/>
  <c r="K486" i="2" l="1"/>
  <c r="J487" i="2" l="1"/>
  <c r="I487" i="2"/>
  <c r="H487" i="2" l="1"/>
  <c r="K487" i="2"/>
  <c r="J488" i="2" l="1"/>
  <c r="I488" i="2"/>
  <c r="H488" i="2" s="1"/>
  <c r="K488" i="2" l="1"/>
  <c r="J489" i="2" l="1"/>
  <c r="I489" i="2"/>
  <c r="H489" i="2" s="1"/>
  <c r="K489" i="2" l="1"/>
  <c r="J490" i="2" l="1"/>
  <c r="I490" i="2"/>
  <c r="H490" i="2" s="1"/>
  <c r="K490" i="2" l="1"/>
  <c r="J491" i="2" l="1"/>
  <c r="I491" i="2"/>
  <c r="H491" i="2" l="1"/>
  <c r="K491" i="2"/>
  <c r="J492" i="2" l="1"/>
  <c r="I492" i="2"/>
  <c r="H492" i="2" s="1"/>
  <c r="K492" i="2" l="1"/>
  <c r="J493" i="2" l="1"/>
  <c r="I493" i="2"/>
  <c r="H493" i="2" s="1"/>
  <c r="K493" i="2" l="1"/>
  <c r="J494" i="2" l="1"/>
  <c r="I494" i="2"/>
  <c r="H494" i="2" s="1"/>
  <c r="K494" i="2" l="1"/>
  <c r="J495" i="2" l="1"/>
  <c r="I495" i="2"/>
  <c r="H495" i="2" s="1"/>
  <c r="K495" i="2" l="1"/>
  <c r="J496" i="2" l="1"/>
  <c r="I496" i="2"/>
  <c r="H496" i="2" s="1"/>
  <c r="K496" i="2" l="1"/>
  <c r="J497" i="2" l="1"/>
  <c r="I497" i="2"/>
  <c r="H497" i="2" s="1"/>
  <c r="K497" i="2" l="1"/>
  <c r="J498" i="2" l="1"/>
  <c r="I498" i="2"/>
  <c r="H498" i="2" s="1"/>
  <c r="K498" i="2" l="1"/>
  <c r="J499" i="2" l="1"/>
  <c r="I499" i="2"/>
  <c r="H499" i="2" l="1"/>
  <c r="K499" i="2"/>
  <c r="J500" i="2" l="1"/>
  <c r="I500" i="2"/>
  <c r="H500" i="2" l="1"/>
  <c r="K500" i="2"/>
  <c r="J501" i="2" l="1"/>
  <c r="I501" i="2"/>
  <c r="H501" i="2" l="1"/>
  <c r="K501" i="2"/>
  <c r="J502" i="2" l="1"/>
  <c r="I502" i="2"/>
  <c r="H502" i="2" s="1"/>
  <c r="K502" i="2" l="1"/>
  <c r="J503" i="2" l="1"/>
  <c r="I503" i="2"/>
  <c r="H503" i="2" s="1"/>
  <c r="K503" i="2" l="1"/>
  <c r="J504" i="2" l="1"/>
  <c r="I504" i="2"/>
  <c r="H504" i="2" s="1"/>
  <c r="K504" i="2" l="1"/>
  <c r="J505" i="2" l="1"/>
  <c r="I505" i="2"/>
  <c r="H505" i="2" s="1"/>
  <c r="K505" i="2" l="1"/>
  <c r="J506" i="2" l="1"/>
  <c r="I506" i="2"/>
  <c r="H506" i="2" s="1"/>
  <c r="K506" i="2" l="1"/>
  <c r="J507" i="2" l="1"/>
  <c r="I507" i="2"/>
  <c r="H507" i="2" s="1"/>
  <c r="K507" i="2" l="1"/>
  <c r="J508" i="2" l="1"/>
  <c r="I508" i="2"/>
  <c r="H508" i="2" s="1"/>
  <c r="K508" i="2" l="1"/>
  <c r="J509" i="2" l="1"/>
  <c r="I509" i="2"/>
  <c r="H509" i="2" s="1"/>
  <c r="K509" i="2" l="1"/>
  <c r="J510" i="2" l="1"/>
  <c r="I510" i="2"/>
  <c r="H510" i="2" s="1"/>
  <c r="K510" i="2" l="1"/>
  <c r="J511" i="2" l="1"/>
  <c r="I511" i="2"/>
  <c r="H511" i="2" s="1"/>
  <c r="K511" i="2" l="1"/>
  <c r="J512" i="2" l="1"/>
  <c r="I512" i="2"/>
  <c r="H512" i="2" s="1"/>
  <c r="K512" i="2" l="1"/>
  <c r="J513" i="2" l="1"/>
  <c r="I513" i="2"/>
  <c r="H513" i="2" s="1"/>
  <c r="K513" i="2" l="1"/>
  <c r="J514" i="2" l="1"/>
  <c r="I514" i="2"/>
  <c r="H514" i="2" s="1"/>
  <c r="K514" i="2" l="1"/>
  <c r="J515" i="2" l="1"/>
  <c r="I515" i="2"/>
  <c r="H515" i="2" s="1"/>
  <c r="K515" i="2" l="1"/>
  <c r="J516" i="2" l="1"/>
  <c r="I516" i="2"/>
  <c r="H516" i="2" s="1"/>
  <c r="K516" i="2" l="1"/>
  <c r="J517" i="2" l="1"/>
  <c r="I517" i="2"/>
  <c r="H517" i="2" s="1"/>
  <c r="K517" i="2" l="1"/>
  <c r="J518" i="2" l="1"/>
  <c r="I518" i="2"/>
  <c r="H518" i="2" s="1"/>
  <c r="K518" i="2" l="1"/>
  <c r="J519" i="2" l="1"/>
  <c r="I519" i="2"/>
  <c r="H519" i="2" s="1"/>
  <c r="K519" i="2" l="1"/>
  <c r="J520" i="2" l="1"/>
  <c r="I520" i="2"/>
  <c r="H520" i="2" s="1"/>
  <c r="K520" i="2" l="1"/>
  <c r="I521" i="2" s="1"/>
  <c r="J521" i="2"/>
  <c r="H521" i="2" l="1"/>
  <c r="K521" i="2"/>
  <c r="J522" i="2" l="1"/>
  <c r="I522" i="2"/>
  <c r="H522" i="2" s="1"/>
  <c r="K522" i="2" l="1"/>
  <c r="J523" i="2" l="1"/>
  <c r="I523" i="2"/>
  <c r="H523" i="2" s="1"/>
  <c r="K523" i="2" l="1"/>
  <c r="J524" i="2" l="1"/>
  <c r="I524" i="2"/>
  <c r="H524" i="2" s="1"/>
  <c r="K524" i="2" l="1"/>
  <c r="J525" i="2" l="1"/>
  <c r="I525" i="2"/>
  <c r="H525" i="2" s="1"/>
  <c r="K525" i="2" l="1"/>
  <c r="J526" i="2" l="1"/>
  <c r="I526" i="2"/>
  <c r="H526" i="2" s="1"/>
  <c r="K526" i="2" l="1"/>
  <c r="J527" i="2" l="1"/>
  <c r="I527" i="2"/>
  <c r="H527" i="2" s="1"/>
  <c r="K527" i="2" l="1"/>
  <c r="J528" i="2" l="1"/>
  <c r="I528" i="2"/>
  <c r="H528" i="2" s="1"/>
  <c r="K528" i="2" l="1"/>
  <c r="J529" i="2" l="1"/>
  <c r="I529" i="2"/>
  <c r="H529" i="2" s="1"/>
  <c r="K529" i="2" l="1"/>
  <c r="J530" i="2" l="1"/>
  <c r="I530" i="2"/>
  <c r="H530" i="2" s="1"/>
  <c r="K530" i="2" l="1"/>
  <c r="J531" i="2" l="1"/>
  <c r="I531" i="2"/>
  <c r="H531" i="2" s="1"/>
  <c r="K531" i="2" l="1"/>
  <c r="J532" i="2" l="1"/>
  <c r="I532" i="2"/>
  <c r="H532" i="2" s="1"/>
  <c r="K532" i="2" l="1"/>
  <c r="J533" i="2" l="1"/>
  <c r="I533" i="2"/>
  <c r="H533" i="2" l="1"/>
  <c r="K533" i="2"/>
  <c r="J534" i="2" l="1"/>
  <c r="I534" i="2"/>
  <c r="H534" i="2" s="1"/>
  <c r="K534" i="2" l="1"/>
  <c r="J535" i="2" l="1"/>
  <c r="I535" i="2"/>
  <c r="H535" i="2" l="1"/>
  <c r="K535" i="2"/>
  <c r="J536" i="2" l="1"/>
  <c r="I536" i="2"/>
  <c r="H536" i="2" s="1"/>
  <c r="K536" i="2" l="1"/>
  <c r="J537" i="2" l="1"/>
  <c r="I537" i="2"/>
  <c r="H537" i="2" l="1"/>
  <c r="K537" i="2"/>
  <c r="J538" i="2" l="1"/>
  <c r="I538" i="2"/>
  <c r="H538" i="2" s="1"/>
  <c r="K538" i="2" l="1"/>
  <c r="J539" i="2" l="1"/>
  <c r="I539" i="2"/>
  <c r="H539" i="2" l="1"/>
  <c r="K539" i="2"/>
  <c r="J540" i="2" l="1"/>
  <c r="I540" i="2"/>
  <c r="H540" i="2" s="1"/>
  <c r="K540" i="2" l="1"/>
  <c r="J541" i="2" l="1"/>
  <c r="I541" i="2"/>
  <c r="H541" i="2" s="1"/>
  <c r="K541" i="2" l="1"/>
  <c r="J542" i="2" l="1"/>
  <c r="I542" i="2"/>
  <c r="H542" i="2" l="1"/>
  <c r="K542" i="2"/>
  <c r="J543" i="2" l="1"/>
  <c r="I543" i="2"/>
  <c r="H543" i="2" l="1"/>
  <c r="K543" i="2"/>
  <c r="J544" i="2" l="1"/>
  <c r="I544" i="2"/>
  <c r="H544" i="2" s="1"/>
  <c r="K544" i="2" l="1"/>
  <c r="J545" i="2" l="1"/>
  <c r="I545" i="2"/>
  <c r="H545" i="2" s="1"/>
  <c r="K545" i="2" l="1"/>
  <c r="J546" i="2" l="1"/>
  <c r="I546" i="2"/>
  <c r="H546" i="2" s="1"/>
  <c r="K546" i="2" l="1"/>
  <c r="J547" i="2" l="1"/>
  <c r="I547" i="2"/>
  <c r="H547" i="2" s="1"/>
  <c r="K547" i="2" l="1"/>
  <c r="J548" i="2" l="1"/>
  <c r="I548" i="2"/>
  <c r="H548" i="2" s="1"/>
  <c r="K548" i="2" l="1"/>
  <c r="J549" i="2" l="1"/>
  <c r="I549" i="2"/>
  <c r="H549" i="2" s="1"/>
  <c r="K549" i="2" l="1"/>
  <c r="J550" i="2" l="1"/>
  <c r="I550" i="2"/>
  <c r="H550" i="2" s="1"/>
  <c r="K550" i="2" l="1"/>
  <c r="J551" i="2" l="1"/>
  <c r="I551" i="2"/>
  <c r="H551" i="2" s="1"/>
  <c r="K551" i="2" l="1"/>
  <c r="J552" i="2" l="1"/>
  <c r="I552" i="2"/>
  <c r="H552" i="2" s="1"/>
  <c r="K552" i="2" l="1"/>
  <c r="J553" i="2" l="1"/>
  <c r="I553" i="2"/>
  <c r="H553" i="2" s="1"/>
  <c r="K553" i="2" l="1"/>
  <c r="J554" i="2" l="1"/>
  <c r="I554" i="2"/>
  <c r="H554" i="2" s="1"/>
  <c r="K554" i="2" l="1"/>
  <c r="J555" i="2" l="1"/>
  <c r="I555" i="2"/>
  <c r="H555" i="2" s="1"/>
  <c r="K555" i="2" l="1"/>
  <c r="J556" i="2" l="1"/>
  <c r="I556" i="2"/>
  <c r="H556" i="2" l="1"/>
  <c r="K556" i="2"/>
  <c r="J557" i="2" l="1"/>
  <c r="I557" i="2"/>
  <c r="H557" i="2" s="1"/>
  <c r="K557" i="2" l="1"/>
  <c r="J558" i="2" l="1"/>
  <c r="I558" i="2"/>
  <c r="H558" i="2" s="1"/>
  <c r="K558" i="2" l="1"/>
  <c r="J559" i="2" l="1"/>
  <c r="I559" i="2"/>
  <c r="H559" i="2" s="1"/>
  <c r="K559" i="2" l="1"/>
  <c r="J560" i="2" l="1"/>
  <c r="I560" i="2"/>
  <c r="H560" i="2" s="1"/>
  <c r="K560" i="2" l="1"/>
  <c r="J561" i="2" l="1"/>
  <c r="I561" i="2"/>
  <c r="H561" i="2" s="1"/>
  <c r="K561" i="2" l="1"/>
  <c r="J562" i="2" l="1"/>
  <c r="I562" i="2"/>
  <c r="H562" i="2" s="1"/>
  <c r="K562" i="2" l="1"/>
  <c r="J563" i="2" l="1"/>
  <c r="I563" i="2"/>
  <c r="H563" i="2" s="1"/>
  <c r="K563" i="2" l="1"/>
  <c r="J564" i="2" l="1"/>
  <c r="I564" i="2"/>
  <c r="H564" i="2" s="1"/>
  <c r="K564" i="2" l="1"/>
  <c r="J565" i="2" l="1"/>
  <c r="I565" i="2"/>
  <c r="H565" i="2" s="1"/>
  <c r="K565" i="2" l="1"/>
  <c r="J566" i="2" l="1"/>
  <c r="I566" i="2"/>
  <c r="H566" i="2" s="1"/>
  <c r="K566" i="2" l="1"/>
  <c r="J567" i="2" l="1"/>
  <c r="I567" i="2"/>
  <c r="H567" i="2" s="1"/>
  <c r="K567" i="2" l="1"/>
  <c r="J568" i="2" l="1"/>
  <c r="I568" i="2"/>
  <c r="H568" i="2" s="1"/>
  <c r="K568" i="2" l="1"/>
  <c r="J569" i="2" l="1"/>
  <c r="I569" i="2"/>
  <c r="H569" i="2" s="1"/>
  <c r="K569" i="2" l="1"/>
  <c r="J570" i="2" l="1"/>
  <c r="I570" i="2"/>
  <c r="H570" i="2" s="1"/>
  <c r="K570" i="2" l="1"/>
  <c r="J571" i="2" l="1"/>
  <c r="I571" i="2"/>
  <c r="H571" i="2" l="1"/>
  <c r="K571" i="2"/>
  <c r="J572" i="2" l="1"/>
  <c r="I572" i="2"/>
  <c r="H572" i="2" s="1"/>
  <c r="K572" i="2" l="1"/>
  <c r="J573" i="2" l="1"/>
  <c r="I573" i="2"/>
  <c r="H573" i="2" s="1"/>
  <c r="K573" i="2" l="1"/>
  <c r="J574" i="2" l="1"/>
  <c r="I574" i="2"/>
  <c r="H574" i="2" l="1"/>
  <c r="K574" i="2"/>
  <c r="J575" i="2" l="1"/>
  <c r="I575" i="2"/>
  <c r="H575" i="2" s="1"/>
  <c r="K575" i="2" l="1"/>
  <c r="J576" i="2" l="1"/>
  <c r="I576" i="2"/>
  <c r="H576" i="2" s="1"/>
  <c r="K576" i="2" l="1"/>
  <c r="J577" i="2" l="1"/>
  <c r="I577" i="2"/>
  <c r="H577" i="2" s="1"/>
  <c r="K577" i="2" l="1"/>
  <c r="J578" i="2" l="1"/>
  <c r="I578" i="2"/>
  <c r="H578" i="2" s="1"/>
  <c r="K578" i="2" l="1"/>
  <c r="J579" i="2" l="1"/>
  <c r="I579" i="2"/>
  <c r="H579" i="2" s="1"/>
  <c r="K579" i="2" l="1"/>
  <c r="J580" i="2" l="1"/>
  <c r="I580" i="2"/>
  <c r="H580" i="2" l="1"/>
  <c r="K580" i="2"/>
  <c r="J581" i="2" l="1"/>
  <c r="I581" i="2"/>
  <c r="H581" i="2" s="1"/>
  <c r="K581" i="2" l="1"/>
  <c r="J582" i="2" l="1"/>
  <c r="I582" i="2"/>
  <c r="H582" i="2" l="1"/>
  <c r="K582" i="2"/>
  <c r="J583" i="2" l="1"/>
  <c r="I583" i="2"/>
  <c r="H583" i="2" s="1"/>
  <c r="K583" i="2" l="1"/>
  <c r="J584" i="2" l="1"/>
  <c r="I584" i="2"/>
  <c r="H584" i="2" l="1"/>
  <c r="K584" i="2"/>
  <c r="J585" i="2" l="1"/>
  <c r="I585" i="2"/>
  <c r="H585" i="2" l="1"/>
  <c r="K585" i="2"/>
  <c r="J586" i="2" l="1"/>
  <c r="I586" i="2"/>
  <c r="H586" i="2" s="1"/>
  <c r="K586" i="2" l="1"/>
  <c r="J587" i="2" l="1"/>
  <c r="I587" i="2"/>
  <c r="H587" i="2" s="1"/>
  <c r="K587" i="2" l="1"/>
  <c r="J588" i="2" l="1"/>
  <c r="I588" i="2"/>
  <c r="H588" i="2" s="1"/>
  <c r="K588" i="2" l="1"/>
  <c r="J589" i="2" l="1"/>
  <c r="I589" i="2"/>
  <c r="H589" i="2" s="1"/>
  <c r="K589" i="2" l="1"/>
  <c r="J590" i="2" l="1"/>
  <c r="I590" i="2"/>
  <c r="H590" i="2" s="1"/>
  <c r="K590" i="2" l="1"/>
  <c r="J591" i="2" l="1"/>
  <c r="I591" i="2"/>
  <c r="H591" i="2" s="1"/>
  <c r="K591" i="2" l="1"/>
  <c r="J592" i="2" l="1"/>
  <c r="I592" i="2"/>
  <c r="H592" i="2" s="1"/>
  <c r="K592" i="2" l="1"/>
  <c r="J593" i="2" l="1"/>
  <c r="I593" i="2"/>
  <c r="H593" i="2" s="1"/>
  <c r="K593" i="2" l="1"/>
  <c r="J594" i="2" l="1"/>
  <c r="I594" i="2"/>
  <c r="H594" i="2" s="1"/>
  <c r="K594" i="2" l="1"/>
  <c r="J595" i="2" l="1"/>
  <c r="I595" i="2"/>
  <c r="H595" i="2" s="1"/>
  <c r="K595" i="2" l="1"/>
  <c r="J596" i="2" l="1"/>
  <c r="I596" i="2"/>
  <c r="H596" i="2" s="1"/>
  <c r="K596" i="2" l="1"/>
  <c r="J597" i="2" l="1"/>
  <c r="I597" i="2"/>
  <c r="H597" i="2" l="1"/>
  <c r="K597" i="2"/>
  <c r="J598" i="2" l="1"/>
  <c r="I598" i="2"/>
  <c r="H598" i="2" s="1"/>
  <c r="K598" i="2" l="1"/>
  <c r="J599" i="2" l="1"/>
  <c r="I599" i="2"/>
  <c r="H599" i="2" l="1"/>
  <c r="K599" i="2"/>
  <c r="J600" i="2" l="1"/>
  <c r="I600" i="2"/>
  <c r="H600" i="2" s="1"/>
  <c r="K600" i="2" l="1"/>
  <c r="J601" i="2" l="1"/>
  <c r="I601" i="2"/>
  <c r="H601" i="2" s="1"/>
  <c r="K601" i="2" l="1"/>
  <c r="J602" i="2" l="1"/>
  <c r="I602" i="2"/>
  <c r="H602" i="2" s="1"/>
  <c r="K602" i="2" l="1"/>
  <c r="J603" i="2" l="1"/>
  <c r="I603" i="2"/>
  <c r="H603" i="2" l="1"/>
  <c r="K603" i="2"/>
  <c r="J604" i="2" l="1"/>
  <c r="I604" i="2"/>
  <c r="H604" i="2" s="1"/>
  <c r="K604" i="2" l="1"/>
  <c r="J605" i="2" l="1"/>
  <c r="I605" i="2"/>
  <c r="H605" i="2" s="1"/>
  <c r="K605" i="2" l="1"/>
  <c r="J606" i="2" l="1"/>
  <c r="I606" i="2"/>
  <c r="H606" i="2" s="1"/>
  <c r="K606" i="2" l="1"/>
  <c r="J607" i="2" l="1"/>
  <c r="J7" i="2" s="1"/>
  <c r="I607" i="2"/>
  <c r="H607" i="2" l="1"/>
  <c r="I7" i="2"/>
  <c r="H7" i="2" s="1"/>
  <c r="K607" i="2"/>
</calcChain>
</file>

<file path=xl/sharedStrings.xml><?xml version="1.0" encoding="utf-8"?>
<sst xmlns="http://schemas.openxmlformats.org/spreadsheetml/2006/main" count="355" uniqueCount="217">
  <si>
    <t>Сумма займа</t>
  </si>
  <si>
    <t>Ставка, % годовых</t>
  </si>
  <si>
    <t>ОСНОВНЫЕ ПАРАМЕТРЫ ВАШЕГО БИЗНЕСА ПО ФРАНШИЗЕ</t>
  </si>
  <si>
    <t>ИНВЕСТИЦИИ НА ОРГАНИЗАЦИЮ БИЗНЕСА ПО ФРАНШИЗЕ</t>
  </si>
  <si>
    <t xml:space="preserve"> </t>
  </si>
  <si>
    <t>Вторпроект</t>
  </si>
  <si>
    <t>цветовые обозначения:</t>
  </si>
  <si>
    <t>Срок кредита, месяцы</t>
  </si>
  <si>
    <t>редактируемая ячейка</t>
  </si>
  <si>
    <t>Дата выдачи кредита</t>
  </si>
  <si>
    <t>автоматическое заполнение</t>
  </si>
  <si>
    <t>Номер платежа</t>
  </si>
  <si>
    <t>Месяц, год</t>
  </si>
  <si>
    <t>Дата платежа</t>
  </si>
  <si>
    <t>Аннуитетный платеж</t>
  </si>
  <si>
    <t>Дифференцированный платеж</t>
  </si>
  <si>
    <t>Досрочный возврат</t>
  </si>
  <si>
    <t>Параметр</t>
  </si>
  <si>
    <t>Ед.изм.</t>
  </si>
  <si>
    <t>Сумма</t>
  </si>
  <si>
    <t>В погашение долга</t>
  </si>
  <si>
    <t>В погашение процентов</t>
  </si>
  <si>
    <t>Остаток долга после платежа</t>
  </si>
  <si>
    <t>Значение</t>
  </si>
  <si>
    <t>Уменьшение платежа</t>
  </si>
  <si>
    <t>Уменьшение срока</t>
  </si>
  <si>
    <t>ЗАТРАТЫ НА ОРГАНИЗАЦИЮ БИЗНЕСА, рублей</t>
  </si>
  <si>
    <t>Всего:</t>
  </si>
  <si>
    <t xml:space="preserve">Площадь помещения </t>
  </si>
  <si>
    <t>кв.м.</t>
  </si>
  <si>
    <t xml:space="preserve">Цена за квадратный метр </t>
  </si>
  <si>
    <t>руб.</t>
  </si>
  <si>
    <t>Сумма кредита</t>
  </si>
  <si>
    <t>*Кредит получен на 3 года</t>
  </si>
  <si>
    <t>Необходимые вложения</t>
  </si>
  <si>
    <t>Паушальный взнос:</t>
  </si>
  <si>
    <t>Ставка по кредиту</t>
  </si>
  <si>
    <t>%</t>
  </si>
  <si>
    <t>Вид платежа</t>
  </si>
  <si>
    <t>Аннуитетный</t>
  </si>
  <si>
    <t>Инвестиции</t>
  </si>
  <si>
    <t>Оборотные средства</t>
  </si>
  <si>
    <t>Продукция</t>
  </si>
  <si>
    <t>Техника</t>
  </si>
  <si>
    <t>Пресс ПГП-30</t>
  </si>
  <si>
    <t>Цена покупки</t>
  </si>
  <si>
    <t>Газель</t>
  </si>
  <si>
    <t>Цена продажи</t>
  </si>
  <si>
    <t>Автомобильная весовая</t>
  </si>
  <si>
    <t>Картон</t>
  </si>
  <si>
    <t>Погрузчик</t>
  </si>
  <si>
    <t>Платформенные весы</t>
  </si>
  <si>
    <t>Мал. эл. весы в машину</t>
  </si>
  <si>
    <t>Бумага</t>
  </si>
  <si>
    <t>Рохля</t>
  </si>
  <si>
    <t>Полиэтилен</t>
  </si>
  <si>
    <t>Ноутбук</t>
  </si>
  <si>
    <t>ПЭТ</t>
  </si>
  <si>
    <t>Оборудование</t>
  </si>
  <si>
    <t>Газ на газель</t>
  </si>
  <si>
    <t>Газ на погрузчик</t>
  </si>
  <si>
    <t>Программное обеспечение</t>
  </si>
  <si>
    <t>Бюджет на рекламу</t>
  </si>
  <si>
    <t>Хоз. расходы</t>
  </si>
  <si>
    <t>Открыть ИП, Счет в банке</t>
  </si>
  <si>
    <t>Форма сотрудников</t>
  </si>
  <si>
    <t>Лента пряжка</t>
  </si>
  <si>
    <t>Связь, телефон, CRM</t>
  </si>
  <si>
    <t>Аренда (первый месяц)</t>
  </si>
  <si>
    <t>Заработная плата (оклад, первый месяц)</t>
  </si>
  <si>
    <t>Итого на начальном этапе:</t>
  </si>
  <si>
    <t>ЕЖЕМЕСЯЧНЫЕ ЗАТРАТЫ, рублей</t>
  </si>
  <si>
    <t>Постоянные затраты</t>
  </si>
  <si>
    <t>Статья расходов</t>
  </si>
  <si>
    <t>Кол-во персонала</t>
  </si>
  <si>
    <t>Ставка</t>
  </si>
  <si>
    <t>Заработная плата сотрудников</t>
  </si>
  <si>
    <t>Фонд оплаты труда</t>
  </si>
  <si>
    <t>Оклад</t>
  </si>
  <si>
    <t>Управляющий (Собственник)</t>
  </si>
  <si>
    <t>Пресовщик (первые 3 месяца)</t>
  </si>
  <si>
    <t>Грузчик</t>
  </si>
  <si>
    <t>Менеджер-логист (до % от оборота)</t>
  </si>
  <si>
    <t>Водитель-экспедитор</t>
  </si>
  <si>
    <t>Аренда</t>
  </si>
  <si>
    <t>Связь и интернет</t>
  </si>
  <si>
    <t>Хоз расходы</t>
  </si>
  <si>
    <t>Прочие постоянные расходы</t>
  </si>
  <si>
    <t>Реклама и маркетинг</t>
  </si>
  <si>
    <t>Роялти</t>
  </si>
  <si>
    <t>Налоги и взносы</t>
  </si>
  <si>
    <t>ИТОГО постоянные расходы</t>
  </si>
  <si>
    <t>Переменные затраты</t>
  </si>
  <si>
    <t>Заработная плата сотрудников (неофициальная часть</t>
  </si>
  <si>
    <t>Ставка (руб с оборота сырья)</t>
  </si>
  <si>
    <t>Себестоимость сырья</t>
  </si>
  <si>
    <t>Лента для тюков (руб на тонну готовой продукции</t>
  </si>
  <si>
    <t>Фонд оплаты труда (ФОТ)</t>
  </si>
  <si>
    <t>Менеджер-логист</t>
  </si>
  <si>
    <t>З/П от оборота макулатуры</t>
  </si>
  <si>
    <t>З/П от оборота пластмассы и полиэтилена</t>
  </si>
  <si>
    <t>З/П от оборота сырья</t>
  </si>
  <si>
    <t>Пресовщик (с 4 месяца)</t>
  </si>
  <si>
    <t>ГСМ</t>
  </si>
  <si>
    <t>Ремонт транспорта</t>
  </si>
  <si>
    <t>Ремонт оборудования</t>
  </si>
  <si>
    <t>Услуги банка</t>
  </si>
  <si>
    <t>Ежемесячные продажи по франшизе</t>
  </si>
  <si>
    <t xml:space="preserve">Продажи </t>
  </si>
  <si>
    <t>Период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</si>
  <si>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</si>
  <si>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</si>
  <si>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</si>
  <si>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</si>
  <si>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</si>
  <si>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</si>
  <si>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</si>
  <si>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</si>
  <si>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</si>
  <si>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</si>
  <si>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</si>
  <si>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</si>
  <si>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</si>
  <si>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</si>
  <si>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</si>
  <si>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</si>
  <si>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</si>
  <si>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</si>
  <si>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</si>
  <si>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</si>
  <si>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</si>
  <si>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</si>
  <si>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</si>
  <si>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</si>
  <si>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25 месяц</t>
  </si>
  <si>
    <t>26 месяц</t>
  </si>
  <si>
    <t>27 месяц</t>
  </si>
  <si>
    <t>28 месяц</t>
  </si>
  <si>
    <t>29 месяц</t>
  </si>
  <si>
    <t>30 месяц</t>
  </si>
  <si>
    <t>31 месяц</t>
  </si>
  <si>
    <t>32 месяц</t>
  </si>
  <si>
    <t>33 месяц</t>
  </si>
  <si>
    <t>34 месяц</t>
  </si>
  <si>
    <t>35 месяц</t>
  </si>
  <si>
    <t>36 месяц</t>
  </si>
  <si>
    <t>Средний чек</t>
  </si>
  <si>
    <t>Общая выручка</t>
  </si>
  <si>
    <t>Средняя чистая ежемесячная прибыль</t>
  </si>
  <si>
    <t>На какой месяц окупятся инвестиции</t>
  </si>
  <si>
    <t>Коэффициент возврата инвестиций (Roi), % годовых</t>
  </si>
  <si>
    <t>ПОЛУЧЕНИЕ ПРИБЫЛИ, рублей</t>
  </si>
  <si>
    <t>Выручка</t>
  </si>
  <si>
    <t>Переменные затраты:</t>
  </si>
  <si>
    <t>Лента для тюков</t>
  </si>
  <si>
    <t>Фонд оплаты труда (зарплата сотрудников общая)</t>
  </si>
  <si>
    <t>Постоянные затраты:</t>
  </si>
  <si>
    <t>Менеджер-логист (до % с оборота)</t>
  </si>
  <si>
    <t>Год</t>
  </si>
  <si>
    <t>Ставка дисконтирования, %</t>
  </si>
  <si>
    <t>Паушальный</t>
  </si>
  <si>
    <t>Заработная плата</t>
  </si>
  <si>
    <t>Тело кредита</t>
  </si>
  <si>
    <t>% по кредиту</t>
  </si>
  <si>
    <t>Общие затраты:</t>
  </si>
  <si>
    <t>Инвестзатраты</t>
  </si>
  <si>
    <t>Чистая прибыль</t>
  </si>
  <si>
    <t>Чистая прибыль нарастающим итогом</t>
  </si>
  <si>
    <t>Дополнительные инвестиции при расширении производства</t>
  </si>
  <si>
    <t>Сколько денежных средств приносит проект</t>
  </si>
  <si>
    <t>Рентабельность по чистой прибыли</t>
  </si>
  <si>
    <t>Срок окупаемости проекта</t>
  </si>
  <si>
    <t>37 месяц</t>
  </si>
  <si>
    <t>38 месяц</t>
  </si>
  <si>
    <t>39 месяц</t>
  </si>
  <si>
    <t>40 месяц</t>
  </si>
  <si>
    <t>41 месяц</t>
  </si>
  <si>
    <t>42 месяц</t>
  </si>
  <si>
    <t>43 месяц</t>
  </si>
  <si>
    <t>44 месяц</t>
  </si>
  <si>
    <t>45 месяц</t>
  </si>
  <si>
    <t>46 месяц</t>
  </si>
  <si>
    <t>47 месяц</t>
  </si>
  <si>
    <t>48 месяц</t>
  </si>
  <si>
    <t>ВЗАИМОРАСЧЕТЫ С ИНВЕСТОРОМ</t>
  </si>
  <si>
    <t>Итого</t>
  </si>
  <si>
    <t>-</t>
  </si>
  <si>
    <t>Возврат основного долга</t>
  </si>
  <si>
    <t>Денежный поток без учета взаиморасчетов с инвестором</t>
  </si>
  <si>
    <t>Возврат основного долга с нарастающим итогом</t>
  </si>
  <si>
    <t>Проценты с нарастающим итогом</t>
  </si>
  <si>
    <t xml:space="preserve">      ПРИБЫЛЬ ПО ФРАНШИЗЕ</t>
  </si>
  <si>
    <t xml:space="preserve">      ВТОРПРОЕКТ</t>
  </si>
  <si>
    <t xml:space="preserve">ИТОГО ДОХОД ИНВЕСТОРА ЗА 48 МЕСЯЦЕВ </t>
  </si>
  <si>
    <t>Итого доходность в год</t>
  </si>
  <si>
    <t>Финансовы резерв (расширение, оборудование)</t>
  </si>
  <si>
    <t>ОБЩИЙ ОБЪЕМ ПРИ УКАЗАННОЙ РЕЗУЛЬТАТИВНОСТИ(кг)</t>
  </si>
  <si>
    <t xml:space="preserve">Сколько проект принесет денег за 4 года </t>
  </si>
  <si>
    <t>РЕЗУЛЬТАТИВНОСТЬ (ИЗМЕНЯЕМОЕ ЗНАЧЕНИЕ)</t>
  </si>
  <si>
    <t>Чистая прибыль проекта за 4 года</t>
  </si>
  <si>
    <t>ОБЩИЙ ОБЪЕМ УКАЗЫВАЕМЫЙ ФРАНШИЗИ</t>
  </si>
  <si>
    <t>Открытие</t>
  </si>
  <si>
    <t>НАСЕЛЕНИЕ</t>
  </si>
  <si>
    <t>Выполнение плана</t>
  </si>
  <si>
    <t>Выполнение плана с пересчетом на население Тамбова</t>
  </si>
  <si>
    <t>Тамбов</t>
  </si>
  <si>
    <t xml:space="preserve">Средний коэффициент выполнения </t>
  </si>
  <si>
    <t>Средний коэффициент выполнения с пересчетом</t>
  </si>
  <si>
    <t>СТАРЫЙ ОСКОЛ</t>
  </si>
  <si>
    <t>ПЕРМЬ</t>
  </si>
  <si>
    <t>СТАВРОПОЛЬ</t>
  </si>
  <si>
    <t>БАЛАКОВО</t>
  </si>
  <si>
    <t>ОБЩИЙ ОБЪЕМ СЫРЬЯ ПЛАН</t>
  </si>
  <si>
    <t>ПЕРИОД</t>
  </si>
  <si>
    <t>Пенопласт</t>
  </si>
  <si>
    <t>Компактор пенопласта</t>
  </si>
  <si>
    <t>20% от чистой прибыли (с 13го месяца), но не менее 25 000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</si>
</sst>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р_._-;\-* #,##0_р_._-;_-* &quot;-&quot;??_р_._-;_-@"/>
    <numFmt numFmtId="165" formatCode="_-* #,##0.000_р_._-;\-* #,##0.000_р_._-;_-* &quot;-&quot;??_р_._-;_-@"/>
    <numFmt numFmtId="166" formatCode="0.0%"/>
    <numFmt numFmtId="167" formatCode="#,##0.0"/>
    <numFmt numFmtId="168" formatCode="&quot; &quot;* #,##0&quot;   &quot;;&quot;-&quot;* #,##0&quot;   &quot;;&quot; &quot;* &quot;-&quot;??&quot;   &quot;"/>
    <numFmt numFmtId="169" formatCode="#,##0_ ;\-#,##0\ "/>
    <numFmt numFmtId="170" formatCode="_-* #,##0_р_._-;\-* #,##0_р_._-;_-* &quot;-&quot;_р_._-;_-@"/>
    <numFmt numFmtId="171" formatCode="#,##0;\(#,##0\)"/>
  </numFmts>
  <fonts count="38">
    <font>
      <sz val="10"/>
      <color rgb="FF000000"/>
      <name val="Arial"/>
    </font>
    <font>
      <sz val="11"/>
      <color rgb="FF000000"/>
      <name val="Helvetica Neue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rgb="FF000000"/>
      <name val="Helvetica Neue"/>
    </font>
    <font>
      <sz val="11"/>
      <name val="Times New Roman"/>
      <family val="1"/>
      <charset val="204"/>
    </font>
    <font>
      <sz val="11"/>
      <color rgb="FF903C39"/>
      <name val="Helvetica Neue"/>
    </font>
    <font>
      <b/>
      <sz val="11"/>
      <color rgb="FF000000"/>
      <name val="Times New Roman"/>
      <family val="1"/>
      <charset val="204"/>
    </font>
    <font>
      <b/>
      <sz val="11"/>
      <color rgb="FF000000"/>
      <name val="Helvetica Neue"/>
    </font>
    <font>
      <b/>
      <sz val="16"/>
      <color rgb="FF000000"/>
      <name val="Helvetica Neue"/>
    </font>
    <font>
      <b/>
      <sz val="10"/>
      <color rgb="FFC0C0C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2"/>
      <color rgb="FF000000"/>
      <name val="Helvetica Neue"/>
    </font>
    <font>
      <sz val="10"/>
      <color rgb="FFC0C0C0"/>
      <name val="Times New Roman"/>
      <family val="1"/>
      <charset val="204"/>
    </font>
    <font>
      <b/>
      <sz val="11"/>
      <name val="Helvetica Neue"/>
    </font>
    <font>
      <sz val="11"/>
      <name val="Helvetica Neue"/>
    </font>
    <font>
      <sz val="10"/>
      <name val="Helvetica Neue"/>
    </font>
    <font>
      <b/>
      <sz val="13"/>
      <color rgb="FF000000"/>
      <name val="Helvetica Neue"/>
    </font>
    <font>
      <sz val="11"/>
      <color rgb="FFC0C0C0"/>
      <name val="Times New Roman"/>
      <family val="1"/>
      <charset val="204"/>
    </font>
    <font>
      <b/>
      <sz val="10"/>
      <name val="Helvetica Neue"/>
    </font>
    <font>
      <b/>
      <i/>
      <sz val="12"/>
      <color rgb="FF434343"/>
      <name val="Helvetica Neue"/>
    </font>
    <font>
      <i/>
      <sz val="11"/>
      <color rgb="FF000000"/>
      <name val="Helvetica Neue"/>
    </font>
    <font>
      <b/>
      <sz val="11"/>
      <color rgb="FF361B00"/>
      <name val="Helvetica Neue"/>
    </font>
    <font>
      <i/>
      <sz val="11"/>
      <name val="Helvetica Neue"/>
    </font>
    <font>
      <sz val="11"/>
      <color rgb="FFEA9999"/>
      <name val="Helvetica Neue"/>
    </font>
    <font>
      <b/>
      <sz val="11"/>
      <color rgb="FF434343"/>
      <name val="Helvetica Neue"/>
    </font>
    <font>
      <b/>
      <i/>
      <sz val="11"/>
      <color rgb="FF000000"/>
      <name val="Helvetica Neue"/>
    </font>
    <font>
      <sz val="8"/>
      <name val="Arial"/>
      <family val="2"/>
      <charset val="204"/>
    </font>
    <font>
      <sz val="11"/>
      <color rgb="FF000000"/>
      <name val="Helvetica Neue"/>
      <charset val="204"/>
    </font>
    <font>
      <sz val="8"/>
      <name val="Arial"/>
      <family val="2"/>
      <charset val="204"/>
    </font>
    <font>
      <b/>
      <sz val="11"/>
      <color rgb="FF000000"/>
      <name val="Helvetica Neue"/>
      <charset val="204"/>
    </font>
    <font>
      <b/>
      <sz val="12"/>
      <color rgb="FF000000"/>
      <name val="Helvetica Neue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54A842"/>
        <bgColor rgb="FF54A842"/>
      </patternFill>
    </fill>
    <fill>
      <patternFill patternType="solid">
        <fgColor rgb="FFE51A4B"/>
        <bgColor rgb="FFE51A4B"/>
      </patternFill>
    </fill>
    <fill>
      <patternFill patternType="solid">
        <fgColor rgb="FFF8C77A"/>
        <bgColor rgb="FFF8C77A"/>
      </patternFill>
    </fill>
    <fill>
      <patternFill patternType="solid">
        <fgColor rgb="FFD8D8D8"/>
        <bgColor rgb="FFD8D8D8"/>
      </patternFill>
    </fill>
    <fill>
      <patternFill patternType="solid">
        <fgColor rgb="FFECA22D"/>
        <bgColor rgb="FFECA22D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CFE2F3"/>
        <bgColor rgb="FFCFE2F3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136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AAAAAA"/>
      </top>
      <bottom style="medium">
        <color rgb="FF000000"/>
      </bottom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/>
      <right/>
      <top style="thin">
        <color rgb="FFAAAAA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AAAAAA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AAAAAA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AAAAAA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2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4" fontId="4" fillId="4" borderId="4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2" fontId="5" fillId="0" borderId="0" xfId="0" applyNumberFormat="1" applyFont="1" applyAlignment="1"/>
    <xf numFmtId="0" fontId="1" fillId="2" borderId="8" xfId="0" applyFont="1" applyFill="1" applyBorder="1" applyAlignment="1"/>
    <xf numFmtId="0" fontId="1" fillId="0" borderId="0" xfId="0" applyFont="1" applyAlignment="1"/>
    <xf numFmtId="4" fontId="1" fillId="2" borderId="5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0" xfId="0" applyFont="1" applyFill="1" applyAlignment="1"/>
    <xf numFmtId="0" fontId="1" fillId="2" borderId="13" xfId="0" applyFont="1" applyFill="1" applyBorder="1" applyAlignment="1"/>
    <xf numFmtId="4" fontId="5" fillId="0" borderId="0" xfId="0" applyNumberFormat="1" applyFont="1" applyAlignment="1"/>
    <xf numFmtId="0" fontId="1" fillId="2" borderId="14" xfId="0" applyFont="1" applyFill="1" applyBorder="1" applyAlignment="1"/>
    <xf numFmtId="0" fontId="5" fillId="0" borderId="15" xfId="0" applyFont="1" applyBorder="1" applyAlignment="1"/>
    <xf numFmtId="1" fontId="5" fillId="5" borderId="16" xfId="0" applyNumberFormat="1" applyFont="1" applyFill="1" applyBorder="1" applyAlignment="1"/>
    <xf numFmtId="2" fontId="5" fillId="5" borderId="16" xfId="0" applyNumberFormat="1" applyFont="1" applyFill="1" applyBorder="1" applyAlignment="1"/>
    <xf numFmtId="0" fontId="1" fillId="2" borderId="18" xfId="0" applyFont="1" applyFill="1" applyBorder="1" applyAlignment="1"/>
    <xf numFmtId="0" fontId="5" fillId="0" borderId="0" xfId="0" applyFont="1"/>
    <xf numFmtId="0" fontId="1" fillId="2" borderId="19" xfId="0" applyFont="1" applyFill="1" applyBorder="1" applyAlignment="1"/>
    <xf numFmtId="4" fontId="1" fillId="2" borderId="18" xfId="0" applyNumberFormat="1" applyFont="1" applyFill="1" applyBorder="1" applyAlignment="1"/>
    <xf numFmtId="0" fontId="1" fillId="2" borderId="22" xfId="0" applyFont="1" applyFill="1" applyBorder="1" applyAlignment="1"/>
    <xf numFmtId="0" fontId="1" fillId="2" borderId="16" xfId="0" applyFont="1" applyFill="1" applyBorder="1" applyAlignment="1"/>
    <xf numFmtId="0" fontId="1" fillId="2" borderId="24" xfId="0" applyFont="1" applyFill="1" applyBorder="1" applyAlignment="1"/>
    <xf numFmtId="0" fontId="1" fillId="2" borderId="26" xfId="0" applyFont="1" applyFill="1" applyBorder="1" applyAlignment="1"/>
    <xf numFmtId="4" fontId="7" fillId="7" borderId="27" xfId="0" applyNumberFormat="1" applyFont="1" applyFill="1" applyBorder="1" applyAlignment="1">
      <alignment horizontal="center"/>
    </xf>
    <xf numFmtId="14" fontId="5" fillId="0" borderId="0" xfId="0" applyNumberFormat="1" applyFont="1" applyAlignment="1"/>
    <xf numFmtId="1" fontId="5" fillId="5" borderId="32" xfId="0" applyNumberFormat="1" applyFont="1" applyFill="1" applyBorder="1" applyAlignment="1"/>
    <xf numFmtId="49" fontId="1" fillId="2" borderId="0" xfId="0" applyNumberFormat="1" applyFont="1" applyFill="1" applyAlignment="1"/>
    <xf numFmtId="0" fontId="1" fillId="2" borderId="33" xfId="0" applyFont="1" applyFill="1" applyBorder="1" applyAlignment="1"/>
    <xf numFmtId="2" fontId="5" fillId="5" borderId="32" xfId="0" applyNumberFormat="1" applyFont="1" applyFill="1" applyBorder="1" applyAlignment="1"/>
    <xf numFmtId="0" fontId="1" fillId="2" borderId="24" xfId="0" applyFont="1" applyFill="1" applyBorder="1" applyAlignment="1">
      <alignment horizontal="left" vertical="center"/>
    </xf>
    <xf numFmtId="49" fontId="1" fillId="2" borderId="34" xfId="0" applyNumberFormat="1" applyFont="1" applyFill="1" applyBorder="1" applyAlignment="1">
      <alignment horizontal="left" vertical="center"/>
    </xf>
    <xf numFmtId="0" fontId="5" fillId="0" borderId="21" xfId="0" applyFont="1" applyBorder="1"/>
    <xf numFmtId="0" fontId="1" fillId="2" borderId="33" xfId="0" applyFont="1" applyFill="1" applyBorder="1" applyAlignment="1">
      <alignment horizontal="left" vertical="center"/>
    </xf>
    <xf numFmtId="0" fontId="1" fillId="2" borderId="35" xfId="0" applyFont="1" applyFill="1" applyBorder="1" applyAlignment="1"/>
    <xf numFmtId="0" fontId="8" fillId="2" borderId="36" xfId="0" applyFont="1" applyFill="1" applyBorder="1" applyAlignment="1"/>
    <xf numFmtId="0" fontId="8" fillId="8" borderId="40" xfId="0" applyFont="1" applyFill="1" applyBorder="1" applyAlignment="1"/>
    <xf numFmtId="4" fontId="1" fillId="2" borderId="24" xfId="0" applyNumberFormat="1" applyFont="1" applyFill="1" applyBorder="1" applyAlignment="1"/>
    <xf numFmtId="49" fontId="1" fillId="2" borderId="41" xfId="0" applyNumberFormat="1" applyFont="1" applyFill="1" applyBorder="1" applyAlignment="1">
      <alignment vertical="center" wrapText="1"/>
    </xf>
    <xf numFmtId="4" fontId="4" fillId="4" borderId="39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vertical="center" wrapText="1"/>
    </xf>
    <xf numFmtId="0" fontId="1" fillId="2" borderId="42" xfId="0" applyFont="1" applyFill="1" applyBorder="1" applyAlignment="1"/>
    <xf numFmtId="0" fontId="1" fillId="2" borderId="16" xfId="0" applyFont="1" applyFill="1" applyBorder="1" applyAlignment="1">
      <alignment vertical="center" wrapText="1"/>
    </xf>
    <xf numFmtId="2" fontId="5" fillId="5" borderId="43" xfId="0" applyNumberFormat="1" applyFont="1" applyFill="1" applyBorder="1" applyAlignment="1"/>
    <xf numFmtId="0" fontId="1" fillId="2" borderId="24" xfId="0" applyFont="1" applyFill="1" applyBorder="1" applyAlignment="1">
      <alignment vertical="center" wrapText="1"/>
    </xf>
    <xf numFmtId="49" fontId="9" fillId="2" borderId="27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" fillId="2" borderId="36" xfId="0" applyFont="1" applyFill="1" applyBorder="1" applyAlignment="1"/>
    <xf numFmtId="0" fontId="1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" fillId="6" borderId="40" xfId="0" applyFont="1" applyFill="1" applyBorder="1" applyAlignment="1"/>
    <xf numFmtId="14" fontId="4" fillId="4" borderId="39" xfId="0" applyNumberFormat="1" applyFont="1" applyFill="1" applyBorder="1" applyAlignment="1">
      <alignment horizontal="right"/>
    </xf>
    <xf numFmtId="2" fontId="5" fillId="0" borderId="38" xfId="0" applyNumberFormat="1" applyFont="1" applyBorder="1" applyAlignment="1"/>
    <xf numFmtId="4" fontId="8" fillId="8" borderId="40" xfId="0" applyNumberFormat="1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horizontal="left" vertical="center" wrapText="1"/>
    </xf>
    <xf numFmtId="4" fontId="5" fillId="0" borderId="38" xfId="0" applyNumberFormat="1" applyFont="1" applyBorder="1" applyAlignment="1"/>
    <xf numFmtId="4" fontId="1" fillId="6" borderId="40" xfId="0" applyNumberFormat="1" applyFont="1" applyFill="1" applyBorder="1" applyAlignment="1"/>
    <xf numFmtId="0" fontId="1" fillId="2" borderId="48" xfId="0" applyFont="1" applyFill="1" applyBorder="1" applyAlignment="1"/>
    <xf numFmtId="4" fontId="1" fillId="2" borderId="48" xfId="0" applyNumberFormat="1" applyFont="1" applyFill="1" applyBorder="1" applyAlignment="1"/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/>
    <xf numFmtId="0" fontId="1" fillId="2" borderId="16" xfId="0" applyFont="1" applyFill="1" applyBorder="1" applyAlignment="1">
      <alignment horizontal="center" vertical="center" wrapText="1"/>
    </xf>
    <xf numFmtId="164" fontId="5" fillId="9" borderId="27" xfId="0" applyNumberFormat="1" applyFont="1" applyFill="1" applyBorder="1"/>
    <xf numFmtId="49" fontId="10" fillId="2" borderId="40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 wrapText="1"/>
    </xf>
    <xf numFmtId="4" fontId="2" fillId="3" borderId="52" xfId="0" applyNumberFormat="1" applyFont="1" applyFill="1" applyBorder="1" applyAlignment="1">
      <alignment horizontal="center" wrapText="1"/>
    </xf>
    <xf numFmtId="49" fontId="10" fillId="2" borderId="40" xfId="0" applyNumberFormat="1" applyFont="1" applyFill="1" applyBorder="1" applyAlignment="1">
      <alignment horizontal="center" vertical="center"/>
    </xf>
    <xf numFmtId="4" fontId="2" fillId="3" borderId="39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/>
    <xf numFmtId="4" fontId="10" fillId="2" borderId="40" xfId="0" applyNumberFormat="1" applyFont="1" applyFill="1" applyBorder="1" applyAlignment="1">
      <alignment horizontal="center" vertical="center"/>
    </xf>
    <xf numFmtId="165" fontId="9" fillId="9" borderId="27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vertical="center"/>
    </xf>
    <xf numFmtId="1" fontId="4" fillId="5" borderId="51" xfId="0" applyNumberFormat="1" applyFont="1" applyFill="1" applyBorder="1" applyAlignment="1">
      <alignment horizontal="center"/>
    </xf>
    <xf numFmtId="1" fontId="5" fillId="5" borderId="56" xfId="0" applyNumberFormat="1" applyFont="1" applyFill="1" applyBorder="1" applyAlignment="1"/>
    <xf numFmtId="49" fontId="1" fillId="2" borderId="40" xfId="0" applyNumberFormat="1" applyFont="1" applyFill="1" applyBorder="1" applyAlignment="1">
      <alignment horizontal="left" vertical="center" wrapText="1"/>
    </xf>
    <xf numFmtId="14" fontId="12" fillId="5" borderId="39" xfId="0" applyNumberFormat="1" applyFont="1" applyFill="1" applyBorder="1" applyAlignment="1"/>
    <xf numFmtId="0" fontId="10" fillId="2" borderId="30" xfId="0" applyFont="1" applyFill="1" applyBorder="1" applyAlignment="1">
      <alignment horizontal="center"/>
    </xf>
    <xf numFmtId="4" fontId="4" fillId="5" borderId="52" xfId="0" applyNumberFormat="1" applyFont="1" applyFill="1" applyBorder="1" applyAlignment="1">
      <alignment horizontal="right"/>
    </xf>
    <xf numFmtId="49" fontId="1" fillId="2" borderId="40" xfId="0" applyNumberFormat="1" applyFont="1" applyFill="1" applyBorder="1" applyAlignment="1">
      <alignment horizontal="left" vertical="center"/>
    </xf>
    <xf numFmtId="0" fontId="10" fillId="2" borderId="19" xfId="0" applyFont="1" applyFill="1" applyBorder="1" applyAlignment="1"/>
    <xf numFmtId="4" fontId="12" fillId="5" borderId="39" xfId="0" applyNumberFormat="1" applyFont="1" applyFill="1" applyBorder="1" applyAlignment="1">
      <alignment horizontal="right"/>
    </xf>
    <xf numFmtId="3" fontId="10" fillId="8" borderId="40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/>
    <xf numFmtId="4" fontId="5" fillId="5" borderId="52" xfId="0" applyNumberFormat="1" applyFont="1" applyFill="1" applyBorder="1" applyAlignment="1"/>
    <xf numFmtId="4" fontId="5" fillId="5" borderId="39" xfId="0" applyNumberFormat="1" applyFont="1" applyFill="1" applyBorder="1" applyAlignment="1"/>
    <xf numFmtId="49" fontId="1" fillId="2" borderId="31" xfId="0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right"/>
    </xf>
    <xf numFmtId="0" fontId="10" fillId="2" borderId="24" xfId="0" applyFont="1" applyFill="1" applyBorder="1" applyAlignment="1"/>
    <xf numFmtId="49" fontId="1" fillId="2" borderId="40" xfId="0" applyNumberFormat="1" applyFont="1" applyFill="1" applyBorder="1" applyAlignment="1">
      <alignment horizontal="left" vertical="center" wrapText="1"/>
    </xf>
    <xf numFmtId="1" fontId="2" fillId="0" borderId="47" xfId="0" applyNumberFormat="1" applyFont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1" fontId="2" fillId="0" borderId="49" xfId="0" applyNumberFormat="1" applyFont="1" applyBorder="1" applyAlignment="1"/>
    <xf numFmtId="0" fontId="11" fillId="2" borderId="58" xfId="0" applyFont="1" applyFill="1" applyBorder="1" applyAlignment="1">
      <alignment horizontal="center"/>
    </xf>
    <xf numFmtId="14" fontId="2" fillId="0" borderId="50" xfId="0" applyNumberFormat="1" applyFont="1" applyBorder="1" applyAlignment="1"/>
    <xf numFmtId="4" fontId="10" fillId="8" borderId="40" xfId="0" applyNumberFormat="1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right"/>
    </xf>
    <xf numFmtId="0" fontId="1" fillId="2" borderId="60" xfId="0" applyFont="1" applyFill="1" applyBorder="1" applyAlignment="1"/>
    <xf numFmtId="49" fontId="10" fillId="2" borderId="53" xfId="0" applyNumberFormat="1" applyFont="1" applyFill="1" applyBorder="1" applyAlignment="1">
      <alignment horizontal="left" vertical="center" wrapText="1"/>
    </xf>
    <xf numFmtId="4" fontId="2" fillId="0" borderId="50" xfId="0" applyNumberFormat="1" applyFont="1" applyBorder="1" applyAlignment="1">
      <alignment horizontal="right"/>
    </xf>
    <xf numFmtId="166" fontId="10" fillId="8" borderId="40" xfId="0" applyNumberFormat="1" applyFont="1" applyFill="1" applyBorder="1" applyAlignment="1">
      <alignment horizontal="center" vertical="center"/>
    </xf>
    <xf numFmtId="3" fontId="14" fillId="6" borderId="40" xfId="0" applyNumberFormat="1" applyFont="1" applyFill="1" applyBorder="1" applyAlignment="1">
      <alignment horizontal="center" vertical="center"/>
    </xf>
    <xf numFmtId="167" fontId="7" fillId="7" borderId="27" xfId="0" applyNumberFormat="1" applyFont="1" applyFill="1" applyBorder="1" applyAlignment="1">
      <alignment horizontal="center"/>
    </xf>
    <xf numFmtId="0" fontId="1" fillId="2" borderId="61" xfId="0" applyFont="1" applyFill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right"/>
    </xf>
    <xf numFmtId="0" fontId="1" fillId="2" borderId="30" xfId="0" applyFont="1" applyFill="1" applyBorder="1" applyAlignment="1"/>
    <xf numFmtId="1" fontId="15" fillId="5" borderId="32" xfId="0" applyNumberFormat="1" applyFont="1" applyFill="1" applyBorder="1" applyAlignment="1">
      <alignment horizontal="right"/>
    </xf>
    <xf numFmtId="0" fontId="10" fillId="8" borderId="40" xfId="0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/>
    <xf numFmtId="2" fontId="15" fillId="5" borderId="32" xfId="0" applyNumberFormat="1" applyFont="1" applyFill="1" applyBorder="1" applyAlignment="1">
      <alignment horizontal="right"/>
    </xf>
    <xf numFmtId="0" fontId="1" fillId="2" borderId="61" xfId="0" applyFont="1" applyFill="1" applyBorder="1" applyAlignment="1"/>
    <xf numFmtId="3" fontId="14" fillId="8" borderId="40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/>
    <xf numFmtId="0" fontId="1" fillId="2" borderId="66" xfId="0" applyFont="1" applyFill="1" applyBorder="1" applyAlignment="1"/>
    <xf numFmtId="0" fontId="17" fillId="0" borderId="67" xfId="0" applyFont="1" applyBorder="1" applyAlignment="1"/>
    <xf numFmtId="0" fontId="1" fillId="2" borderId="68" xfId="0" applyFont="1" applyFill="1" applyBorder="1" applyAlignment="1"/>
    <xf numFmtId="0" fontId="1" fillId="2" borderId="40" xfId="0" applyFont="1" applyFill="1" applyBorder="1" applyAlignment="1"/>
    <xf numFmtId="0" fontId="17" fillId="0" borderId="69" xfId="0" applyFont="1" applyBorder="1" applyAlignment="1"/>
    <xf numFmtId="0" fontId="3" fillId="0" borderId="70" xfId="0" applyFont="1" applyBorder="1"/>
    <xf numFmtId="0" fontId="1" fillId="2" borderId="70" xfId="0" applyFont="1" applyFill="1" applyBorder="1" applyAlignment="1"/>
    <xf numFmtId="0" fontId="1" fillId="2" borderId="71" xfId="0" applyFont="1" applyFill="1" applyBorder="1" applyAlignment="1"/>
    <xf numFmtId="0" fontId="1" fillId="2" borderId="72" xfId="0" applyFont="1" applyFill="1" applyBorder="1" applyAlignment="1"/>
    <xf numFmtId="3" fontId="14" fillId="8" borderId="40" xfId="0" applyNumberFormat="1" applyFont="1" applyFill="1" applyBorder="1" applyAlignment="1">
      <alignment horizontal="center" vertical="center"/>
    </xf>
    <xf numFmtId="0" fontId="17" fillId="0" borderId="73" xfId="0" applyFont="1" applyBorder="1" applyAlignment="1"/>
    <xf numFmtId="49" fontId="1" fillId="2" borderId="30" xfId="0" applyNumberFormat="1" applyFont="1" applyFill="1" applyBorder="1" applyAlignment="1"/>
    <xf numFmtId="4" fontId="1" fillId="2" borderId="0" xfId="0" applyNumberFormat="1" applyFont="1" applyFill="1" applyAlignment="1"/>
    <xf numFmtId="1" fontId="2" fillId="0" borderId="74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1" fillId="2" borderId="75" xfId="0" applyFont="1" applyFill="1" applyBorder="1" applyAlignment="1"/>
    <xf numFmtId="4" fontId="2" fillId="0" borderId="23" xfId="0" applyNumberFormat="1" applyFont="1" applyBorder="1" applyAlignment="1">
      <alignment horizontal="right"/>
    </xf>
    <xf numFmtId="0" fontId="1" fillId="2" borderId="76" xfId="0" applyFont="1" applyFill="1" applyBorder="1" applyAlignment="1"/>
    <xf numFmtId="0" fontId="1" fillId="2" borderId="77" xfId="0" applyFont="1" applyFill="1" applyBorder="1" applyAlignment="1"/>
    <xf numFmtId="3" fontId="14" fillId="6" borderId="40" xfId="0" applyNumberFormat="1" applyFont="1" applyFill="1" applyBorder="1" applyAlignment="1">
      <alignment horizontal="center" vertical="center"/>
    </xf>
    <xf numFmtId="4" fontId="1" fillId="2" borderId="77" xfId="0" applyNumberFormat="1" applyFont="1" applyFill="1" applyBorder="1" applyAlignment="1"/>
    <xf numFmtId="1" fontId="2" fillId="0" borderId="78" xfId="0" applyNumberFormat="1" applyFont="1" applyBorder="1" applyAlignment="1">
      <alignment horizontal="center"/>
    </xf>
    <xf numFmtId="0" fontId="1" fillId="2" borderId="79" xfId="0" applyFont="1" applyFill="1" applyBorder="1" applyAlignment="1"/>
    <xf numFmtId="4" fontId="1" fillId="0" borderId="0" xfId="0" applyNumberFormat="1" applyFont="1" applyAlignment="1"/>
    <xf numFmtId="0" fontId="18" fillId="0" borderId="0" xfId="0" applyFont="1"/>
    <xf numFmtId="3" fontId="19" fillId="6" borderId="40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80" xfId="0" applyFont="1" applyFill="1" applyBorder="1" applyAlignment="1"/>
    <xf numFmtId="0" fontId="1" fillId="2" borderId="81" xfId="0" applyFont="1" applyFill="1" applyBorder="1" applyAlignment="1"/>
    <xf numFmtId="4" fontId="1" fillId="0" borderId="0" xfId="0" applyNumberFormat="1" applyFont="1" applyAlignment="1">
      <alignment horizontal="center"/>
    </xf>
    <xf numFmtId="0" fontId="1" fillId="2" borderId="82" xfId="0" applyFont="1" applyFill="1" applyBorder="1" applyAlignment="1"/>
    <xf numFmtId="0" fontId="1" fillId="2" borderId="83" xfId="0" applyFont="1" applyFill="1" applyBorder="1" applyAlignment="1"/>
    <xf numFmtId="0" fontId="1" fillId="2" borderId="84" xfId="0" applyFont="1" applyFill="1" applyBorder="1" applyAlignment="1"/>
    <xf numFmtId="0" fontId="1" fillId="2" borderId="24" xfId="0" applyFont="1" applyFill="1" applyBorder="1" applyAlignment="1">
      <alignment vertical="center"/>
    </xf>
    <xf numFmtId="49" fontId="1" fillId="2" borderId="24" xfId="0" applyNumberFormat="1" applyFont="1" applyFill="1" applyBorder="1" applyAlignment="1">
      <alignment vertical="center"/>
    </xf>
    <xf numFmtId="1" fontId="2" fillId="0" borderId="85" xfId="0" applyNumberFormat="1" applyFont="1" applyBorder="1" applyAlignment="1">
      <alignment horizontal="center"/>
    </xf>
    <xf numFmtId="0" fontId="1" fillId="2" borderId="86" xfId="0" applyFont="1" applyFill="1" applyBorder="1" applyAlignment="1"/>
    <xf numFmtId="0" fontId="1" fillId="2" borderId="87" xfId="0" applyFont="1" applyFill="1" applyBorder="1" applyAlignment="1"/>
    <xf numFmtId="1" fontId="2" fillId="0" borderId="85" xfId="0" applyNumberFormat="1" applyFont="1" applyBorder="1" applyAlignment="1">
      <alignment horizontal="center"/>
    </xf>
    <xf numFmtId="0" fontId="1" fillId="2" borderId="88" xfId="0" applyFont="1" applyFill="1" applyBorder="1" applyAlignment="1"/>
    <xf numFmtId="4" fontId="15" fillId="5" borderId="15" xfId="0" applyNumberFormat="1" applyFont="1" applyFill="1" applyBorder="1" applyAlignment="1">
      <alignment horizontal="right"/>
    </xf>
    <xf numFmtId="4" fontId="5" fillId="5" borderId="43" xfId="0" applyNumberFormat="1" applyFont="1" applyFill="1" applyBorder="1" applyAlignment="1"/>
    <xf numFmtId="4" fontId="5" fillId="5" borderId="23" xfId="0" applyNumberFormat="1" applyFont="1" applyFill="1" applyBorder="1" applyAlignment="1"/>
    <xf numFmtId="4" fontId="5" fillId="5" borderId="27" xfId="0" applyNumberFormat="1" applyFont="1" applyFill="1" applyBorder="1" applyAlignment="1"/>
    <xf numFmtId="1" fontId="20" fillId="5" borderId="78" xfId="0" applyNumberFormat="1" applyFont="1" applyFill="1" applyBorder="1" applyAlignment="1">
      <alignment horizontal="center"/>
    </xf>
    <xf numFmtId="1" fontId="20" fillId="5" borderId="49" xfId="0" applyNumberFormat="1" applyFont="1" applyFill="1" applyBorder="1" applyAlignment="1"/>
    <xf numFmtId="14" fontId="20" fillId="5" borderId="50" xfId="0" applyNumberFormat="1" applyFont="1" applyFill="1" applyBorder="1" applyAlignment="1"/>
    <xf numFmtId="4" fontId="20" fillId="5" borderId="49" xfId="0" applyNumberFormat="1" applyFont="1" applyFill="1" applyBorder="1" applyAlignment="1">
      <alignment horizontal="right"/>
    </xf>
    <xf numFmtId="4" fontId="20" fillId="5" borderId="50" xfId="0" applyNumberFormat="1" applyFont="1" applyFill="1" applyBorder="1" applyAlignment="1">
      <alignment horizontal="right"/>
    </xf>
    <xf numFmtId="1" fontId="20" fillId="5" borderId="85" xfId="0" applyNumberFormat="1" applyFont="1" applyFill="1" applyBorder="1" applyAlignment="1">
      <alignment horizontal="center"/>
    </xf>
    <xf numFmtId="4" fontId="20" fillId="5" borderId="27" xfId="0" applyNumberFormat="1" applyFont="1" applyFill="1" applyBorder="1" applyAlignment="1">
      <alignment horizontal="right"/>
    </xf>
    <xf numFmtId="4" fontId="20" fillId="5" borderId="23" xfId="0" applyNumberFormat="1" applyFont="1" applyFill="1" applyBorder="1" applyAlignment="1">
      <alignment horizontal="right"/>
    </xf>
    <xf numFmtId="1" fontId="20" fillId="5" borderId="47" xfId="0" applyNumberFormat="1" applyFont="1" applyFill="1" applyBorder="1" applyAlignment="1">
      <alignment horizontal="center"/>
    </xf>
    <xf numFmtId="1" fontId="20" fillId="5" borderId="74" xfId="0" applyNumberFormat="1" applyFont="1" applyFill="1" applyBorder="1" applyAlignment="1">
      <alignment horizontal="center"/>
    </xf>
    <xf numFmtId="4" fontId="5" fillId="5" borderId="89" xfId="0" applyNumberFormat="1" applyFont="1" applyFill="1" applyBorder="1" applyAlignment="1"/>
    <xf numFmtId="0" fontId="18" fillId="2" borderId="24" xfId="0" applyFont="1" applyFill="1" applyBorder="1" applyAlignment="1"/>
    <xf numFmtId="0" fontId="18" fillId="2" borderId="90" xfId="0" applyFont="1" applyFill="1" applyBorder="1" applyAlignment="1"/>
    <xf numFmtId="0" fontId="18" fillId="2" borderId="16" xfId="0" applyFont="1" applyFill="1" applyBorder="1" applyAlignment="1"/>
    <xf numFmtId="0" fontId="18" fillId="2" borderId="91" xfId="0" applyFont="1" applyFill="1" applyBorder="1" applyAlignment="1"/>
    <xf numFmtId="0" fontId="18" fillId="2" borderId="14" xfId="0" applyFont="1" applyFill="1" applyBorder="1" applyAlignment="1"/>
    <xf numFmtId="0" fontId="18" fillId="2" borderId="92" xfId="0" applyFont="1" applyFill="1" applyBorder="1" applyAlignment="1"/>
    <xf numFmtId="0" fontId="18" fillId="2" borderId="93" xfId="0" applyFont="1" applyFill="1" applyBorder="1" applyAlignment="1"/>
    <xf numFmtId="0" fontId="18" fillId="2" borderId="32" xfId="0" applyFont="1" applyFill="1" applyBorder="1" applyAlignment="1"/>
    <xf numFmtId="0" fontId="18" fillId="2" borderId="98" xfId="0" applyFont="1" applyFill="1" applyBorder="1" applyAlignment="1"/>
    <xf numFmtId="0" fontId="18" fillId="2" borderId="97" xfId="0" applyFont="1" applyFill="1" applyBorder="1"/>
    <xf numFmtId="0" fontId="18" fillId="2" borderId="15" xfId="0" applyFont="1" applyFill="1" applyBorder="1" applyAlignment="1"/>
    <xf numFmtId="0" fontId="18" fillId="2" borderId="97" xfId="0" applyFont="1" applyFill="1" applyBorder="1" applyAlignment="1"/>
    <xf numFmtId="0" fontId="18" fillId="2" borderId="32" xfId="0" applyFont="1" applyFill="1" applyBorder="1"/>
    <xf numFmtId="0" fontId="18" fillId="2" borderId="95" xfId="0" applyFont="1" applyFill="1" applyBorder="1" applyAlignment="1"/>
    <xf numFmtId="3" fontId="18" fillId="2" borderId="32" xfId="0" applyNumberFormat="1" applyFont="1" applyFill="1" applyBorder="1" applyAlignment="1"/>
    <xf numFmtId="0" fontId="21" fillId="2" borderId="91" xfId="0" applyFont="1" applyFill="1" applyBorder="1" applyAlignment="1"/>
    <xf numFmtId="0" fontId="21" fillId="2" borderId="95" xfId="0" applyFont="1" applyFill="1" applyBorder="1" applyAlignment="1"/>
    <xf numFmtId="0" fontId="21" fillId="2" borderId="97" xfId="0" applyFont="1" applyFill="1" applyBorder="1" applyAlignment="1"/>
    <xf numFmtId="0" fontId="21" fillId="2" borderId="32" xfId="0" applyFont="1" applyFill="1" applyBorder="1" applyAlignment="1"/>
    <xf numFmtId="0" fontId="10" fillId="0" borderId="100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4" fontId="10" fillId="2" borderId="85" xfId="0" applyNumberFormat="1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2" borderId="53" xfId="0" applyFont="1" applyFill="1" applyBorder="1" applyAlignment="1"/>
    <xf numFmtId="0" fontId="1" fillId="2" borderId="53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center" vertical="center"/>
    </xf>
    <xf numFmtId="4" fontId="10" fillId="6" borderId="40" xfId="0" applyNumberFormat="1" applyFont="1" applyFill="1" applyBorder="1" applyAlignment="1">
      <alignment horizontal="right"/>
    </xf>
    <xf numFmtId="0" fontId="21" fillId="2" borderId="32" xfId="0" applyFont="1" applyFill="1" applyBorder="1" applyAlignment="1"/>
    <xf numFmtId="0" fontId="1" fillId="2" borderId="40" xfId="0" applyFont="1" applyFill="1" applyBorder="1" applyAlignment="1">
      <alignment horizontal="left" vertical="top" wrapText="1"/>
    </xf>
    <xf numFmtId="3" fontId="1" fillId="8" borderId="40" xfId="0" applyNumberFormat="1" applyFont="1" applyFill="1" applyBorder="1" applyAlignment="1">
      <alignment horizontal="center" vertical="center"/>
    </xf>
    <xf numFmtId="4" fontId="1" fillId="6" borderId="40" xfId="0" applyNumberFormat="1" applyFont="1" applyFill="1" applyBorder="1" applyAlignment="1">
      <alignment horizontal="right"/>
    </xf>
    <xf numFmtId="9" fontId="10" fillId="2" borderId="40" xfId="0" applyNumberFormat="1" applyFont="1" applyFill="1" applyBorder="1" applyAlignment="1">
      <alignment horizontal="left" vertical="top" wrapText="1"/>
    </xf>
    <xf numFmtId="3" fontId="1" fillId="2" borderId="40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left" vertical="top" wrapText="1"/>
    </xf>
    <xf numFmtId="0" fontId="10" fillId="2" borderId="40" xfId="0" applyFont="1" applyFill="1" applyBorder="1" applyAlignment="1"/>
    <xf numFmtId="164" fontId="10" fillId="2" borderId="40" xfId="0" applyNumberFormat="1" applyFont="1" applyFill="1" applyBorder="1" applyAlignment="1">
      <alignment horizontal="right"/>
    </xf>
    <xf numFmtId="4" fontId="10" fillId="8" borderId="40" xfId="0" applyNumberFormat="1" applyFont="1" applyFill="1" applyBorder="1" applyAlignment="1">
      <alignment horizontal="right"/>
    </xf>
    <xf numFmtId="0" fontId="18" fillId="2" borderId="97" xfId="0" applyFont="1" applyFill="1" applyBorder="1" applyAlignment="1"/>
    <xf numFmtId="0" fontId="10" fillId="2" borderId="101" xfId="0" applyFont="1" applyFill="1" applyBorder="1" applyAlignment="1"/>
    <xf numFmtId="164" fontId="10" fillId="2" borderId="101" xfId="0" applyNumberFormat="1" applyFont="1" applyFill="1" applyBorder="1" applyAlignment="1">
      <alignment horizontal="right"/>
    </xf>
    <xf numFmtId="4" fontId="10" fillId="6" borderId="101" xfId="0" applyNumberFormat="1" applyFont="1" applyFill="1" applyBorder="1" applyAlignment="1">
      <alignment horizontal="right"/>
    </xf>
    <xf numFmtId="0" fontId="10" fillId="0" borderId="85" xfId="0" applyFont="1" applyBorder="1" applyAlignment="1">
      <alignment wrapText="1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" fillId="2" borderId="53" xfId="0" applyFont="1" applyFill="1" applyBorder="1" applyAlignment="1"/>
    <xf numFmtId="0" fontId="1" fillId="6" borderId="40" xfId="0" applyFont="1" applyFill="1" applyBorder="1" applyAlignment="1"/>
    <xf numFmtId="166" fontId="1" fillId="2" borderId="40" xfId="0" applyNumberFormat="1" applyFont="1" applyFill="1" applyBorder="1" applyAlignment="1">
      <alignment horizontal="right"/>
    </xf>
    <xf numFmtId="0" fontId="10" fillId="0" borderId="40" xfId="0" applyFont="1" applyBorder="1" applyAlignment="1"/>
    <xf numFmtId="0" fontId="1" fillId="8" borderId="40" xfId="0" applyFont="1" applyFill="1" applyBorder="1" applyAlignment="1"/>
    <xf numFmtId="0" fontId="18" fillId="2" borderId="32" xfId="0" applyFont="1" applyFill="1" applyBorder="1" applyAlignment="1"/>
    <xf numFmtId="0" fontId="1" fillId="2" borderId="40" xfId="0" applyFont="1" applyFill="1" applyBorder="1" applyAlignment="1">
      <alignment horizontal="center" wrapText="1"/>
    </xf>
    <xf numFmtId="3" fontId="1" fillId="8" borderId="40" xfId="0" applyNumberFormat="1" applyFont="1" applyFill="1" applyBorder="1" applyAlignment="1">
      <alignment horizontal="center"/>
    </xf>
    <xf numFmtId="169" fontId="1" fillId="2" borderId="40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4" fontId="1" fillId="8" borderId="40" xfId="0" applyNumberFormat="1" applyFont="1" applyFill="1" applyBorder="1" applyAlignment="1">
      <alignment horizontal="center"/>
    </xf>
    <xf numFmtId="0" fontId="18" fillId="2" borderId="32" xfId="0" applyFont="1" applyFill="1" applyBorder="1" applyAlignment="1">
      <alignment horizontal="left"/>
    </xf>
    <xf numFmtId="4" fontId="1" fillId="2" borderId="40" xfId="0" applyNumberFormat="1" applyFont="1" applyFill="1" applyBorder="1" applyAlignment="1">
      <alignment horizontal="center"/>
    </xf>
    <xf numFmtId="10" fontId="10" fillId="8" borderId="40" xfId="0" applyNumberFormat="1" applyFont="1" applyFill="1" applyBorder="1" applyAlignment="1"/>
    <xf numFmtId="4" fontId="10" fillId="2" borderId="40" xfId="0" applyNumberFormat="1" applyFont="1" applyFill="1" applyBorder="1" applyAlignment="1">
      <alignment horizontal="right"/>
    </xf>
    <xf numFmtId="0" fontId="10" fillId="2" borderId="40" xfId="0" applyFont="1" applyFill="1" applyBorder="1" applyAlignment="1">
      <alignment wrapText="1"/>
    </xf>
    <xf numFmtId="10" fontId="1" fillId="8" borderId="40" xfId="0" applyNumberFormat="1" applyFont="1" applyFill="1" applyBorder="1" applyAlignment="1">
      <alignment wrapText="1"/>
    </xf>
    <xf numFmtId="0" fontId="10" fillId="0" borderId="53" xfId="0" applyFont="1" applyBorder="1" applyAlignment="1"/>
    <xf numFmtId="9" fontId="1" fillId="2" borderId="40" xfId="0" applyNumberFormat="1" applyFont="1" applyFill="1" applyBorder="1" applyAlignment="1">
      <alignment horizontal="center"/>
    </xf>
    <xf numFmtId="0" fontId="3" fillId="0" borderId="102" xfId="0" applyFont="1" applyBorder="1"/>
    <xf numFmtId="0" fontId="3" fillId="0" borderId="103" xfId="0" applyFont="1" applyBorder="1"/>
    <xf numFmtId="0" fontId="3" fillId="0" borderId="104" xfId="0" applyFont="1" applyBorder="1"/>
    <xf numFmtId="0" fontId="3" fillId="0" borderId="105" xfId="0" applyFont="1" applyBorder="1"/>
    <xf numFmtId="0" fontId="18" fillId="2" borderId="106" xfId="0" applyFont="1" applyFill="1" applyBorder="1" applyAlignment="1"/>
    <xf numFmtId="0" fontId="18" fillId="0" borderId="32" xfId="0" applyFont="1" applyBorder="1" applyAlignment="1"/>
    <xf numFmtId="0" fontId="18" fillId="2" borderId="32" xfId="0" applyFont="1" applyFill="1" applyBorder="1" applyAlignment="1"/>
    <xf numFmtId="0" fontId="18" fillId="2" borderId="0" xfId="0" applyFont="1" applyFill="1" applyAlignment="1"/>
    <xf numFmtId="0" fontId="1" fillId="2" borderId="57" xfId="0" applyFont="1" applyFill="1" applyBorder="1" applyAlignment="1"/>
    <xf numFmtId="0" fontId="11" fillId="6" borderId="24" xfId="0" applyFont="1" applyFill="1" applyBorder="1" applyAlignment="1"/>
    <xf numFmtId="0" fontId="11" fillId="6" borderId="42" xfId="0" applyFont="1" applyFill="1" applyBorder="1" applyAlignment="1"/>
    <xf numFmtId="0" fontId="1" fillId="2" borderId="90" xfId="0" applyFont="1" applyFill="1" applyBorder="1" applyAlignment="1"/>
    <xf numFmtId="49" fontId="1" fillId="2" borderId="0" xfId="0" applyNumberFormat="1" applyFont="1" applyFill="1" applyAlignment="1">
      <alignment horizontal="left"/>
    </xf>
    <xf numFmtId="49" fontId="1" fillId="2" borderId="24" xfId="0" applyNumberFormat="1" applyFont="1" applyFill="1" applyBorder="1" applyAlignment="1">
      <alignment horizontal="left"/>
    </xf>
    <xf numFmtId="0" fontId="23" fillId="2" borderId="24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center" vertical="center" wrapText="1"/>
    </xf>
    <xf numFmtId="0" fontId="1" fillId="2" borderId="29" xfId="0" applyFont="1" applyFill="1" applyBorder="1" applyAlignment="1"/>
    <xf numFmtId="0" fontId="8" fillId="0" borderId="0" xfId="0" applyFont="1" applyAlignment="1"/>
    <xf numFmtId="0" fontId="1" fillId="2" borderId="94" xfId="0" applyFont="1" applyFill="1" applyBorder="1" applyAlignment="1"/>
    <xf numFmtId="49" fontId="10" fillId="2" borderId="0" xfId="0" applyNumberFormat="1" applyFont="1" applyFill="1" applyAlignment="1">
      <alignment horizontal="center"/>
    </xf>
    <xf numFmtId="0" fontId="1" fillId="2" borderId="31" xfId="0" applyFont="1" applyFill="1" applyBorder="1" applyAlignment="1"/>
    <xf numFmtId="0" fontId="16" fillId="2" borderId="100" xfId="0" applyFont="1" applyFill="1" applyBorder="1" applyAlignment="1"/>
    <xf numFmtId="3" fontId="17" fillId="2" borderId="21" xfId="0" applyNumberFormat="1" applyFont="1" applyFill="1" applyBorder="1" applyAlignment="1">
      <alignment horizontal="right"/>
    </xf>
    <xf numFmtId="49" fontId="10" fillId="2" borderId="40" xfId="0" applyNumberFormat="1" applyFont="1" applyFill="1" applyBorder="1" applyAlignment="1">
      <alignment horizontal="center"/>
    </xf>
    <xf numFmtId="9" fontId="17" fillId="2" borderId="21" xfId="0" applyNumberFormat="1" applyFont="1" applyFill="1" applyBorder="1" applyAlignment="1">
      <alignment horizontal="right"/>
    </xf>
    <xf numFmtId="1" fontId="16" fillId="6" borderId="40" xfId="0" applyNumberFormat="1" applyFont="1" applyFill="1" applyBorder="1" applyAlignment="1">
      <alignment horizontal="right"/>
    </xf>
    <xf numFmtId="0" fontId="16" fillId="2" borderId="40" xfId="0" applyFont="1" applyFill="1" applyBorder="1" applyAlignment="1"/>
    <xf numFmtId="10" fontId="17" fillId="2" borderId="53" xfId="0" applyNumberFormat="1" applyFont="1" applyFill="1" applyBorder="1" applyAlignment="1">
      <alignment horizontal="right"/>
    </xf>
    <xf numFmtId="1" fontId="16" fillId="6" borderId="40" xfId="0" applyNumberFormat="1" applyFont="1" applyFill="1" applyBorder="1" applyAlignment="1">
      <alignment horizontal="right"/>
    </xf>
    <xf numFmtId="0" fontId="17" fillId="2" borderId="40" xfId="0" applyFont="1" applyFill="1" applyBorder="1" applyAlignment="1"/>
    <xf numFmtId="4" fontId="17" fillId="8" borderId="53" xfId="0" applyNumberFormat="1" applyFont="1" applyFill="1" applyBorder="1" applyAlignment="1">
      <alignment horizontal="right"/>
    </xf>
    <xf numFmtId="3" fontId="16" fillId="6" borderId="40" xfId="0" applyNumberFormat="1" applyFont="1" applyFill="1" applyBorder="1" applyAlignment="1">
      <alignment horizontal="right"/>
    </xf>
    <xf numFmtId="0" fontId="16" fillId="2" borderId="101" xfId="0" applyFont="1" applyFill="1" applyBorder="1" applyAlignment="1"/>
    <xf numFmtId="10" fontId="17" fillId="2" borderId="62" xfId="0" applyNumberFormat="1" applyFont="1" applyFill="1" applyBorder="1" applyAlignment="1">
      <alignment horizontal="right"/>
    </xf>
    <xf numFmtId="0" fontId="24" fillId="2" borderId="40" xfId="0" applyFont="1" applyFill="1" applyBorder="1" applyAlignment="1">
      <alignment wrapText="1"/>
    </xf>
    <xf numFmtId="170" fontId="17" fillId="2" borderId="53" xfId="0" applyNumberFormat="1" applyFont="1" applyFill="1" applyBorder="1" applyAlignment="1"/>
    <xf numFmtId="0" fontId="23" fillId="2" borderId="13" xfId="0" applyFont="1" applyFill="1" applyBorder="1" applyAlignment="1"/>
    <xf numFmtId="0" fontId="23" fillId="2" borderId="25" xfId="0" applyFont="1" applyFill="1" applyBorder="1" applyAlignment="1"/>
    <xf numFmtId="0" fontId="25" fillId="0" borderId="0" xfId="0" applyFont="1"/>
    <xf numFmtId="0" fontId="25" fillId="0" borderId="0" xfId="0" applyFont="1" applyAlignment="1"/>
    <xf numFmtId="49" fontId="23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/>
    <xf numFmtId="0" fontId="23" fillId="2" borderId="31" xfId="0" applyFont="1" applyFill="1" applyBorder="1" applyAlignment="1"/>
    <xf numFmtId="0" fontId="1" fillId="2" borderId="106" xfId="0" applyFont="1" applyFill="1" applyBorder="1" applyAlignment="1"/>
    <xf numFmtId="0" fontId="1" fillId="2" borderId="107" xfId="0" applyFont="1" applyFill="1" applyBorder="1" applyAlignment="1"/>
    <xf numFmtId="0" fontId="1" fillId="2" borderId="108" xfId="0" applyFont="1" applyFill="1" applyBorder="1" applyAlignment="1"/>
    <xf numFmtId="0" fontId="1" fillId="2" borderId="109" xfId="0" applyFont="1" applyFill="1" applyBorder="1" applyAlignment="1"/>
    <xf numFmtId="0" fontId="1" fillId="0" borderId="110" xfId="0" applyFont="1" applyBorder="1" applyAlignment="1"/>
    <xf numFmtId="0" fontId="26" fillId="0" borderId="13" xfId="0" applyFont="1" applyBorder="1" applyAlignment="1"/>
    <xf numFmtId="0" fontId="6" fillId="6" borderId="24" xfId="0" applyFont="1" applyFill="1" applyBorder="1" applyAlignment="1"/>
    <xf numFmtId="0" fontId="6" fillId="6" borderId="44" xfId="0" applyFont="1" applyFill="1" applyBorder="1" applyAlignment="1"/>
    <xf numFmtId="0" fontId="6" fillId="6" borderId="70" xfId="0" applyFont="1" applyFill="1" applyBorder="1" applyAlignment="1"/>
    <xf numFmtId="0" fontId="1" fillId="2" borderId="44" xfId="0" applyFont="1" applyFill="1" applyBorder="1" applyAlignment="1"/>
    <xf numFmtId="0" fontId="1" fillId="0" borderId="70" xfId="0" applyFont="1" applyBorder="1" applyAlignment="1"/>
    <xf numFmtId="49" fontId="10" fillId="2" borderId="53" xfId="0" applyNumberFormat="1" applyFont="1" applyFill="1" applyBorder="1" applyAlignment="1">
      <alignment horizontal="left"/>
    </xf>
    <xf numFmtId="0" fontId="8" fillId="10" borderId="40" xfId="0" applyFont="1" applyFill="1" applyBorder="1" applyAlignment="1"/>
    <xf numFmtId="10" fontId="1" fillId="6" borderId="40" xfId="0" applyNumberFormat="1" applyFont="1" applyFill="1" applyBorder="1" applyAlignment="1">
      <alignment horizontal="center" vertical="center"/>
    </xf>
    <xf numFmtId="0" fontId="1" fillId="2" borderId="102" xfId="0" applyFont="1" applyFill="1" applyBorder="1" applyAlignment="1"/>
    <xf numFmtId="0" fontId="1" fillId="2" borderId="112" xfId="0" applyFont="1" applyFill="1" applyBorder="1" applyAlignment="1"/>
    <xf numFmtId="0" fontId="1" fillId="2" borderId="95" xfId="0" applyFont="1" applyFill="1" applyBorder="1" applyAlignment="1"/>
    <xf numFmtId="0" fontId="1" fillId="2" borderId="53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28" fillId="2" borderId="13" xfId="0" applyFont="1" applyFill="1" applyBorder="1" applyAlignment="1"/>
    <xf numFmtId="0" fontId="28" fillId="2" borderId="25" xfId="0" applyFont="1" applyFill="1" applyBorder="1" applyAlignment="1"/>
    <xf numFmtId="171" fontId="28" fillId="2" borderId="53" xfId="0" applyNumberFormat="1" applyFont="1" applyFill="1" applyBorder="1" applyAlignment="1"/>
    <xf numFmtId="1" fontId="5" fillId="5" borderId="49" xfId="0" applyNumberFormat="1" applyFont="1" applyFill="1" applyBorder="1" applyAlignment="1"/>
    <xf numFmtId="0" fontId="10" fillId="2" borderId="13" xfId="0" applyFont="1" applyFill="1" applyBorder="1" applyAlignment="1"/>
    <xf numFmtId="0" fontId="10" fillId="2" borderId="25" xfId="0" applyFont="1" applyFill="1" applyBorder="1" applyAlignment="1"/>
    <xf numFmtId="0" fontId="10" fillId="2" borderId="53" xfId="0" applyFont="1" applyFill="1" applyBorder="1" applyAlignment="1">
      <alignment horizontal="left" vertical="top" wrapText="1"/>
    </xf>
    <xf numFmtId="1" fontId="5" fillId="5" borderId="43" xfId="0" applyNumberFormat="1" applyFont="1" applyFill="1" applyBorder="1" applyAlignment="1"/>
    <xf numFmtId="14" fontId="20" fillId="5" borderId="89" xfId="0" applyNumberFormat="1" applyFont="1" applyFill="1" applyBorder="1" applyAlignment="1"/>
    <xf numFmtId="4" fontId="20" fillId="5" borderId="43" xfId="0" applyNumberFormat="1" applyFont="1" applyFill="1" applyBorder="1" applyAlignment="1">
      <alignment horizontal="right"/>
    </xf>
    <xf numFmtId="4" fontId="20" fillId="5" borderId="52" xfId="0" applyNumberFormat="1" applyFont="1" applyFill="1" applyBorder="1" applyAlignment="1">
      <alignment horizontal="right"/>
    </xf>
    <xf numFmtId="4" fontId="20" fillId="5" borderId="39" xfId="0" applyNumberFormat="1" applyFont="1" applyFill="1" applyBorder="1" applyAlignment="1">
      <alignment horizontal="right"/>
    </xf>
    <xf numFmtId="4" fontId="15" fillId="5" borderId="32" xfId="0" applyNumberFormat="1" applyFont="1" applyFill="1" applyBorder="1" applyAlignment="1">
      <alignment horizontal="right"/>
    </xf>
    <xf numFmtId="1" fontId="5" fillId="5" borderId="106" xfId="0" applyNumberFormat="1" applyFont="1" applyFill="1" applyBorder="1" applyAlignment="1"/>
    <xf numFmtId="0" fontId="5" fillId="5" borderId="32" xfId="0" applyFont="1" applyFill="1" applyBorder="1" applyAlignment="1"/>
    <xf numFmtId="4" fontId="5" fillId="5" borderId="32" xfId="0" applyNumberFormat="1" applyFont="1" applyFill="1" applyBorder="1" applyAlignment="1"/>
    <xf numFmtId="4" fontId="5" fillId="12" borderId="32" xfId="0" applyNumberFormat="1" applyFont="1" applyFill="1" applyBorder="1" applyAlignment="1"/>
    <xf numFmtId="0" fontId="1" fillId="0" borderId="53" xfId="0" applyFont="1" applyBorder="1" applyAlignment="1"/>
    <xf numFmtId="0" fontId="1" fillId="2" borderId="53" xfId="0" applyFont="1" applyFill="1" applyBorder="1" applyAlignment="1">
      <alignment wrapText="1"/>
    </xf>
    <xf numFmtId="49" fontId="1" fillId="2" borderId="53" xfId="0" applyNumberFormat="1" applyFont="1" applyFill="1" applyBorder="1" applyAlignment="1">
      <alignment horizontal="left"/>
    </xf>
    <xf numFmtId="49" fontId="10" fillId="2" borderId="53" xfId="0" applyNumberFormat="1" applyFont="1" applyFill="1" applyBorder="1" applyAlignment="1">
      <alignment horizontal="left"/>
    </xf>
    <xf numFmtId="171" fontId="1" fillId="2" borderId="53" xfId="0" applyNumberFormat="1" applyFont="1" applyFill="1" applyBorder="1" applyAlignment="1"/>
    <xf numFmtId="0" fontId="3" fillId="0" borderId="0" xfId="0" applyFont="1" applyAlignment="1"/>
    <xf numFmtId="9" fontId="10" fillId="13" borderId="1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" fontId="3" fillId="0" borderId="0" xfId="0" applyNumberFormat="1" applyFont="1" applyAlignment="1"/>
    <xf numFmtId="9" fontId="3" fillId="0" borderId="0" xfId="0" applyNumberFormat="1" applyFont="1" applyAlignment="1"/>
    <xf numFmtId="49" fontId="1" fillId="2" borderId="53" xfId="0" applyNumberFormat="1" applyFont="1" applyFill="1" applyBorder="1" applyAlignment="1"/>
    <xf numFmtId="49" fontId="1" fillId="2" borderId="53" xfId="0" applyNumberFormat="1" applyFont="1" applyFill="1" applyBorder="1" applyAlignment="1">
      <alignment horizontal="left"/>
    </xf>
    <xf numFmtId="49" fontId="10" fillId="2" borderId="53" xfId="0" applyNumberFormat="1" applyFont="1" applyFill="1" applyBorder="1" applyAlignment="1">
      <alignment horizontal="left" wrapText="1"/>
    </xf>
    <xf numFmtId="49" fontId="10" fillId="2" borderId="53" xfId="0" applyNumberFormat="1" applyFont="1" applyFill="1" applyBorder="1" applyAlignment="1">
      <alignment horizontal="right"/>
    </xf>
    <xf numFmtId="3" fontId="10" fillId="6" borderId="40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right"/>
    </xf>
    <xf numFmtId="49" fontId="10" fillId="2" borderId="6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68" fontId="14" fillId="6" borderId="111" xfId="0" applyNumberFormat="1" applyFont="1" applyFill="1" applyBorder="1" applyAlignment="1">
      <alignment horizontal="right" vertical="center"/>
    </xf>
    <xf numFmtId="0" fontId="1" fillId="2" borderId="113" xfId="0" applyFont="1" applyFill="1" applyBorder="1" applyAlignment="1"/>
    <xf numFmtId="9" fontId="3" fillId="0" borderId="0" xfId="0" applyNumberFormat="1" applyFont="1"/>
    <xf numFmtId="0" fontId="1" fillId="0" borderId="0" xfId="0" applyFont="1" applyAlignment="1"/>
    <xf numFmtId="9" fontId="1" fillId="0" borderId="0" xfId="0" applyNumberFormat="1" applyFont="1" applyAlignment="1"/>
    <xf numFmtId="1" fontId="1" fillId="0" borderId="0" xfId="0" applyNumberFormat="1" applyFont="1" applyAlignment="1"/>
    <xf numFmtId="49" fontId="10" fillId="2" borderId="53" xfId="0" applyNumberFormat="1" applyFont="1" applyFill="1" applyBorder="1" applyAlignment="1">
      <alignment vertical="center" wrapText="1"/>
    </xf>
    <xf numFmtId="49" fontId="10" fillId="2" borderId="100" xfId="0" applyNumberFormat="1" applyFont="1" applyFill="1" applyBorder="1" applyAlignment="1">
      <alignment vertical="center" wrapText="1"/>
    </xf>
    <xf numFmtId="3" fontId="1" fillId="6" borderId="85" xfId="0" applyNumberFormat="1" applyFont="1" applyFill="1" applyBorder="1" applyAlignment="1">
      <alignment horizontal="center" vertical="center"/>
    </xf>
    <xf numFmtId="3" fontId="1" fillId="6" borderId="78" xfId="0" applyNumberFormat="1" applyFont="1" applyFill="1" applyBorder="1" applyAlignment="1">
      <alignment horizontal="center" vertical="center"/>
    </xf>
    <xf numFmtId="3" fontId="10" fillId="2" borderId="53" xfId="0" applyNumberFormat="1" applyFont="1" applyFill="1" applyBorder="1" applyAlignment="1">
      <alignment horizontal="center" vertical="center" wrapText="1"/>
    </xf>
    <xf numFmtId="3" fontId="30" fillId="2" borderId="53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/>
    </xf>
    <xf numFmtId="3" fontId="10" fillId="6" borderId="55" xfId="0" applyNumberFormat="1" applyFont="1" applyFill="1" applyBorder="1" applyAlignment="1">
      <alignment horizontal="center"/>
    </xf>
    <xf numFmtId="0" fontId="10" fillId="2" borderId="116" xfId="0" applyFont="1" applyFill="1" applyBorder="1" applyAlignment="1">
      <alignment horizontal="center"/>
    </xf>
    <xf numFmtId="3" fontId="10" fillId="6" borderId="116" xfId="0" applyNumberFormat="1" applyFont="1" applyFill="1" applyBorder="1" applyAlignment="1">
      <alignment horizontal="center"/>
    </xf>
    <xf numFmtId="0" fontId="1" fillId="0" borderId="106" xfId="0" applyFont="1" applyBorder="1" applyAlignment="1"/>
    <xf numFmtId="3" fontId="1" fillId="0" borderId="106" xfId="0" applyNumberFormat="1" applyFont="1" applyBorder="1" applyAlignment="1"/>
    <xf numFmtId="168" fontId="1" fillId="0" borderId="106" xfId="0" applyNumberFormat="1" applyFont="1" applyBorder="1" applyAlignment="1">
      <alignment horizontal="right"/>
    </xf>
    <xf numFmtId="0" fontId="1" fillId="0" borderId="118" xfId="0" applyFont="1" applyBorder="1" applyAlignment="1"/>
    <xf numFmtId="0" fontId="1" fillId="2" borderId="102" xfId="0" applyFont="1" applyFill="1" applyBorder="1" applyAlignment="1">
      <alignment vertical="center"/>
    </xf>
    <xf numFmtId="0" fontId="1" fillId="0" borderId="97" xfId="0" applyFont="1" applyBorder="1" applyAlignment="1"/>
    <xf numFmtId="49" fontId="1" fillId="2" borderId="89" xfId="0" applyNumberFormat="1" applyFont="1" applyFill="1" applyBorder="1" applyAlignment="1"/>
    <xf numFmtId="0" fontId="1" fillId="2" borderId="106" xfId="0" applyFont="1" applyFill="1" applyBorder="1" applyAlignment="1">
      <alignment horizontal="center" vertical="center" wrapText="1"/>
    </xf>
    <xf numFmtId="168" fontId="0" fillId="0" borderId="0" xfId="0" applyNumberFormat="1" applyFont="1" applyAlignment="1"/>
    <xf numFmtId="0" fontId="1" fillId="2" borderId="100" xfId="0" applyFont="1" applyFill="1" applyBorder="1" applyAlignment="1">
      <alignment horizontal="center"/>
    </xf>
    <xf numFmtId="49" fontId="10" fillId="2" borderId="123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49" fontId="10" fillId="2" borderId="85" xfId="0" applyNumberFormat="1" applyFont="1" applyFill="1" applyBorder="1" applyAlignment="1">
      <alignment horizontal="center"/>
    </xf>
    <xf numFmtId="49" fontId="10" fillId="2" borderId="115" xfId="0" applyNumberFormat="1" applyFont="1" applyFill="1" applyBorder="1" applyAlignment="1"/>
    <xf numFmtId="3" fontId="17" fillId="2" borderId="59" xfId="0" applyNumberFormat="1" applyFont="1" applyFill="1" applyBorder="1" applyAlignment="1">
      <alignment horizontal="right"/>
    </xf>
    <xf numFmtId="0" fontId="1" fillId="2" borderId="97" xfId="0" applyFont="1" applyFill="1" applyBorder="1" applyAlignment="1"/>
    <xf numFmtId="10" fontId="10" fillId="14" borderId="114" xfId="0" applyNumberFormat="1" applyFont="1" applyFill="1" applyBorder="1" applyAlignment="1">
      <alignment horizontal="center"/>
    </xf>
    <xf numFmtId="0" fontId="32" fillId="0" borderId="119" xfId="0" applyFont="1" applyBorder="1" applyAlignment="1"/>
    <xf numFmtId="0" fontId="32" fillId="0" borderId="121" xfId="0" applyFont="1" applyBorder="1" applyAlignment="1"/>
    <xf numFmtId="9" fontId="32" fillId="0" borderId="122" xfId="0" applyNumberFormat="1" applyFont="1" applyBorder="1" applyAlignment="1">
      <alignment horizontal="center"/>
    </xf>
    <xf numFmtId="0" fontId="1" fillId="16" borderId="114" xfId="0" applyFont="1" applyFill="1" applyBorder="1" applyAlignment="1"/>
    <xf numFmtId="3" fontId="1" fillId="16" borderId="114" xfId="0" applyNumberFormat="1" applyFont="1" applyFill="1" applyBorder="1" applyAlignment="1"/>
    <xf numFmtId="3" fontId="1" fillId="16" borderId="114" xfId="0" applyNumberFormat="1" applyFont="1" applyFill="1" applyBorder="1" applyAlignment="1">
      <alignment horizontal="center"/>
    </xf>
    <xf numFmtId="49" fontId="11" fillId="15" borderId="114" xfId="0" applyNumberFormat="1" applyFont="1" applyFill="1" applyBorder="1" applyAlignment="1">
      <alignment horizontal="left"/>
    </xf>
    <xf numFmtId="3" fontId="33" fillId="16" borderId="114" xfId="0" applyNumberFormat="1" applyFont="1" applyFill="1" applyBorder="1" applyAlignment="1">
      <alignment horizontal="center"/>
    </xf>
    <xf numFmtId="3" fontId="28" fillId="6" borderId="116" xfId="0" applyNumberFormat="1" applyFont="1" applyFill="1" applyBorder="1" applyAlignment="1">
      <alignment horizontal="center" vertical="center"/>
    </xf>
    <xf numFmtId="3" fontId="1" fillId="6" borderId="116" xfId="0" applyNumberFormat="1" applyFont="1" applyFill="1" applyBorder="1" applyAlignment="1">
      <alignment horizontal="center" vertical="center"/>
    </xf>
    <xf numFmtId="3" fontId="1" fillId="6" borderId="55" xfId="0" applyNumberFormat="1" applyFont="1" applyFill="1" applyBorder="1" applyAlignment="1">
      <alignment horizontal="center" vertical="center"/>
    </xf>
    <xf numFmtId="3" fontId="1" fillId="6" borderId="40" xfId="0" applyNumberFormat="1" applyFont="1" applyFill="1" applyBorder="1" applyAlignment="1">
      <alignment horizontal="center" vertical="center"/>
    </xf>
    <xf numFmtId="3" fontId="1" fillId="6" borderId="116" xfId="0" applyNumberFormat="1" applyFont="1" applyFill="1" applyBorder="1" applyAlignment="1">
      <alignment horizontal="center"/>
    </xf>
    <xf numFmtId="3" fontId="1" fillId="6" borderId="55" xfId="0" applyNumberFormat="1" applyFont="1" applyFill="1" applyBorder="1" applyAlignment="1">
      <alignment horizontal="center"/>
    </xf>
    <xf numFmtId="3" fontId="1" fillId="6" borderId="40" xfId="0" applyNumberFormat="1" applyFont="1" applyFill="1" applyBorder="1" applyAlignment="1">
      <alignment horizontal="center"/>
    </xf>
    <xf numFmtId="3" fontId="30" fillId="2" borderId="53" xfId="0" applyNumberFormat="1" applyFont="1" applyFill="1" applyBorder="1" applyAlignment="1">
      <alignment horizontal="center"/>
    </xf>
    <xf numFmtId="3" fontId="10" fillId="2" borderId="53" xfId="0" applyNumberFormat="1" applyFont="1" applyFill="1" applyBorder="1" applyAlignment="1">
      <alignment horizontal="center" wrapText="1"/>
    </xf>
    <xf numFmtId="3" fontId="10" fillId="2" borderId="62" xfId="0" applyNumberFormat="1" applyFont="1" applyFill="1" applyBorder="1" applyAlignment="1">
      <alignment horizontal="center"/>
    </xf>
    <xf numFmtId="3" fontId="10" fillId="6" borderId="106" xfId="0" applyNumberFormat="1" applyFont="1" applyFill="1" applyBorder="1" applyAlignment="1">
      <alignment horizontal="center" wrapText="1"/>
    </xf>
    <xf numFmtId="3" fontId="10" fillId="6" borderId="117" xfId="0" applyNumberFormat="1" applyFont="1" applyFill="1" applyBorder="1" applyAlignment="1">
      <alignment horizontal="center" vertical="center"/>
    </xf>
    <xf numFmtId="3" fontId="10" fillId="6" borderId="55" xfId="0" applyNumberFormat="1" applyFont="1" applyFill="1" applyBorder="1" applyAlignment="1">
      <alignment horizontal="center" vertical="center"/>
    </xf>
    <xf numFmtId="3" fontId="10" fillId="6" borderId="40" xfId="0" applyNumberFormat="1" applyFont="1" applyFill="1" applyBorder="1" applyAlignment="1">
      <alignment horizontal="center" vertical="center"/>
    </xf>
    <xf numFmtId="3" fontId="33" fillId="15" borderId="114" xfId="0" applyNumberFormat="1" applyFont="1" applyFill="1" applyBorder="1" applyAlignment="1">
      <alignment horizontal="center"/>
    </xf>
    <xf numFmtId="3" fontId="28" fillId="6" borderId="55" xfId="0" applyNumberFormat="1" applyFont="1" applyFill="1" applyBorder="1" applyAlignment="1">
      <alignment horizontal="center" vertical="center"/>
    </xf>
    <xf numFmtId="3" fontId="28" fillId="6" borderId="4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1" fillId="2" borderId="106" xfId="0" applyNumberFormat="1" applyFont="1" applyFill="1" applyBorder="1" applyAlignment="1">
      <alignment horizontal="center"/>
    </xf>
    <xf numFmtId="3" fontId="1" fillId="2" borderId="9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15" borderId="114" xfId="0" applyNumberFormat="1" applyFont="1" applyFill="1" applyBorder="1" applyAlignment="1">
      <alignment horizontal="center"/>
    </xf>
    <xf numFmtId="3" fontId="0" fillId="16" borderId="114" xfId="0" applyNumberFormat="1" applyFont="1" applyFill="1" applyBorder="1" applyAlignment="1">
      <alignment horizontal="center"/>
    </xf>
    <xf numFmtId="3" fontId="3" fillId="16" borderId="114" xfId="0" applyNumberFormat="1" applyFont="1" applyFill="1" applyBorder="1" applyAlignment="1">
      <alignment horizontal="center"/>
    </xf>
    <xf numFmtId="3" fontId="32" fillId="0" borderId="120" xfId="0" applyNumberFormat="1" applyFont="1" applyBorder="1" applyAlignment="1">
      <alignment horizontal="center"/>
    </xf>
    <xf numFmtId="3" fontId="27" fillId="11" borderId="11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55" xfId="0" applyFont="1" applyBorder="1"/>
    <xf numFmtId="0" fontId="17" fillId="0" borderId="53" xfId="0" applyFont="1" applyBorder="1" applyAlignment="1"/>
    <xf numFmtId="0" fontId="0" fillId="0" borderId="0" xfId="0" applyFont="1" applyAlignment="1"/>
    <xf numFmtId="0" fontId="35" fillId="0" borderId="0" xfId="0" applyFont="1" applyAlignment="1"/>
    <xf numFmtId="3" fontId="35" fillId="0" borderId="106" xfId="0" applyNumberFormat="1" applyFont="1" applyFill="1" applyBorder="1" applyAlignment="1">
      <alignment horizontal="center"/>
    </xf>
    <xf numFmtId="9" fontId="35" fillId="0" borderId="106" xfId="0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3" fillId="0" borderId="106" xfId="0" applyNumberFormat="1" applyFont="1" applyFill="1" applyBorder="1" applyAlignment="1">
      <alignment horizontal="center"/>
    </xf>
    <xf numFmtId="10" fontId="10" fillId="6" borderId="116" xfId="0" applyNumberFormat="1" applyFont="1" applyFill="1" applyBorder="1" applyAlignment="1">
      <alignment horizontal="center"/>
    </xf>
    <xf numFmtId="10" fontId="10" fillId="6" borderId="55" xfId="0" applyNumberFormat="1" applyFont="1" applyFill="1" applyBorder="1" applyAlignment="1">
      <alignment horizontal="center"/>
    </xf>
    <xf numFmtId="10" fontId="10" fillId="6" borderId="40" xfId="0" applyNumberFormat="1" applyFont="1" applyFill="1" applyBorder="1" applyAlignment="1">
      <alignment horizontal="center"/>
    </xf>
    <xf numFmtId="0" fontId="37" fillId="0" borderId="128" xfId="0" applyFont="1" applyFill="1" applyBorder="1" applyAlignment="1">
      <alignment horizontal="center"/>
    </xf>
    <xf numFmtId="49" fontId="36" fillId="0" borderId="128" xfId="0" applyNumberFormat="1" applyFont="1" applyFill="1" applyBorder="1" applyAlignment="1">
      <alignment horizontal="center"/>
    </xf>
    <xf numFmtId="0" fontId="36" fillId="0" borderId="129" xfId="0" applyFont="1" applyFill="1" applyBorder="1" applyAlignment="1">
      <alignment horizontal="center"/>
    </xf>
    <xf numFmtId="0" fontId="35" fillId="0" borderId="131" xfId="0" applyFont="1" applyFill="1" applyBorder="1" applyAlignment="1">
      <alignment horizontal="center"/>
    </xf>
    <xf numFmtId="3" fontId="35" fillId="0" borderId="131" xfId="0" applyNumberFormat="1" applyFont="1" applyFill="1" applyBorder="1" applyAlignment="1">
      <alignment horizontal="center"/>
    </xf>
    <xf numFmtId="0" fontId="35" fillId="0" borderId="133" xfId="0" applyFont="1" applyFill="1" applyBorder="1" applyAlignment="1"/>
    <xf numFmtId="0" fontId="35" fillId="0" borderId="134" xfId="0" applyFont="1" applyFill="1" applyBorder="1" applyAlignment="1">
      <alignment horizontal="center"/>
    </xf>
    <xf numFmtId="3" fontId="36" fillId="0" borderId="128" xfId="0" applyNumberFormat="1" applyFont="1" applyFill="1" applyBorder="1" applyAlignment="1">
      <alignment horizontal="center"/>
    </xf>
    <xf numFmtId="3" fontId="35" fillId="0" borderId="128" xfId="0" applyNumberFormat="1" applyFont="1" applyFill="1" applyBorder="1" applyAlignment="1">
      <alignment horizontal="center"/>
    </xf>
    <xf numFmtId="3" fontId="35" fillId="0" borderId="129" xfId="0" applyNumberFormat="1" applyFont="1" applyFill="1" applyBorder="1" applyAlignment="1">
      <alignment horizontal="center"/>
    </xf>
    <xf numFmtId="9" fontId="35" fillId="0" borderId="133" xfId="0" applyNumberFormat="1" applyFont="1" applyFill="1" applyBorder="1" applyAlignment="1">
      <alignment horizontal="center"/>
    </xf>
    <xf numFmtId="3" fontId="35" fillId="0" borderId="134" xfId="0" applyNumberFormat="1" applyFont="1" applyFill="1" applyBorder="1" applyAlignment="1">
      <alignment horizontal="center"/>
    </xf>
    <xf numFmtId="3" fontId="3" fillId="0" borderId="133" xfId="0" applyNumberFormat="1" applyFont="1" applyFill="1" applyBorder="1" applyAlignment="1">
      <alignment horizontal="center"/>
    </xf>
    <xf numFmtId="9" fontId="36" fillId="0" borderId="129" xfId="0" applyNumberFormat="1" applyFont="1" applyFill="1" applyBorder="1" applyAlignment="1">
      <alignment horizontal="center"/>
    </xf>
    <xf numFmtId="9" fontId="36" fillId="0" borderId="134" xfId="0" applyNumberFormat="1" applyFont="1" applyFill="1" applyBorder="1" applyAlignment="1">
      <alignment horizontal="center"/>
    </xf>
    <xf numFmtId="0" fontId="36" fillId="0" borderId="127" xfId="0" applyFont="1" applyFill="1" applyBorder="1" applyAlignment="1">
      <alignment horizontal="center"/>
    </xf>
    <xf numFmtId="0" fontId="35" fillId="0" borderId="132" xfId="0" applyFont="1" applyFill="1" applyBorder="1" applyAlignment="1">
      <alignment horizontal="center"/>
    </xf>
    <xf numFmtId="0" fontId="35" fillId="0" borderId="130" xfId="0" applyFont="1" applyFill="1" applyBorder="1" applyAlignment="1">
      <alignment horizontal="center"/>
    </xf>
    <xf numFmtId="3" fontId="35" fillId="0" borderId="127" xfId="0" applyNumberFormat="1" applyFont="1" applyFill="1" applyBorder="1" applyAlignment="1">
      <alignment horizontal="center"/>
    </xf>
    <xf numFmtId="3" fontId="35" fillId="0" borderId="130" xfId="0" applyNumberFormat="1" applyFont="1" applyFill="1" applyBorder="1" applyAlignment="1">
      <alignment horizontal="center"/>
    </xf>
    <xf numFmtId="3" fontId="35" fillId="0" borderId="132" xfId="0" applyNumberFormat="1" applyFont="1" applyFill="1" applyBorder="1" applyAlignment="1">
      <alignment horizontal="center"/>
    </xf>
    <xf numFmtId="0" fontId="37" fillId="0" borderId="125" xfId="0" applyFont="1" applyFill="1" applyBorder="1" applyAlignment="1"/>
    <xf numFmtId="0" fontId="37" fillId="0" borderId="126" xfId="0" applyFont="1" applyFill="1" applyBorder="1" applyAlignment="1"/>
    <xf numFmtId="0" fontId="3" fillId="0" borderId="135" xfId="0" applyFont="1" applyFill="1" applyBorder="1" applyAlignment="1"/>
    <xf numFmtId="0" fontId="36" fillId="0" borderId="125" xfId="0" applyFont="1" applyFill="1" applyBorder="1" applyAlignment="1"/>
    <xf numFmtId="0" fontId="35" fillId="0" borderId="135" xfId="0" applyFont="1" applyFill="1" applyBorder="1" applyAlignment="1"/>
    <xf numFmtId="0" fontId="35" fillId="0" borderId="126" xfId="0" applyFont="1" applyFill="1" applyBorder="1" applyAlignment="1"/>
    <xf numFmtId="0" fontId="36" fillId="0" borderId="126" xfId="0" applyFont="1" applyFill="1" applyBorder="1" applyAlignment="1"/>
    <xf numFmtId="49" fontId="6" fillId="6" borderId="25" xfId="0" applyNumberFormat="1" applyFont="1" applyFill="1" applyBorder="1" applyAlignment="1">
      <alignment horizontal="center"/>
    </xf>
    <xf numFmtId="0" fontId="3" fillId="0" borderId="29" xfId="0" applyFont="1" applyBorder="1"/>
    <xf numFmtId="0" fontId="3" fillId="0" borderId="31" xfId="0" applyFont="1" applyBorder="1"/>
    <xf numFmtId="4" fontId="1" fillId="2" borderId="44" xfId="0" applyNumberFormat="1" applyFont="1" applyFill="1" applyBorder="1" applyAlignment="1">
      <alignment horizontal="left" vertical="center"/>
    </xf>
    <xf numFmtId="0" fontId="10" fillId="2" borderId="62" xfId="0" applyFont="1" applyFill="1" applyBorder="1" applyAlignment="1"/>
    <xf numFmtId="0" fontId="3" fillId="0" borderId="63" xfId="0" applyFont="1" applyBorder="1"/>
    <xf numFmtId="0" fontId="3" fillId="0" borderId="64" xfId="0" applyFont="1" applyBorder="1"/>
    <xf numFmtId="168" fontId="10" fillId="6" borderId="53" xfId="0" applyNumberFormat="1" applyFont="1" applyFill="1" applyBorder="1" applyAlignment="1"/>
    <xf numFmtId="0" fontId="3" fillId="0" borderId="55" xfId="0" applyFont="1" applyBorder="1"/>
    <xf numFmtId="4" fontId="4" fillId="3" borderId="21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3" fillId="0" borderId="23" xfId="0" applyFont="1" applyBorder="1"/>
    <xf numFmtId="4" fontId="2" fillId="3" borderId="2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3" fillId="0" borderId="3" xfId="0" applyFont="1" applyBorder="1"/>
    <xf numFmtId="0" fontId="3" fillId="0" borderId="4" xfId="0" applyFont="1" applyBorder="1"/>
    <xf numFmtId="0" fontId="2" fillId="3" borderId="20" xfId="0" applyFont="1" applyFill="1" applyBorder="1" applyAlignment="1"/>
    <xf numFmtId="0" fontId="2" fillId="3" borderId="37" xfId="0" applyFont="1" applyFill="1" applyBorder="1" applyAlignment="1"/>
    <xf numFmtId="0" fontId="3" fillId="0" borderId="38" xfId="0" applyFont="1" applyBorder="1"/>
    <xf numFmtId="0" fontId="3" fillId="0" borderId="39" xfId="0" applyFont="1" applyBorder="1"/>
    <xf numFmtId="1" fontId="2" fillId="3" borderId="47" xfId="0" applyNumberFormat="1" applyFont="1" applyFill="1" applyBorder="1" applyAlignment="1">
      <alignment horizontal="center" wrapText="1"/>
    </xf>
    <xf numFmtId="0" fontId="3" fillId="0" borderId="51" xfId="0" applyFont="1" applyBorder="1"/>
    <xf numFmtId="1" fontId="2" fillId="3" borderId="49" xfId="0" applyNumberFormat="1" applyFont="1" applyFill="1" applyBorder="1" applyAlignment="1">
      <alignment horizontal="center" wrapText="1"/>
    </xf>
    <xf numFmtId="0" fontId="3" fillId="0" borderId="52" xfId="0" applyFont="1" applyBorder="1"/>
    <xf numFmtId="2" fontId="2" fillId="3" borderId="5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49" fontId="6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49" fontId="11" fillId="2" borderId="53" xfId="0" applyNumberFormat="1" applyFont="1" applyFill="1" applyBorder="1" applyAlignment="1">
      <alignment horizontal="center"/>
    </xf>
    <xf numFmtId="0" fontId="3" fillId="0" borderId="54" xfId="0" applyFont="1" applyBorder="1"/>
    <xf numFmtId="0" fontId="10" fillId="2" borderId="44" xfId="0" applyFont="1" applyFill="1" applyBorder="1" applyAlignment="1">
      <alignment horizontal="center"/>
    </xf>
    <xf numFmtId="0" fontId="3" fillId="0" borderId="57" xfId="0" applyFont="1" applyBorder="1"/>
    <xf numFmtId="49" fontId="10" fillId="2" borderId="53" xfId="0" applyNumberFormat="1" applyFont="1" applyFill="1" applyBorder="1" applyAlignment="1">
      <alignment horizontal="left" vertical="center" wrapText="1"/>
    </xf>
    <xf numFmtId="0" fontId="16" fillId="0" borderId="53" xfId="0" applyFont="1" applyBorder="1" applyAlignment="1"/>
    <xf numFmtId="0" fontId="17" fillId="0" borderId="53" xfId="0" applyFont="1" applyBorder="1" applyAlignment="1"/>
    <xf numFmtId="0" fontId="16" fillId="0" borderId="53" xfId="0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49" fontId="6" fillId="6" borderId="60" xfId="0" applyNumberFormat="1" applyFont="1" applyFill="1" applyBorder="1" applyAlignment="1">
      <alignment horizontal="center"/>
    </xf>
    <xf numFmtId="0" fontId="3" fillId="0" borderId="94" xfId="0" applyFont="1" applyBorder="1"/>
    <xf numFmtId="0" fontId="3" fillId="0" borderId="61" xfId="0" applyFont="1" applyBorder="1"/>
    <xf numFmtId="49" fontId="6" fillId="6" borderId="95" xfId="0" applyNumberFormat="1" applyFont="1" applyFill="1" applyBorder="1" applyAlignment="1">
      <alignment horizontal="center"/>
    </xf>
    <xf numFmtId="0" fontId="3" fillId="0" borderId="96" xfId="0" applyFont="1" applyBorder="1"/>
    <xf numFmtId="0" fontId="3" fillId="0" borderId="97" xfId="0" applyFont="1" applyBorder="1"/>
    <xf numFmtId="49" fontId="1" fillId="2" borderId="44" xfId="0" applyNumberFormat="1" applyFont="1" applyFill="1" applyBorder="1" applyAlignment="1">
      <alignment horizontal="left"/>
    </xf>
    <xf numFmtId="0" fontId="3" fillId="0" borderId="16" xfId="0" applyFont="1" applyBorder="1"/>
    <xf numFmtId="49" fontId="1" fillId="2" borderId="99" xfId="0" applyNumberFormat="1" applyFont="1" applyFill="1" applyBorder="1" applyAlignment="1">
      <alignment horizontal="left" vertical="center" wrapText="1"/>
    </xf>
    <xf numFmtId="0" fontId="11" fillId="2" borderId="62" xfId="0" applyFont="1" applyFill="1" applyBorder="1" applyAlignment="1">
      <alignment horizontal="center"/>
    </xf>
    <xf numFmtId="49" fontId="22" fillId="8" borderId="53" xfId="0" applyNumberFormat="1" applyFont="1" applyFill="1" applyBorder="1" applyAlignment="1">
      <alignment horizontal="left"/>
    </xf>
    <xf numFmtId="0" fontId="1" fillId="2" borderId="53" xfId="0" applyFont="1" applyFill="1" applyBorder="1" applyAlignment="1"/>
    <xf numFmtId="10" fontId="10" fillId="0" borderId="53" xfId="0" applyNumberFormat="1" applyFont="1" applyBorder="1"/>
    <xf numFmtId="0" fontId="10" fillId="0" borderId="53" xfId="0" applyFont="1" applyBorder="1" applyAlignment="1"/>
    <xf numFmtId="0" fontId="10" fillId="2" borderId="53" xfId="0" applyFont="1" applyFill="1" applyBorder="1" applyAlignment="1"/>
    <xf numFmtId="0" fontId="1" fillId="2" borderId="53" xfId="0" applyFont="1" applyFill="1" applyBorder="1" applyAlignment="1">
      <alignment horizontal="left" vertical="top" wrapText="1"/>
    </xf>
    <xf numFmtId="49" fontId="1" fillId="2" borderId="29" xfId="0" applyNumberFormat="1" applyFont="1" applyFill="1" applyBorder="1" applyAlignment="1">
      <alignment vertical="center" wrapText="1"/>
    </xf>
    <xf numFmtId="0" fontId="16" fillId="2" borderId="53" xfId="0" applyFont="1" applyFill="1" applyBorder="1" applyAlignment="1"/>
    <xf numFmtId="3" fontId="34" fillId="16" borderId="125" xfId="0" applyNumberFormat="1" applyFont="1" applyFill="1" applyBorder="1" applyAlignment="1">
      <alignment horizontal="center" vertical="center"/>
    </xf>
    <xf numFmtId="3" fontId="34" fillId="16" borderId="126" xfId="0" applyNumberFormat="1" applyFont="1" applyFill="1" applyBorder="1" applyAlignment="1">
      <alignment horizontal="center" vertical="center"/>
    </xf>
    <xf numFmtId="49" fontId="1" fillId="2" borderId="106" xfId="0" applyNumberFormat="1" applyFont="1" applyFill="1" applyBorder="1" applyAlignment="1">
      <alignment horizontal="left" vertical="center" wrapText="1"/>
    </xf>
    <xf numFmtId="49" fontId="11" fillId="2" borderId="115" xfId="0" applyNumberFormat="1" applyFont="1" applyFill="1" applyBorder="1" applyAlignment="1">
      <alignment horizontal="left"/>
    </xf>
    <xf numFmtId="49" fontId="11" fillId="2" borderId="124" xfId="0" applyNumberFormat="1" applyFont="1" applyFill="1" applyBorder="1" applyAlignment="1">
      <alignment horizontal="left"/>
    </xf>
    <xf numFmtId="49" fontId="6" fillId="6" borderId="25" xfId="0" applyNumberFormat="1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6" fillId="6" borderId="102" xfId="0" applyNumberFormat="1" applyFont="1" applyFill="1" applyBorder="1" applyAlignment="1">
      <alignment horizontal="left"/>
    </xf>
    <xf numFmtId="49" fontId="6" fillId="6" borderId="106" xfId="0" applyNumberFormat="1" applyFont="1" applyFill="1" applyBorder="1" applyAlignment="1">
      <alignment horizontal="left"/>
    </xf>
    <xf numFmtId="49" fontId="1" fillId="2" borderId="44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/>
    <xf numFmtId="3" fontId="1" fillId="2" borderId="1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434343"/>
                </a:solidFill>
                <a:latin typeface="Roboto"/>
              </a:defRPr>
            </a:pPr>
            <a:r>
              <a:rPr lang="ru-RU"/>
              <a:t>Ежемесячная прибыль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FE2F3"/>
            </a:solidFill>
          </c:spPr>
          <c:invertIfNegative val="1"/>
          <c:cat>
            <c:strRef>
              <c:f>Прибыль_окупаемость!$E$14:$AZ$14</c:f>
              <c:strCache>
                <c:ptCount val="48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  <c:pt idx="24">
                  <c:v>25 месяц</c:v>
                </c:pt>
                <c:pt idx="25">
                  <c:v>26 месяц</c:v>
                </c:pt>
                <c:pt idx="26">
                  <c:v>27 месяц</c:v>
                </c:pt>
                <c:pt idx="27">
                  <c:v>28 месяц</c:v>
                </c:pt>
                <c:pt idx="28">
                  <c:v>29 месяц</c:v>
                </c:pt>
                <c:pt idx="29">
                  <c:v>30 месяц</c:v>
                </c:pt>
                <c:pt idx="30">
                  <c:v>31 месяц</c:v>
                </c:pt>
                <c:pt idx="31">
                  <c:v>32 месяц</c:v>
                </c:pt>
                <c:pt idx="32">
                  <c:v>33 месяц</c:v>
                </c:pt>
                <c:pt idx="33">
                  <c:v>34 месяц</c:v>
                </c:pt>
                <c:pt idx="34">
                  <c:v>35 месяц</c:v>
                </c:pt>
                <c:pt idx="35">
                  <c:v>36 месяц</c:v>
                </c:pt>
                <c:pt idx="36">
                  <c:v>37 месяц</c:v>
                </c:pt>
                <c:pt idx="37">
                  <c:v>38 месяц</c:v>
                </c:pt>
                <c:pt idx="38">
                  <c:v>39 месяц</c:v>
                </c:pt>
                <c:pt idx="39">
                  <c:v>40 месяц</c:v>
                </c:pt>
                <c:pt idx="40">
                  <c:v>41 месяц</c:v>
                </c:pt>
                <c:pt idx="41">
                  <c:v>42 месяц</c:v>
                </c:pt>
                <c:pt idx="42">
                  <c:v>43 месяц</c:v>
                </c:pt>
                <c:pt idx="43">
                  <c:v>44 месяц</c:v>
                </c:pt>
                <c:pt idx="44">
                  <c:v>45 месяц</c:v>
                </c:pt>
                <c:pt idx="45">
                  <c:v>46 месяц</c:v>
                </c:pt>
                <c:pt idx="46">
                  <c:v>47 месяц</c:v>
                </c:pt>
                <c:pt idx="47">
                  <c:v>48 месяц</c:v>
                </c:pt>
              </c:strCache>
            </c:strRef>
          </c:cat>
          <c:val>
            <c:numRef>
              <c:f>Прибыль_окупаемость!$E$52:$AZ$52</c:f>
              <c:numCache>
                <c:formatCode>#,##0</c:formatCode>
                <c:ptCount val="48"/>
                <c:pt idx="0">
                  <c:v>42830</c:v>
                </c:pt>
                <c:pt idx="1">
                  <c:v>-92005</c:v>
                </c:pt>
                <c:pt idx="2">
                  <c:v>-75450</c:v>
                </c:pt>
                <c:pt idx="3">
                  <c:v>-71301</c:v>
                </c:pt>
                <c:pt idx="4">
                  <c:v>-12720</c:v>
                </c:pt>
                <c:pt idx="5">
                  <c:v>12690</c:v>
                </c:pt>
                <c:pt idx="6">
                  <c:v>25395</c:v>
                </c:pt>
                <c:pt idx="7">
                  <c:v>50805</c:v>
                </c:pt>
                <c:pt idx="8">
                  <c:v>25395</c:v>
                </c:pt>
                <c:pt idx="9">
                  <c:v>38100</c:v>
                </c:pt>
                <c:pt idx="10">
                  <c:v>101625</c:v>
                </c:pt>
                <c:pt idx="11">
                  <c:v>165150</c:v>
                </c:pt>
                <c:pt idx="12">
                  <c:v>208675</c:v>
                </c:pt>
                <c:pt idx="13">
                  <c:v>272200</c:v>
                </c:pt>
                <c:pt idx="14">
                  <c:v>335725</c:v>
                </c:pt>
                <c:pt idx="15">
                  <c:v>399250</c:v>
                </c:pt>
                <c:pt idx="16">
                  <c:v>460825</c:v>
                </c:pt>
                <c:pt idx="17">
                  <c:v>521900</c:v>
                </c:pt>
                <c:pt idx="18">
                  <c:v>521900</c:v>
                </c:pt>
                <c:pt idx="19">
                  <c:v>521900</c:v>
                </c:pt>
                <c:pt idx="20">
                  <c:v>570760</c:v>
                </c:pt>
                <c:pt idx="21">
                  <c:v>570760</c:v>
                </c:pt>
                <c:pt idx="22">
                  <c:v>619620</c:v>
                </c:pt>
                <c:pt idx="23">
                  <c:v>619620</c:v>
                </c:pt>
                <c:pt idx="24">
                  <c:v>644050</c:v>
                </c:pt>
                <c:pt idx="25">
                  <c:v>644050</c:v>
                </c:pt>
                <c:pt idx="26">
                  <c:v>644050</c:v>
                </c:pt>
                <c:pt idx="27">
                  <c:v>644050</c:v>
                </c:pt>
                <c:pt idx="28">
                  <c:v>668480</c:v>
                </c:pt>
                <c:pt idx="29">
                  <c:v>668480</c:v>
                </c:pt>
                <c:pt idx="30">
                  <c:v>705125</c:v>
                </c:pt>
                <c:pt idx="31">
                  <c:v>705125</c:v>
                </c:pt>
                <c:pt idx="32">
                  <c:v>741770</c:v>
                </c:pt>
                <c:pt idx="33">
                  <c:v>741770</c:v>
                </c:pt>
                <c:pt idx="34">
                  <c:v>753985</c:v>
                </c:pt>
                <c:pt idx="35">
                  <c:v>766200</c:v>
                </c:pt>
                <c:pt idx="36">
                  <c:v>766200</c:v>
                </c:pt>
                <c:pt idx="37">
                  <c:v>766200</c:v>
                </c:pt>
                <c:pt idx="38">
                  <c:v>766200</c:v>
                </c:pt>
                <c:pt idx="39">
                  <c:v>766200</c:v>
                </c:pt>
                <c:pt idx="40">
                  <c:v>766200</c:v>
                </c:pt>
                <c:pt idx="41">
                  <c:v>766200</c:v>
                </c:pt>
                <c:pt idx="42">
                  <c:v>766200</c:v>
                </c:pt>
                <c:pt idx="43">
                  <c:v>766200</c:v>
                </c:pt>
                <c:pt idx="44">
                  <c:v>766200</c:v>
                </c:pt>
                <c:pt idx="45">
                  <c:v>766200</c:v>
                </c:pt>
                <c:pt idx="46">
                  <c:v>766200</c:v>
                </c:pt>
                <c:pt idx="47">
                  <c:v>766200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D4-48C4-8CBA-AF5DFEC05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2732658"/>
        <c:axId val="861862650"/>
        <c:axId val="0"/>
      </c:bar3DChart>
      <c:catAx>
        <c:axId val="11527326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861862650"/>
        <c:crosses val="autoZero"/>
        <c:auto val="1"/>
        <c:lblAlgn val="ctr"/>
        <c:lblOffset val="100"/>
        <c:noMultiLvlLbl val="1"/>
      </c:catAx>
      <c:valAx>
        <c:axId val="8618626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15273265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434343"/>
                </a:solidFill>
                <a:latin typeface="Roboto"/>
              </a:defRPr>
            </a:pPr>
            <a:r>
              <a:rPr lang="ru-RU"/>
              <a:t>Денежный поток по проекту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FE2F3"/>
            </a:solidFill>
          </c:spPr>
          <c:invertIfNegative val="1"/>
          <c:cat>
            <c:strRef>
              <c:f>Прибыль_окупаемость!$E$14:$AZ$14</c:f>
              <c:strCache>
                <c:ptCount val="48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  <c:pt idx="24">
                  <c:v>25 месяц</c:v>
                </c:pt>
                <c:pt idx="25">
                  <c:v>26 месяц</c:v>
                </c:pt>
                <c:pt idx="26">
                  <c:v>27 месяц</c:v>
                </c:pt>
                <c:pt idx="27">
                  <c:v>28 месяц</c:v>
                </c:pt>
                <c:pt idx="28">
                  <c:v>29 месяц</c:v>
                </c:pt>
                <c:pt idx="29">
                  <c:v>30 месяц</c:v>
                </c:pt>
                <c:pt idx="30">
                  <c:v>31 месяц</c:v>
                </c:pt>
                <c:pt idx="31">
                  <c:v>32 месяц</c:v>
                </c:pt>
                <c:pt idx="32">
                  <c:v>33 месяц</c:v>
                </c:pt>
                <c:pt idx="33">
                  <c:v>34 месяц</c:v>
                </c:pt>
                <c:pt idx="34">
                  <c:v>35 месяц</c:v>
                </c:pt>
                <c:pt idx="35">
                  <c:v>36 месяц</c:v>
                </c:pt>
                <c:pt idx="36">
                  <c:v>37 месяц</c:v>
                </c:pt>
                <c:pt idx="37">
                  <c:v>38 месяц</c:v>
                </c:pt>
                <c:pt idx="38">
                  <c:v>39 месяц</c:v>
                </c:pt>
                <c:pt idx="39">
                  <c:v>40 месяц</c:v>
                </c:pt>
                <c:pt idx="40">
                  <c:v>41 месяц</c:v>
                </c:pt>
                <c:pt idx="41">
                  <c:v>42 месяц</c:v>
                </c:pt>
                <c:pt idx="42">
                  <c:v>43 месяц</c:v>
                </c:pt>
                <c:pt idx="43">
                  <c:v>44 месяц</c:v>
                </c:pt>
                <c:pt idx="44">
                  <c:v>45 месяц</c:v>
                </c:pt>
                <c:pt idx="45">
                  <c:v>46 месяц</c:v>
                </c:pt>
                <c:pt idx="46">
                  <c:v>47 месяц</c:v>
                </c:pt>
                <c:pt idx="47">
                  <c:v>48 месяц</c:v>
                </c:pt>
              </c:strCache>
            </c:strRef>
          </c:cat>
          <c:val>
            <c:numRef>
              <c:f>Прибыль_окупаемость!$E$56:$AZ$56</c:f>
              <c:numCache>
                <c:formatCode>#,##0</c:formatCode>
                <c:ptCount val="48"/>
                <c:pt idx="0">
                  <c:v>-3657170</c:v>
                </c:pt>
                <c:pt idx="1">
                  <c:v>-3749175</c:v>
                </c:pt>
                <c:pt idx="2">
                  <c:v>-3824625</c:v>
                </c:pt>
                <c:pt idx="3">
                  <c:v>-3895926</c:v>
                </c:pt>
                <c:pt idx="4">
                  <c:v>-3908646</c:v>
                </c:pt>
                <c:pt idx="5">
                  <c:v>-3895956</c:v>
                </c:pt>
                <c:pt idx="6">
                  <c:v>-3870561</c:v>
                </c:pt>
                <c:pt idx="7">
                  <c:v>-3819756</c:v>
                </c:pt>
                <c:pt idx="8">
                  <c:v>-3794361</c:v>
                </c:pt>
                <c:pt idx="9">
                  <c:v>-3756261</c:v>
                </c:pt>
                <c:pt idx="10">
                  <c:v>-3654636</c:v>
                </c:pt>
                <c:pt idx="11">
                  <c:v>-3489486</c:v>
                </c:pt>
                <c:pt idx="12">
                  <c:v>-3280811</c:v>
                </c:pt>
                <c:pt idx="13">
                  <c:v>-3008611</c:v>
                </c:pt>
                <c:pt idx="14">
                  <c:v>-2672886</c:v>
                </c:pt>
                <c:pt idx="15">
                  <c:v>-2273636</c:v>
                </c:pt>
                <c:pt idx="16">
                  <c:v>-1812811</c:v>
                </c:pt>
                <c:pt idx="17">
                  <c:v>-1290911</c:v>
                </c:pt>
                <c:pt idx="18">
                  <c:v>-769011</c:v>
                </c:pt>
                <c:pt idx="19">
                  <c:v>-247111</c:v>
                </c:pt>
                <c:pt idx="20">
                  <c:v>323649</c:v>
                </c:pt>
                <c:pt idx="21">
                  <c:v>894409</c:v>
                </c:pt>
                <c:pt idx="22">
                  <c:v>1514029</c:v>
                </c:pt>
                <c:pt idx="23">
                  <c:v>2133649</c:v>
                </c:pt>
                <c:pt idx="24">
                  <c:v>2777699</c:v>
                </c:pt>
                <c:pt idx="25">
                  <c:v>3421749</c:v>
                </c:pt>
                <c:pt idx="26">
                  <c:v>4065799</c:v>
                </c:pt>
                <c:pt idx="27">
                  <c:v>4709849</c:v>
                </c:pt>
                <c:pt idx="28">
                  <c:v>5378329</c:v>
                </c:pt>
                <c:pt idx="29">
                  <c:v>6046809</c:v>
                </c:pt>
                <c:pt idx="30">
                  <c:v>6751934</c:v>
                </c:pt>
                <c:pt idx="31">
                  <c:v>7457059</c:v>
                </c:pt>
                <c:pt idx="32">
                  <c:v>8198829</c:v>
                </c:pt>
                <c:pt idx="33">
                  <c:v>8940599</c:v>
                </c:pt>
                <c:pt idx="34">
                  <c:v>9694584</c:v>
                </c:pt>
                <c:pt idx="35">
                  <c:v>10460784</c:v>
                </c:pt>
                <c:pt idx="36">
                  <c:v>11226984</c:v>
                </c:pt>
                <c:pt idx="37">
                  <c:v>11993184</c:v>
                </c:pt>
                <c:pt idx="38">
                  <c:v>12759384</c:v>
                </c:pt>
                <c:pt idx="39">
                  <c:v>13525584</c:v>
                </c:pt>
                <c:pt idx="40">
                  <c:v>14291784</c:v>
                </c:pt>
                <c:pt idx="41">
                  <c:v>15057984</c:v>
                </c:pt>
                <c:pt idx="42">
                  <c:v>15824184</c:v>
                </c:pt>
                <c:pt idx="43">
                  <c:v>16590384</c:v>
                </c:pt>
                <c:pt idx="44">
                  <c:v>17356584</c:v>
                </c:pt>
                <c:pt idx="45">
                  <c:v>18122784</c:v>
                </c:pt>
                <c:pt idx="46">
                  <c:v>18888984</c:v>
                </c:pt>
                <c:pt idx="47">
                  <c:v>19655184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500-4CA9-8F69-19601BF8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306158"/>
        <c:axId val="1289052146"/>
        <c:axId val="0"/>
      </c:bar3DChart>
      <c:catAx>
        <c:axId val="4803061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289052146"/>
        <c:crosses val="autoZero"/>
        <c:auto val="1"/>
        <c:lblAlgn val="ctr"/>
        <c:lblOffset val="100"/>
        <c:noMultiLvlLbl val="1"/>
      </c:catAx>
      <c:valAx>
        <c:axId val="12890521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480306158"/>
        <c:crosses val="autoZero"/>
        <c:crossBetween val="between"/>
      </c:valAx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38761D"/>
                </a:solidFill>
                <a:latin typeface="Roboto"/>
              </a:defRPr>
            </a:pPr>
            <a:r>
              <a:rPr lang="ru-RU"/>
              <a:t>Выручка/затраты/прибыль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Прибыль_окупаемость!$C$16</c:f>
              <c:strCache>
                <c:ptCount val="1"/>
                <c:pt idx="0">
                  <c:v>Выручка</c:v>
                </c:pt>
              </c:strCache>
            </c:strRef>
          </c:tx>
          <c:marker>
            <c:symbol val="none"/>
          </c:marker>
          <c:cat>
            <c:strRef>
              <c:f>Прибыль_окупаемость!$E$14:$AZ$14</c:f>
              <c:strCache>
                <c:ptCount val="48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  <c:pt idx="24">
                  <c:v>25 месяц</c:v>
                </c:pt>
                <c:pt idx="25">
                  <c:v>26 месяц</c:v>
                </c:pt>
                <c:pt idx="26">
                  <c:v>27 месяц</c:v>
                </c:pt>
                <c:pt idx="27">
                  <c:v>28 месяц</c:v>
                </c:pt>
                <c:pt idx="28">
                  <c:v>29 месяц</c:v>
                </c:pt>
                <c:pt idx="29">
                  <c:v>30 месяц</c:v>
                </c:pt>
                <c:pt idx="30">
                  <c:v>31 месяц</c:v>
                </c:pt>
                <c:pt idx="31">
                  <c:v>32 месяц</c:v>
                </c:pt>
                <c:pt idx="32">
                  <c:v>33 месяц</c:v>
                </c:pt>
                <c:pt idx="33">
                  <c:v>34 месяц</c:v>
                </c:pt>
                <c:pt idx="34">
                  <c:v>35 месяц</c:v>
                </c:pt>
                <c:pt idx="35">
                  <c:v>36 месяц</c:v>
                </c:pt>
                <c:pt idx="36">
                  <c:v>37 месяц</c:v>
                </c:pt>
                <c:pt idx="37">
                  <c:v>38 месяц</c:v>
                </c:pt>
                <c:pt idx="38">
                  <c:v>39 месяц</c:v>
                </c:pt>
                <c:pt idx="39">
                  <c:v>40 месяц</c:v>
                </c:pt>
                <c:pt idx="40">
                  <c:v>41 месяц</c:v>
                </c:pt>
                <c:pt idx="41">
                  <c:v>42 месяц</c:v>
                </c:pt>
                <c:pt idx="42">
                  <c:v>43 месяц</c:v>
                </c:pt>
                <c:pt idx="43">
                  <c:v>44 месяц</c:v>
                </c:pt>
                <c:pt idx="44">
                  <c:v>45 месяц</c:v>
                </c:pt>
                <c:pt idx="45">
                  <c:v>46 месяц</c:v>
                </c:pt>
                <c:pt idx="46">
                  <c:v>47 месяц</c:v>
                </c:pt>
                <c:pt idx="47">
                  <c:v>48 месяц</c:v>
                </c:pt>
              </c:strCache>
            </c:strRef>
          </c:cat>
          <c:val>
            <c:numRef>
              <c:f>Прибыль_окупаемость!$E$16:$AZ$16</c:f>
              <c:numCache>
                <c:formatCode>#,##0</c:formatCode>
                <c:ptCount val="48"/>
                <c:pt idx="0">
                  <c:v>252000</c:v>
                </c:pt>
                <c:pt idx="1">
                  <c:v>378000</c:v>
                </c:pt>
                <c:pt idx="2">
                  <c:v>420000</c:v>
                </c:pt>
                <c:pt idx="3">
                  <c:v>495600</c:v>
                </c:pt>
                <c:pt idx="4">
                  <c:v>672000</c:v>
                </c:pt>
                <c:pt idx="5">
                  <c:v>756000</c:v>
                </c:pt>
                <c:pt idx="6">
                  <c:v>798000</c:v>
                </c:pt>
                <c:pt idx="7">
                  <c:v>882000</c:v>
                </c:pt>
                <c:pt idx="8">
                  <c:v>798000</c:v>
                </c:pt>
                <c:pt idx="9">
                  <c:v>840000</c:v>
                </c:pt>
                <c:pt idx="10">
                  <c:v>1050000</c:v>
                </c:pt>
                <c:pt idx="11">
                  <c:v>1260000</c:v>
                </c:pt>
                <c:pt idx="12">
                  <c:v>1470000</c:v>
                </c:pt>
                <c:pt idx="13">
                  <c:v>1680000</c:v>
                </c:pt>
                <c:pt idx="14">
                  <c:v>1890000</c:v>
                </c:pt>
                <c:pt idx="15">
                  <c:v>2100000</c:v>
                </c:pt>
                <c:pt idx="16">
                  <c:v>2310000</c:v>
                </c:pt>
                <c:pt idx="17">
                  <c:v>2520000</c:v>
                </c:pt>
                <c:pt idx="18">
                  <c:v>2520000</c:v>
                </c:pt>
                <c:pt idx="19">
                  <c:v>2520000</c:v>
                </c:pt>
                <c:pt idx="20">
                  <c:v>2688000</c:v>
                </c:pt>
                <c:pt idx="21">
                  <c:v>2688000</c:v>
                </c:pt>
                <c:pt idx="22">
                  <c:v>2856000</c:v>
                </c:pt>
                <c:pt idx="23">
                  <c:v>2856000</c:v>
                </c:pt>
                <c:pt idx="24">
                  <c:v>2940000</c:v>
                </c:pt>
                <c:pt idx="25">
                  <c:v>2940000</c:v>
                </c:pt>
                <c:pt idx="26">
                  <c:v>2940000</c:v>
                </c:pt>
                <c:pt idx="27">
                  <c:v>2940000</c:v>
                </c:pt>
                <c:pt idx="28">
                  <c:v>3024000</c:v>
                </c:pt>
                <c:pt idx="29">
                  <c:v>3024000</c:v>
                </c:pt>
                <c:pt idx="30">
                  <c:v>3150000</c:v>
                </c:pt>
                <c:pt idx="31">
                  <c:v>3150000</c:v>
                </c:pt>
                <c:pt idx="32">
                  <c:v>3276000</c:v>
                </c:pt>
                <c:pt idx="33">
                  <c:v>3276000</c:v>
                </c:pt>
                <c:pt idx="34">
                  <c:v>3318000</c:v>
                </c:pt>
                <c:pt idx="35">
                  <c:v>3360000</c:v>
                </c:pt>
                <c:pt idx="36">
                  <c:v>3360000</c:v>
                </c:pt>
                <c:pt idx="37">
                  <c:v>3360000</c:v>
                </c:pt>
                <c:pt idx="38">
                  <c:v>3360000</c:v>
                </c:pt>
                <c:pt idx="39">
                  <c:v>3360000</c:v>
                </c:pt>
                <c:pt idx="40">
                  <c:v>3360000</c:v>
                </c:pt>
                <c:pt idx="41">
                  <c:v>3360000</c:v>
                </c:pt>
                <c:pt idx="42">
                  <c:v>3360000</c:v>
                </c:pt>
                <c:pt idx="43">
                  <c:v>3360000</c:v>
                </c:pt>
                <c:pt idx="44">
                  <c:v>3360000</c:v>
                </c:pt>
                <c:pt idx="45">
                  <c:v>3360000</c:v>
                </c:pt>
                <c:pt idx="46">
                  <c:v>3360000</c:v>
                </c:pt>
                <c:pt idx="47">
                  <c:v>3360000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E6-488B-90C0-AB58FAFBFDDC}"/>
            </c:ext>
          </c:extLst>
        </c:ser>
        <c:ser>
          <c:idx val="1"/>
          <c:order val="1"/>
          <c:tx>
            <c:strRef>
              <c:f>Прибыль_окупаемость!$C$50</c:f>
              <c:strCache>
                <c:ptCount val="1"/>
                <c:pt idx="0">
                  <c:v>Общие затраты:</c:v>
                </c:pt>
              </c:strCache>
            </c:strRef>
          </c:tx>
          <c:marker>
            <c:symbol val="none"/>
          </c:marker>
          <c:cat>
            <c:strRef>
              <c:f>Прибыль_окупаемость!$E$14:$AZ$14</c:f>
              <c:strCache>
                <c:ptCount val="48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  <c:pt idx="24">
                  <c:v>25 месяц</c:v>
                </c:pt>
                <c:pt idx="25">
                  <c:v>26 месяц</c:v>
                </c:pt>
                <c:pt idx="26">
                  <c:v>27 месяц</c:v>
                </c:pt>
                <c:pt idx="27">
                  <c:v>28 месяц</c:v>
                </c:pt>
                <c:pt idx="28">
                  <c:v>29 месяц</c:v>
                </c:pt>
                <c:pt idx="29">
                  <c:v>30 месяц</c:v>
                </c:pt>
                <c:pt idx="30">
                  <c:v>31 месяц</c:v>
                </c:pt>
                <c:pt idx="31">
                  <c:v>32 месяц</c:v>
                </c:pt>
                <c:pt idx="32">
                  <c:v>33 месяц</c:v>
                </c:pt>
                <c:pt idx="33">
                  <c:v>34 месяц</c:v>
                </c:pt>
                <c:pt idx="34">
                  <c:v>35 месяц</c:v>
                </c:pt>
                <c:pt idx="35">
                  <c:v>36 месяц</c:v>
                </c:pt>
                <c:pt idx="36">
                  <c:v>37 месяц</c:v>
                </c:pt>
                <c:pt idx="37">
                  <c:v>38 месяц</c:v>
                </c:pt>
                <c:pt idx="38">
                  <c:v>39 месяц</c:v>
                </c:pt>
                <c:pt idx="39">
                  <c:v>40 месяц</c:v>
                </c:pt>
                <c:pt idx="40">
                  <c:v>41 месяц</c:v>
                </c:pt>
                <c:pt idx="41">
                  <c:v>42 месяц</c:v>
                </c:pt>
                <c:pt idx="42">
                  <c:v>43 месяц</c:v>
                </c:pt>
                <c:pt idx="43">
                  <c:v>44 месяц</c:v>
                </c:pt>
                <c:pt idx="44">
                  <c:v>45 месяц</c:v>
                </c:pt>
                <c:pt idx="45">
                  <c:v>46 месяц</c:v>
                </c:pt>
                <c:pt idx="46">
                  <c:v>47 месяц</c:v>
                </c:pt>
                <c:pt idx="47">
                  <c:v>48 месяц</c:v>
                </c:pt>
              </c:strCache>
            </c:strRef>
          </c:cat>
          <c:val>
            <c:numRef>
              <c:f>Прибыль_окупаемость!$E$50:$AZ$50</c:f>
              <c:numCache>
                <c:formatCode>#,##0</c:formatCode>
                <c:ptCount val="48"/>
                <c:pt idx="0">
                  <c:v>209170</c:v>
                </c:pt>
                <c:pt idx="1">
                  <c:v>470005</c:v>
                </c:pt>
                <c:pt idx="2">
                  <c:v>495450</c:v>
                </c:pt>
                <c:pt idx="3">
                  <c:v>566901</c:v>
                </c:pt>
                <c:pt idx="4">
                  <c:v>684720</c:v>
                </c:pt>
                <c:pt idx="5">
                  <c:v>743310</c:v>
                </c:pt>
                <c:pt idx="6">
                  <c:v>772605</c:v>
                </c:pt>
                <c:pt idx="7">
                  <c:v>831195</c:v>
                </c:pt>
                <c:pt idx="8">
                  <c:v>772605</c:v>
                </c:pt>
                <c:pt idx="9">
                  <c:v>801900</c:v>
                </c:pt>
                <c:pt idx="10">
                  <c:v>948375</c:v>
                </c:pt>
                <c:pt idx="11">
                  <c:v>1094850</c:v>
                </c:pt>
                <c:pt idx="12">
                  <c:v>1261325</c:v>
                </c:pt>
                <c:pt idx="13">
                  <c:v>1407800</c:v>
                </c:pt>
                <c:pt idx="14">
                  <c:v>1554275</c:v>
                </c:pt>
                <c:pt idx="15">
                  <c:v>1700750</c:v>
                </c:pt>
                <c:pt idx="16">
                  <c:v>1849175</c:v>
                </c:pt>
                <c:pt idx="17">
                  <c:v>1998100</c:v>
                </c:pt>
                <c:pt idx="18">
                  <c:v>1998100</c:v>
                </c:pt>
                <c:pt idx="19">
                  <c:v>1998100</c:v>
                </c:pt>
                <c:pt idx="20">
                  <c:v>2117240</c:v>
                </c:pt>
                <c:pt idx="21">
                  <c:v>2117240</c:v>
                </c:pt>
                <c:pt idx="22">
                  <c:v>2236380</c:v>
                </c:pt>
                <c:pt idx="23">
                  <c:v>2236380</c:v>
                </c:pt>
                <c:pt idx="24">
                  <c:v>2295950</c:v>
                </c:pt>
                <c:pt idx="25">
                  <c:v>2295950</c:v>
                </c:pt>
                <c:pt idx="26">
                  <c:v>2295950</c:v>
                </c:pt>
                <c:pt idx="27">
                  <c:v>2295950</c:v>
                </c:pt>
                <c:pt idx="28">
                  <c:v>2355520</c:v>
                </c:pt>
                <c:pt idx="29">
                  <c:v>2355520</c:v>
                </c:pt>
                <c:pt idx="30">
                  <c:v>2444875</c:v>
                </c:pt>
                <c:pt idx="31">
                  <c:v>2444875</c:v>
                </c:pt>
                <c:pt idx="32">
                  <c:v>2534230</c:v>
                </c:pt>
                <c:pt idx="33">
                  <c:v>2534230</c:v>
                </c:pt>
                <c:pt idx="34">
                  <c:v>2564015</c:v>
                </c:pt>
                <c:pt idx="35">
                  <c:v>2593800</c:v>
                </c:pt>
                <c:pt idx="36">
                  <c:v>2593800</c:v>
                </c:pt>
                <c:pt idx="37">
                  <c:v>2593800</c:v>
                </c:pt>
                <c:pt idx="38">
                  <c:v>2593800</c:v>
                </c:pt>
                <c:pt idx="39">
                  <c:v>2593800</c:v>
                </c:pt>
                <c:pt idx="40">
                  <c:v>2593800</c:v>
                </c:pt>
                <c:pt idx="41">
                  <c:v>2593800</c:v>
                </c:pt>
                <c:pt idx="42">
                  <c:v>2593800</c:v>
                </c:pt>
                <c:pt idx="43">
                  <c:v>2593800</c:v>
                </c:pt>
                <c:pt idx="44">
                  <c:v>2593800</c:v>
                </c:pt>
                <c:pt idx="45">
                  <c:v>2593800</c:v>
                </c:pt>
                <c:pt idx="46">
                  <c:v>2593800</c:v>
                </c:pt>
                <c:pt idx="47">
                  <c:v>2593800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6-488B-90C0-AB58FAFBFDDC}"/>
            </c:ext>
          </c:extLst>
        </c:ser>
        <c:ser>
          <c:idx val="2"/>
          <c:order val="2"/>
          <c:tx>
            <c:strRef>
              <c:f>Прибыль_окупаемость!$C$52</c:f>
              <c:strCache>
                <c:ptCount val="1"/>
                <c:pt idx="0">
                  <c:v>Чистая прибыль</c:v>
                </c:pt>
              </c:strCache>
            </c:strRef>
          </c:tx>
          <c:marker>
            <c:symbol val="none"/>
          </c:marker>
          <c:cat>
            <c:strRef>
              <c:f>Прибыль_окупаемость!$E$14:$AZ$14</c:f>
              <c:strCache>
                <c:ptCount val="48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  <c:pt idx="24">
                  <c:v>25 месяц</c:v>
                </c:pt>
                <c:pt idx="25">
                  <c:v>26 месяц</c:v>
                </c:pt>
                <c:pt idx="26">
                  <c:v>27 месяц</c:v>
                </c:pt>
                <c:pt idx="27">
                  <c:v>28 месяц</c:v>
                </c:pt>
                <c:pt idx="28">
                  <c:v>29 месяц</c:v>
                </c:pt>
                <c:pt idx="29">
                  <c:v>30 месяц</c:v>
                </c:pt>
                <c:pt idx="30">
                  <c:v>31 месяц</c:v>
                </c:pt>
                <c:pt idx="31">
                  <c:v>32 месяц</c:v>
                </c:pt>
                <c:pt idx="32">
                  <c:v>33 месяц</c:v>
                </c:pt>
                <c:pt idx="33">
                  <c:v>34 месяц</c:v>
                </c:pt>
                <c:pt idx="34">
                  <c:v>35 месяц</c:v>
                </c:pt>
                <c:pt idx="35">
                  <c:v>36 месяц</c:v>
                </c:pt>
                <c:pt idx="36">
                  <c:v>37 месяц</c:v>
                </c:pt>
                <c:pt idx="37">
                  <c:v>38 месяц</c:v>
                </c:pt>
                <c:pt idx="38">
                  <c:v>39 месяц</c:v>
                </c:pt>
                <c:pt idx="39">
                  <c:v>40 месяц</c:v>
                </c:pt>
                <c:pt idx="40">
                  <c:v>41 месяц</c:v>
                </c:pt>
                <c:pt idx="41">
                  <c:v>42 месяц</c:v>
                </c:pt>
                <c:pt idx="42">
                  <c:v>43 месяц</c:v>
                </c:pt>
                <c:pt idx="43">
                  <c:v>44 месяц</c:v>
                </c:pt>
                <c:pt idx="44">
                  <c:v>45 месяц</c:v>
                </c:pt>
                <c:pt idx="45">
                  <c:v>46 месяц</c:v>
                </c:pt>
                <c:pt idx="46">
                  <c:v>47 месяц</c:v>
                </c:pt>
                <c:pt idx="47">
                  <c:v>48 месяц</c:v>
                </c:pt>
              </c:strCache>
            </c:strRef>
          </c:cat>
          <c:val>
            <c:numRef>
              <c:f>Прибыль_окупаемость!$E$52:$AZ$52</c:f>
              <c:numCache>
                <c:formatCode>#,##0</c:formatCode>
                <c:ptCount val="48"/>
                <c:pt idx="0">
                  <c:v>42830</c:v>
                </c:pt>
                <c:pt idx="1">
                  <c:v>-92005</c:v>
                </c:pt>
                <c:pt idx="2">
                  <c:v>-75450</c:v>
                </c:pt>
                <c:pt idx="3">
                  <c:v>-71301</c:v>
                </c:pt>
                <c:pt idx="4">
                  <c:v>-12720</c:v>
                </c:pt>
                <c:pt idx="5">
                  <c:v>12690</c:v>
                </c:pt>
                <c:pt idx="6">
                  <c:v>25395</c:v>
                </c:pt>
                <c:pt idx="7">
                  <c:v>50805</c:v>
                </c:pt>
                <c:pt idx="8">
                  <c:v>25395</c:v>
                </c:pt>
                <c:pt idx="9">
                  <c:v>38100</c:v>
                </c:pt>
                <c:pt idx="10">
                  <c:v>101625</c:v>
                </c:pt>
                <c:pt idx="11">
                  <c:v>165150</c:v>
                </c:pt>
                <c:pt idx="12">
                  <c:v>208675</c:v>
                </c:pt>
                <c:pt idx="13">
                  <c:v>272200</c:v>
                </c:pt>
                <c:pt idx="14">
                  <c:v>335725</c:v>
                </c:pt>
                <c:pt idx="15">
                  <c:v>399250</c:v>
                </c:pt>
                <c:pt idx="16">
                  <c:v>460825</c:v>
                </c:pt>
                <c:pt idx="17">
                  <c:v>521900</c:v>
                </c:pt>
                <c:pt idx="18">
                  <c:v>521900</c:v>
                </c:pt>
                <c:pt idx="19">
                  <c:v>521900</c:v>
                </c:pt>
                <c:pt idx="20">
                  <c:v>570760</c:v>
                </c:pt>
                <c:pt idx="21">
                  <c:v>570760</c:v>
                </c:pt>
                <c:pt idx="22">
                  <c:v>619620</c:v>
                </c:pt>
                <c:pt idx="23">
                  <c:v>619620</c:v>
                </c:pt>
                <c:pt idx="24">
                  <c:v>644050</c:v>
                </c:pt>
                <c:pt idx="25">
                  <c:v>644050</c:v>
                </c:pt>
                <c:pt idx="26">
                  <c:v>644050</c:v>
                </c:pt>
                <c:pt idx="27">
                  <c:v>644050</c:v>
                </c:pt>
                <c:pt idx="28">
                  <c:v>668480</c:v>
                </c:pt>
                <c:pt idx="29">
                  <c:v>668480</c:v>
                </c:pt>
                <c:pt idx="30">
                  <c:v>705125</c:v>
                </c:pt>
                <c:pt idx="31">
                  <c:v>705125</c:v>
                </c:pt>
                <c:pt idx="32">
                  <c:v>741770</c:v>
                </c:pt>
                <c:pt idx="33">
                  <c:v>741770</c:v>
                </c:pt>
                <c:pt idx="34">
                  <c:v>753985</c:v>
                </c:pt>
                <c:pt idx="35">
                  <c:v>766200</c:v>
                </c:pt>
                <c:pt idx="36">
                  <c:v>766200</c:v>
                </c:pt>
                <c:pt idx="37">
                  <c:v>766200</c:v>
                </c:pt>
                <c:pt idx="38">
                  <c:v>766200</c:v>
                </c:pt>
                <c:pt idx="39">
                  <c:v>766200</c:v>
                </c:pt>
                <c:pt idx="40">
                  <c:v>766200</c:v>
                </c:pt>
                <c:pt idx="41">
                  <c:v>766200</c:v>
                </c:pt>
                <c:pt idx="42">
                  <c:v>766200</c:v>
                </c:pt>
                <c:pt idx="43">
                  <c:v>766200</c:v>
                </c:pt>
                <c:pt idx="44">
                  <c:v>766200</c:v>
                </c:pt>
                <c:pt idx="45">
                  <c:v>766200</c:v>
                </c:pt>
                <c:pt idx="46">
                  <c:v>766200</c:v>
                </c:pt>
                <c:pt idx="47">
                  <c:v>766200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E6-488B-90C0-AB58FAFB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028357"/>
        <c:axId val="1499880942"/>
      </c:lineChart>
      <c:catAx>
        <c:axId val="16300283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499880942"/>
        <c:crosses val="autoZero"/>
        <c:auto val="1"/>
        <c:lblAlgn val="ctr"/>
        <c:lblOffset val="100"/>
        <c:noMultiLvlLbl val="1"/>
      </c:catAx>
      <c:valAx>
        <c:axId val="14998809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ru-RU"/>
              </a:p>
            </c:rich>
          </c:tx>
          <c:overlay val="0"/>
        </c:title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ru-RU"/>
          </a:p>
        </c:txPr>
        <c:crossAx val="1630028357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858875" cy="3533775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19</xdr:row>
      <xdr:rowOff>66675</xdr:rowOff>
    </xdr:from>
    <xdr:ext cx="13858875" cy="3533775"/>
    <xdr:graphicFrame macro="">
      <xdr:nvGraphicFramePr>
        <xdr:cNvPr id="3" name="Chart 2" title="Диаграмма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38</xdr:row>
      <xdr:rowOff>47625</xdr:rowOff>
    </xdr:from>
    <xdr:ext cx="13858875" cy="3533775"/>
    <xdr:graphicFrame macro="">
      <xdr:nvGraphicFramePr>
        <xdr:cNvPr id="4" name="Chart 3" title="Диаграмма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82"/>
  <sheetViews>
    <sheetView topLeftCell="A5" workbookViewId="0">
      <selection activeCell="E20" sqref="E20"/>
    </sheetView>
  </sheetViews>
  <sheetFormatPr defaultColWidth="14.42578125" defaultRowHeight="15.75" customHeight="1"/>
  <cols>
    <col min="1" max="2" width="3.140625" customWidth="1"/>
    <col min="3" max="3" width="42.42578125" customWidth="1"/>
    <col min="4" max="4" width="14.5703125" customWidth="1"/>
    <col min="5" max="5" width="29.5703125" customWidth="1"/>
    <col min="6" max="6" width="43" customWidth="1"/>
    <col min="7" max="7" width="4.140625" customWidth="1"/>
    <col min="8" max="25" width="15.140625" customWidth="1"/>
  </cols>
  <sheetData>
    <row r="1" spans="1:25" ht="15.75" customHeight="1">
      <c r="A1" s="1"/>
      <c r="B1" s="2"/>
      <c r="C1" s="2"/>
      <c r="D1" s="2"/>
      <c r="E1" s="9"/>
      <c r="F1" s="11"/>
      <c r="G1" s="12"/>
      <c r="H1" s="12"/>
      <c r="I1" s="12"/>
      <c r="J1" s="1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4.25">
      <c r="A2" s="13"/>
      <c r="B2" s="15"/>
      <c r="C2" s="19"/>
      <c r="D2" s="19"/>
      <c r="E2" s="22"/>
      <c r="F2" s="23"/>
      <c r="G2" s="12"/>
      <c r="H2" s="12"/>
      <c r="I2" s="12"/>
      <c r="J2" s="1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3.25">
      <c r="A3" s="13"/>
      <c r="B3" s="450" t="s">
        <v>2</v>
      </c>
      <c r="C3" s="451"/>
      <c r="D3" s="451"/>
      <c r="E3" s="451"/>
      <c r="F3" s="452"/>
      <c r="G3" s="12"/>
      <c r="H3" s="12"/>
      <c r="I3" s="12"/>
      <c r="J3" s="30" t="s">
        <v>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23.25">
      <c r="A4" s="13"/>
      <c r="B4" s="450" t="s">
        <v>5</v>
      </c>
      <c r="C4" s="451"/>
      <c r="D4" s="451"/>
      <c r="E4" s="451"/>
      <c r="F4" s="452"/>
      <c r="G4" s="12"/>
      <c r="H4" s="12"/>
      <c r="I4" s="12"/>
      <c r="J4" s="1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33" customHeight="1">
      <c r="A5" s="13"/>
      <c r="B5" s="37"/>
      <c r="C5" s="25"/>
      <c r="D5" s="25"/>
      <c r="E5" s="40"/>
      <c r="F5" s="44"/>
      <c r="G5" s="12"/>
      <c r="H5" s="12"/>
      <c r="I5" s="12"/>
      <c r="J5" s="1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" customHeight="1">
      <c r="A6" s="13"/>
      <c r="B6" s="37"/>
      <c r="C6" s="49"/>
      <c r="D6" s="51"/>
      <c r="E6" s="453" t="s">
        <v>6</v>
      </c>
      <c r="F6" s="452"/>
      <c r="G6" s="12"/>
      <c r="H6" s="12"/>
      <c r="I6" s="12"/>
      <c r="J6" s="1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13"/>
      <c r="B7" s="37"/>
      <c r="C7" s="49"/>
      <c r="D7" s="50"/>
      <c r="E7" s="56"/>
      <c r="F7" s="58" t="s">
        <v>8</v>
      </c>
      <c r="G7" s="12"/>
      <c r="H7" s="12"/>
      <c r="I7" s="12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 customHeight="1">
      <c r="A8" s="13"/>
      <c r="B8" s="37"/>
      <c r="C8" s="49"/>
      <c r="D8" s="50"/>
      <c r="E8" s="60"/>
      <c r="F8" s="58" t="s">
        <v>10</v>
      </c>
      <c r="G8" s="12"/>
      <c r="H8" s="12"/>
      <c r="I8" s="12"/>
      <c r="J8" s="1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customHeight="1">
      <c r="A9" s="13"/>
      <c r="B9" s="37"/>
      <c r="C9" s="57"/>
      <c r="D9" s="57"/>
      <c r="E9" s="62"/>
      <c r="F9" s="44"/>
      <c r="G9" s="12"/>
      <c r="H9" s="12"/>
      <c r="I9" s="12"/>
      <c r="J9" s="1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9.5" customHeight="1">
      <c r="A10" s="13"/>
      <c r="B10" s="64"/>
      <c r="C10" s="67" t="s">
        <v>17</v>
      </c>
      <c r="D10" s="70" t="s">
        <v>18</v>
      </c>
      <c r="E10" s="73" t="s">
        <v>23</v>
      </c>
      <c r="F10" s="75"/>
      <c r="G10" s="12"/>
      <c r="H10" s="12"/>
      <c r="I10" s="12"/>
      <c r="J10" s="1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5.25" customHeight="1">
      <c r="A11" s="13"/>
      <c r="B11" s="64"/>
      <c r="C11" s="78" t="s">
        <v>28</v>
      </c>
      <c r="D11" s="82" t="s">
        <v>29</v>
      </c>
      <c r="E11" s="85">
        <v>330</v>
      </c>
      <c r="F11" s="89"/>
      <c r="G11" s="12"/>
      <c r="H11" s="12"/>
      <c r="I11" s="12"/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9.5" customHeight="1">
      <c r="A12" s="13"/>
      <c r="B12" s="64"/>
      <c r="C12" s="92" t="s">
        <v>30</v>
      </c>
      <c r="D12" s="82" t="s">
        <v>31</v>
      </c>
      <c r="E12" s="85">
        <v>150</v>
      </c>
      <c r="F12" s="89"/>
      <c r="G12" s="12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>
      <c r="A13" s="13"/>
      <c r="B13" s="64"/>
      <c r="C13" s="94" t="s">
        <v>32</v>
      </c>
      <c r="D13" s="94" t="s">
        <v>31</v>
      </c>
      <c r="E13" s="98">
        <v>0</v>
      </c>
      <c r="F13" s="100" t="s">
        <v>33</v>
      </c>
      <c r="G13" s="12"/>
      <c r="H13" s="12"/>
      <c r="I13" s="12"/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>
      <c r="A14" s="13"/>
      <c r="B14" s="103"/>
      <c r="C14" s="94" t="s">
        <v>36</v>
      </c>
      <c r="D14" s="94" t="s">
        <v>37</v>
      </c>
      <c r="E14" s="106">
        <v>7.0000000000000007E-2</v>
      </c>
      <c r="F14" s="109"/>
      <c r="G14" s="12"/>
      <c r="H14" s="12"/>
      <c r="I14" s="12"/>
      <c r="J14" s="12"/>
      <c r="K14" s="34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>
      <c r="A15" s="13"/>
      <c r="B15" s="103"/>
      <c r="C15" s="94" t="s">
        <v>38</v>
      </c>
      <c r="D15" s="94"/>
      <c r="E15" s="113" t="s">
        <v>39</v>
      </c>
      <c r="F15" s="116"/>
      <c r="G15" s="12"/>
      <c r="H15" s="12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>
      <c r="A16" s="13"/>
      <c r="B16" s="103"/>
      <c r="F16" s="116"/>
      <c r="G16" s="12"/>
      <c r="H16" s="12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>
      <c r="A17" s="13"/>
      <c r="B17" s="103"/>
      <c r="C17" s="454" t="s">
        <v>42</v>
      </c>
      <c r="D17" s="455"/>
      <c r="E17" s="456"/>
      <c r="F17" s="116"/>
      <c r="G17" s="12"/>
      <c r="H17" s="12"/>
      <c r="I17" s="12"/>
      <c r="J17" s="1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4.25">
      <c r="A18" s="13"/>
      <c r="B18" s="103"/>
      <c r="C18" s="118"/>
      <c r="D18" s="119" t="s">
        <v>45</v>
      </c>
      <c r="E18" s="120" t="s">
        <v>47</v>
      </c>
      <c r="F18" s="116"/>
      <c r="G18" s="12"/>
      <c r="H18" s="12"/>
      <c r="I18" s="12"/>
      <c r="J18" s="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>
      <c r="A19" s="13"/>
      <c r="B19" s="103"/>
      <c r="C19" s="121" t="s">
        <v>49</v>
      </c>
      <c r="D19" s="122">
        <v>5</v>
      </c>
      <c r="E19" s="123">
        <v>9</v>
      </c>
      <c r="F19" s="116"/>
      <c r="G19" s="12"/>
      <c r="H19" s="12"/>
      <c r="I19" s="12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>
      <c r="A20" s="13"/>
      <c r="B20" s="103"/>
      <c r="C20" s="121" t="s">
        <v>53</v>
      </c>
      <c r="D20" s="122">
        <v>7</v>
      </c>
      <c r="E20" s="123">
        <v>13</v>
      </c>
      <c r="F20" s="124"/>
      <c r="G20" s="12"/>
      <c r="H20" s="12"/>
      <c r="I20" s="12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13"/>
      <c r="B21" s="103"/>
      <c r="C21" s="121" t="s">
        <v>55</v>
      </c>
      <c r="D21" s="122">
        <v>15</v>
      </c>
      <c r="E21" s="123">
        <v>22</v>
      </c>
      <c r="F21" s="125"/>
      <c r="G21" s="12"/>
      <c r="H21" s="12"/>
      <c r="I21" s="12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13"/>
      <c r="B22" s="103"/>
      <c r="C22" s="126" t="s">
        <v>214</v>
      </c>
      <c r="D22" s="127">
        <v>4</v>
      </c>
      <c r="E22" s="129">
        <v>22</v>
      </c>
      <c r="F22" s="116"/>
      <c r="G22" s="12"/>
      <c r="H22" s="12"/>
      <c r="I22" s="12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13"/>
      <c r="B23" s="103"/>
      <c r="C23" s="12"/>
      <c r="D23" s="12"/>
      <c r="E23" s="131"/>
      <c r="F23" s="116"/>
      <c r="G23" s="12"/>
      <c r="H23" s="12"/>
      <c r="J23" s="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>
      <c r="A24" s="13"/>
      <c r="B24" s="103"/>
      <c r="C24" s="122" t="s">
        <v>199</v>
      </c>
      <c r="D24" s="457">
        <f>Прибыль_окупаемость!AZ53</f>
        <v>23355184</v>
      </c>
      <c r="E24" s="458"/>
      <c r="F24" s="116"/>
      <c r="G24" s="12"/>
      <c r="H24" s="12"/>
      <c r="I24" s="12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34"/>
      <c r="B25" s="136"/>
      <c r="C25" s="137"/>
      <c r="D25" s="137"/>
      <c r="E25" s="139"/>
      <c r="F25" s="141"/>
      <c r="G25" s="12"/>
      <c r="H25" s="12"/>
      <c r="I25" s="12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>
      <c r="A26" s="12"/>
      <c r="B26" s="12"/>
      <c r="C26" s="12"/>
      <c r="D26" s="12"/>
      <c r="E26" s="131"/>
      <c r="F26" s="12"/>
      <c r="G26" s="12"/>
      <c r="H26" s="12"/>
      <c r="I26" s="12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4.25">
      <c r="A27" s="8"/>
      <c r="B27" s="8"/>
      <c r="C27" s="8"/>
      <c r="D27" s="8"/>
      <c r="E27" s="14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43"/>
      <c r="X27" s="143"/>
      <c r="Y27" s="143"/>
    </row>
    <row r="28" spans="1:25" ht="14.25" hidden="1">
      <c r="A28" s="8"/>
      <c r="B28" s="8"/>
      <c r="C28" s="8"/>
      <c r="D28" s="8"/>
      <c r="E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4.25" hidden="1">
      <c r="A29" s="8"/>
      <c r="B29" s="8"/>
      <c r="C29" s="8"/>
      <c r="D29" s="8"/>
      <c r="E29" s="142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4.25" hidden="1">
      <c r="A30" s="8"/>
      <c r="B30" s="8"/>
      <c r="C30" s="8"/>
      <c r="D30" s="8"/>
      <c r="E30" s="142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4.25" hidden="1">
      <c r="A31" s="8"/>
      <c r="B31" s="8"/>
      <c r="C31" s="8"/>
      <c r="D31" s="8"/>
      <c r="E31" s="14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4.25" hidden="1">
      <c r="A32" s="8"/>
      <c r="B32" s="8"/>
      <c r="C32" s="8"/>
      <c r="D32" s="8"/>
      <c r="E32" s="14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4.25" hidden="1">
      <c r="A33" s="8"/>
      <c r="B33" s="8"/>
      <c r="C33" s="8"/>
      <c r="D33" s="8"/>
      <c r="E33" s="14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4.25" hidden="1">
      <c r="A34" s="8"/>
      <c r="B34" s="8"/>
      <c r="C34" s="8"/>
      <c r="D34" s="8"/>
      <c r="E34" s="142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4.25" hidden="1">
      <c r="A35" s="8"/>
      <c r="B35" s="8"/>
      <c r="C35" s="8"/>
      <c r="D35" s="8"/>
      <c r="E35" s="14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4.25" hidden="1">
      <c r="A36" s="8"/>
      <c r="B36" s="8"/>
      <c r="C36" s="8"/>
      <c r="D36" s="8"/>
      <c r="E36" s="14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4.25" hidden="1">
      <c r="A37" s="8"/>
      <c r="B37" s="8"/>
      <c r="C37" s="8"/>
      <c r="D37" s="8"/>
      <c r="E37" s="14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4.25" hidden="1">
      <c r="A38" s="8"/>
      <c r="B38" s="8"/>
      <c r="C38" s="8"/>
      <c r="D38" s="8"/>
      <c r="E38" s="142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4.25" hidden="1">
      <c r="A39" s="8"/>
      <c r="B39" s="8"/>
      <c r="C39" s="8"/>
      <c r="D39" s="8"/>
      <c r="E39" s="142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4.25" hidden="1">
      <c r="A40" s="8"/>
      <c r="B40" s="8"/>
      <c r="C40" s="8"/>
      <c r="D40" s="8"/>
      <c r="E40" s="142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4.25" hidden="1">
      <c r="A41" s="8"/>
      <c r="B41" s="8"/>
      <c r="C41" s="8"/>
      <c r="D41" s="8"/>
      <c r="E41" s="14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4.25" hidden="1">
      <c r="A42" s="8"/>
      <c r="B42" s="8"/>
      <c r="C42" s="8"/>
      <c r="D42" s="8"/>
      <c r="E42" s="14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4.25" hidden="1">
      <c r="A43" s="8"/>
      <c r="B43" s="8"/>
      <c r="C43" s="8"/>
      <c r="D43" s="8"/>
      <c r="E43" s="14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4.25" hidden="1">
      <c r="A44" s="8"/>
      <c r="B44" s="8"/>
      <c r="C44" s="8"/>
      <c r="D44" s="8"/>
      <c r="E44" s="14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hidden="1">
      <c r="A45" s="8"/>
      <c r="B45" s="8"/>
      <c r="C45" s="8"/>
      <c r="D45" s="8"/>
      <c r="E45" s="14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4.25" hidden="1">
      <c r="A46" s="8"/>
      <c r="B46" s="8"/>
      <c r="C46" s="8"/>
      <c r="D46" s="8"/>
      <c r="E46" s="14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4.25" hidden="1">
      <c r="A47" s="8"/>
      <c r="B47" s="8"/>
      <c r="C47" s="8"/>
      <c r="D47" s="8"/>
      <c r="E47" s="142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4.25" hidden="1">
      <c r="A48" s="8"/>
      <c r="B48" s="8"/>
      <c r="C48" s="8"/>
      <c r="D48" s="8"/>
      <c r="E48" s="14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4.25" hidden="1">
      <c r="A49" s="8"/>
      <c r="B49" s="8"/>
      <c r="C49" s="8"/>
      <c r="D49" s="8"/>
      <c r="E49" s="14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4.25" hidden="1">
      <c r="A50" s="8"/>
      <c r="B50" s="8"/>
      <c r="C50" s="8"/>
      <c r="D50" s="8"/>
      <c r="E50" s="142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4.25" hidden="1">
      <c r="A51" s="8"/>
      <c r="B51" s="8"/>
      <c r="C51" s="8"/>
      <c r="D51" s="8"/>
      <c r="E51" s="142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4.25" hidden="1">
      <c r="A52" s="8"/>
      <c r="B52" s="8"/>
      <c r="C52" s="8"/>
      <c r="D52" s="8"/>
      <c r="E52" s="14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4.25" hidden="1">
      <c r="A53" s="8"/>
      <c r="B53" s="8"/>
      <c r="C53" s="8"/>
      <c r="D53" s="8"/>
      <c r="E53" s="142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4.25" hidden="1">
      <c r="A54" s="8"/>
      <c r="B54" s="8"/>
      <c r="C54" s="8"/>
      <c r="D54" s="8"/>
      <c r="E54" s="142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4.25" hidden="1">
      <c r="A55" s="8"/>
      <c r="B55" s="8"/>
      <c r="C55" s="8"/>
      <c r="D55" s="8"/>
      <c r="E55" s="14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4.25" hidden="1">
      <c r="A56" s="8"/>
      <c r="B56" s="8"/>
      <c r="C56" s="8"/>
      <c r="D56" s="8"/>
      <c r="E56" s="142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4.25" hidden="1">
      <c r="A57" s="8"/>
      <c r="B57" s="8"/>
      <c r="C57" s="8"/>
      <c r="D57" s="8"/>
      <c r="E57" s="14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4.25" hidden="1">
      <c r="A58" s="8"/>
      <c r="B58" s="8"/>
      <c r="C58" s="8"/>
      <c r="D58" s="8"/>
      <c r="E58" s="142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4.25" hidden="1">
      <c r="A59" s="8"/>
      <c r="B59" s="8"/>
      <c r="C59" s="8"/>
      <c r="D59" s="8"/>
      <c r="E59" s="142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4.25" hidden="1">
      <c r="A60" s="8"/>
      <c r="B60" s="8"/>
      <c r="C60" s="8"/>
      <c r="D60" s="8"/>
      <c r="E60" s="142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4.25" hidden="1">
      <c r="A61" s="8"/>
      <c r="B61" s="8"/>
      <c r="C61" s="8"/>
      <c r="D61" s="8"/>
      <c r="E61" s="142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4.25" hidden="1">
      <c r="A62" s="8"/>
      <c r="B62" s="8"/>
      <c r="C62" s="8"/>
      <c r="D62" s="8"/>
      <c r="E62" s="142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4.25" hidden="1">
      <c r="A63" s="8"/>
      <c r="B63" s="8"/>
      <c r="C63" s="8"/>
      <c r="D63" s="8"/>
      <c r="E63" s="14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4.25" hidden="1">
      <c r="A64" s="8"/>
      <c r="B64" s="8"/>
      <c r="C64" s="8"/>
      <c r="D64" s="8"/>
      <c r="E64" s="14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4.25" hidden="1">
      <c r="A65" s="8"/>
      <c r="B65" s="8"/>
      <c r="C65" s="8"/>
      <c r="D65" s="8"/>
      <c r="E65" s="14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4.25" hidden="1">
      <c r="A66" s="8"/>
      <c r="B66" s="8"/>
      <c r="C66" s="8"/>
      <c r="D66" s="8"/>
      <c r="E66" s="142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4.25" hidden="1">
      <c r="A67" s="8"/>
      <c r="B67" s="8"/>
      <c r="C67" s="8"/>
      <c r="D67" s="8"/>
      <c r="E67" s="14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4.25" hidden="1">
      <c r="A68" s="8"/>
      <c r="B68" s="8"/>
      <c r="C68" s="8"/>
      <c r="D68" s="8"/>
      <c r="E68" s="14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4.25" hidden="1">
      <c r="A69" s="8"/>
      <c r="B69" s="8"/>
      <c r="C69" s="8"/>
      <c r="D69" s="8"/>
      <c r="E69" s="142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4.25" hidden="1">
      <c r="A70" s="8"/>
      <c r="B70" s="8"/>
      <c r="C70" s="8"/>
      <c r="D70" s="8"/>
      <c r="E70" s="142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4.25" hidden="1">
      <c r="A71" s="8"/>
      <c r="B71" s="8"/>
      <c r="C71" s="8"/>
      <c r="D71" s="8"/>
      <c r="E71" s="14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4.25" hidden="1">
      <c r="A72" s="8"/>
      <c r="B72" s="8"/>
      <c r="C72" s="8"/>
      <c r="D72" s="8"/>
      <c r="E72" s="142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4.25" hidden="1">
      <c r="A73" s="8"/>
      <c r="B73" s="8"/>
      <c r="C73" s="8"/>
      <c r="D73" s="8"/>
      <c r="E73" s="14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4.25" hidden="1">
      <c r="A74" s="8"/>
      <c r="B74" s="8"/>
      <c r="C74" s="8"/>
      <c r="D74" s="8"/>
      <c r="E74" s="142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4.25" hidden="1">
      <c r="A75" s="8"/>
      <c r="B75" s="8"/>
      <c r="C75" s="8"/>
      <c r="D75" s="8"/>
      <c r="E75" s="142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4.25" hidden="1">
      <c r="A76" s="8"/>
      <c r="B76" s="8"/>
      <c r="C76" s="8"/>
      <c r="D76" s="8"/>
      <c r="E76" s="14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4.25" hidden="1">
      <c r="A77" s="8"/>
      <c r="B77" s="8"/>
      <c r="C77" s="8"/>
      <c r="D77" s="8"/>
      <c r="E77" s="14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4.25" hidden="1">
      <c r="A78" s="8"/>
      <c r="B78" s="8"/>
      <c r="C78" s="8"/>
      <c r="D78" s="8"/>
      <c r="E78" s="14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4.25" hidden="1">
      <c r="A79" s="8"/>
      <c r="B79" s="8"/>
      <c r="C79" s="8"/>
      <c r="D79" s="8"/>
      <c r="E79" s="142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4.25" hidden="1">
      <c r="A80" s="8"/>
      <c r="B80" s="8"/>
      <c r="C80" s="8"/>
      <c r="D80" s="8"/>
      <c r="E80" s="142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4.25" hidden="1">
      <c r="A81" s="8"/>
      <c r="B81" s="8"/>
      <c r="C81" s="8"/>
      <c r="D81" s="8"/>
      <c r="E81" s="14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4.25" hidden="1">
      <c r="A82" s="8"/>
      <c r="B82" s="8"/>
      <c r="C82" s="8"/>
      <c r="D82" s="8"/>
      <c r="E82" s="142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4.25" hidden="1">
      <c r="A83" s="8"/>
      <c r="B83" s="8"/>
      <c r="C83" s="8"/>
      <c r="D83" s="8"/>
      <c r="E83" s="142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4.25" hidden="1">
      <c r="A84" s="8"/>
      <c r="B84" s="8"/>
      <c r="C84" s="8"/>
      <c r="D84" s="8"/>
      <c r="E84" s="14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4.25" hidden="1">
      <c r="A85" s="8"/>
      <c r="B85" s="8"/>
      <c r="C85" s="8"/>
      <c r="D85" s="8"/>
      <c r="E85" s="14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4.25" hidden="1">
      <c r="A86" s="8"/>
      <c r="B86" s="8"/>
      <c r="C86" s="8"/>
      <c r="D86" s="8"/>
      <c r="E86" s="142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4.25" hidden="1">
      <c r="A87" s="8"/>
      <c r="B87" s="8"/>
      <c r="C87" s="8"/>
      <c r="D87" s="8"/>
      <c r="E87" s="142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4.25" hidden="1">
      <c r="A88" s="8"/>
      <c r="B88" s="8"/>
      <c r="C88" s="8"/>
      <c r="D88" s="8"/>
      <c r="E88" s="142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4.25" hidden="1">
      <c r="A89" s="8"/>
      <c r="B89" s="8"/>
      <c r="C89" s="8"/>
      <c r="D89" s="8"/>
      <c r="E89" s="142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4.25" hidden="1">
      <c r="A90" s="8"/>
      <c r="B90" s="8"/>
      <c r="C90" s="8"/>
      <c r="D90" s="8"/>
      <c r="E90" s="14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4.25" hidden="1">
      <c r="A91" s="8"/>
      <c r="B91" s="8"/>
      <c r="C91" s="8"/>
      <c r="D91" s="8"/>
      <c r="E91" s="142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4.25" hidden="1">
      <c r="A92" s="8"/>
      <c r="B92" s="8"/>
      <c r="C92" s="8"/>
      <c r="D92" s="8"/>
      <c r="E92" s="142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4.25" hidden="1">
      <c r="A93" s="8"/>
      <c r="B93" s="8"/>
      <c r="C93" s="8"/>
      <c r="D93" s="8"/>
      <c r="E93" s="14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4.25" hidden="1">
      <c r="A94" s="8"/>
      <c r="B94" s="8"/>
      <c r="C94" s="8"/>
      <c r="D94" s="8"/>
      <c r="E94" s="14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4.25" hidden="1">
      <c r="A95" s="8"/>
      <c r="B95" s="8"/>
      <c r="C95" s="8"/>
      <c r="D95" s="8"/>
      <c r="E95" s="14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4.25" hidden="1">
      <c r="A96" s="8"/>
      <c r="B96" s="8"/>
      <c r="C96" s="8"/>
      <c r="D96" s="8"/>
      <c r="E96" s="14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4.25" hidden="1">
      <c r="A97" s="8"/>
      <c r="B97" s="8"/>
      <c r="C97" s="8"/>
      <c r="D97" s="8"/>
      <c r="E97" s="14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4.25" hidden="1">
      <c r="A98" s="8"/>
      <c r="B98" s="8"/>
      <c r="C98" s="8"/>
      <c r="D98" s="8"/>
      <c r="E98" s="14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4.25" hidden="1">
      <c r="A99" s="8"/>
      <c r="B99" s="8"/>
      <c r="C99" s="8"/>
      <c r="D99" s="8"/>
      <c r="E99" s="14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4.25" hidden="1">
      <c r="A100" s="8"/>
      <c r="B100" s="8"/>
      <c r="C100" s="8"/>
      <c r="D100" s="8"/>
      <c r="E100" s="14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4.25" hidden="1">
      <c r="A101" s="8"/>
      <c r="B101" s="8"/>
      <c r="C101" s="8"/>
      <c r="D101" s="8"/>
      <c r="E101" s="14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4.25" hidden="1">
      <c r="A102" s="8"/>
      <c r="B102" s="8"/>
      <c r="C102" s="8"/>
      <c r="D102" s="8"/>
      <c r="E102" s="14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4.25" hidden="1">
      <c r="A103" s="8"/>
      <c r="B103" s="8"/>
      <c r="C103" s="8"/>
      <c r="D103" s="8"/>
      <c r="E103" s="14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4.25" hidden="1">
      <c r="A104" s="8"/>
      <c r="B104" s="8"/>
      <c r="C104" s="8"/>
      <c r="D104" s="8"/>
      <c r="E104" s="14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4.25" hidden="1">
      <c r="A105" s="8"/>
      <c r="B105" s="8"/>
      <c r="C105" s="8"/>
      <c r="D105" s="8"/>
      <c r="E105" s="14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4.25" hidden="1">
      <c r="A106" s="8"/>
      <c r="B106" s="8"/>
      <c r="C106" s="8"/>
      <c r="D106" s="8"/>
      <c r="E106" s="14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4.25" hidden="1">
      <c r="A107" s="8"/>
      <c r="B107" s="8"/>
      <c r="C107" s="8"/>
      <c r="D107" s="8"/>
      <c r="E107" s="14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4.25" hidden="1">
      <c r="A108" s="8"/>
      <c r="B108" s="8"/>
      <c r="C108" s="8"/>
      <c r="D108" s="8"/>
      <c r="E108" s="14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4.25" hidden="1">
      <c r="A109" s="8"/>
      <c r="B109" s="8"/>
      <c r="C109" s="8"/>
      <c r="D109" s="8"/>
      <c r="E109" s="14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4.25" hidden="1">
      <c r="A110" s="8"/>
      <c r="B110" s="8"/>
      <c r="C110" s="8"/>
      <c r="D110" s="8"/>
      <c r="E110" s="142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4.25" hidden="1">
      <c r="A111" s="8"/>
      <c r="B111" s="8"/>
      <c r="C111" s="8"/>
      <c r="D111" s="8"/>
      <c r="E111" s="142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4.25" hidden="1">
      <c r="A112" s="8"/>
      <c r="B112" s="8"/>
      <c r="C112" s="8"/>
      <c r="D112" s="8"/>
      <c r="E112" s="14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4.25" hidden="1">
      <c r="A113" s="8"/>
      <c r="B113" s="8"/>
      <c r="C113" s="8"/>
      <c r="D113" s="8"/>
      <c r="E113" s="14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4.25" hidden="1">
      <c r="A114" s="8"/>
      <c r="B114" s="8"/>
      <c r="C114" s="8"/>
      <c r="D114" s="8"/>
      <c r="E114" s="142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4.25" hidden="1">
      <c r="A115" s="8"/>
      <c r="B115" s="8"/>
      <c r="C115" s="8"/>
      <c r="D115" s="8"/>
      <c r="E115" s="142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4.25" hidden="1">
      <c r="A116" s="8"/>
      <c r="B116" s="8"/>
      <c r="C116" s="8"/>
      <c r="D116" s="8"/>
      <c r="E116" s="142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4.25" hidden="1">
      <c r="A117" s="8"/>
      <c r="B117" s="8"/>
      <c r="C117" s="8"/>
      <c r="D117" s="8"/>
      <c r="E117" s="142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4.25" hidden="1">
      <c r="A118" s="8"/>
      <c r="B118" s="8"/>
      <c r="C118" s="8"/>
      <c r="D118" s="8"/>
      <c r="E118" s="142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4.25" hidden="1">
      <c r="A119" s="8"/>
      <c r="B119" s="8"/>
      <c r="C119" s="8"/>
      <c r="D119" s="8"/>
      <c r="E119" s="14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4.25" hidden="1">
      <c r="A120" s="8"/>
      <c r="B120" s="8"/>
      <c r="C120" s="8"/>
      <c r="D120" s="8"/>
      <c r="E120" s="14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4.25" hidden="1">
      <c r="A121" s="8"/>
      <c r="B121" s="8"/>
      <c r="C121" s="8"/>
      <c r="D121" s="8"/>
      <c r="E121" s="142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4.25" hidden="1">
      <c r="A122" s="8"/>
      <c r="B122" s="8"/>
      <c r="C122" s="8"/>
      <c r="D122" s="8"/>
      <c r="E122" s="142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4.25" hidden="1">
      <c r="A123" s="8"/>
      <c r="B123" s="8"/>
      <c r="C123" s="8"/>
      <c r="D123" s="8"/>
      <c r="E123" s="142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4.25" hidden="1">
      <c r="A124" s="8"/>
      <c r="B124" s="8"/>
      <c r="C124" s="8"/>
      <c r="D124" s="8"/>
      <c r="E124" s="142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4.25" hidden="1">
      <c r="A125" s="8"/>
      <c r="B125" s="8"/>
      <c r="C125" s="8"/>
      <c r="D125" s="8"/>
      <c r="E125" s="142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4.25" hidden="1">
      <c r="A126" s="8"/>
      <c r="B126" s="8"/>
      <c r="C126" s="8"/>
      <c r="D126" s="8"/>
      <c r="E126" s="142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4.25" hidden="1">
      <c r="A127" s="8"/>
      <c r="B127" s="8"/>
      <c r="C127" s="8"/>
      <c r="D127" s="8"/>
      <c r="E127" s="142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4.25" hidden="1">
      <c r="A128" s="8"/>
      <c r="B128" s="8"/>
      <c r="C128" s="8"/>
      <c r="D128" s="8"/>
      <c r="E128" s="142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4.25" hidden="1">
      <c r="A129" s="8"/>
      <c r="B129" s="8"/>
      <c r="C129" s="8"/>
      <c r="D129" s="8"/>
      <c r="E129" s="14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4.25" hidden="1">
      <c r="A130" s="8"/>
      <c r="B130" s="8"/>
      <c r="C130" s="8"/>
      <c r="D130" s="8"/>
      <c r="E130" s="142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4.25" hidden="1">
      <c r="A131" s="8"/>
      <c r="B131" s="8"/>
      <c r="C131" s="8"/>
      <c r="D131" s="8"/>
      <c r="E131" s="142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4.25" hidden="1">
      <c r="A132" s="8"/>
      <c r="B132" s="8"/>
      <c r="C132" s="8"/>
      <c r="D132" s="8"/>
      <c r="E132" s="142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4.25" hidden="1">
      <c r="A133" s="8"/>
      <c r="B133" s="8"/>
      <c r="C133" s="8"/>
      <c r="D133" s="8"/>
      <c r="E133" s="142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4.25" hidden="1">
      <c r="A134" s="8"/>
      <c r="B134" s="8"/>
      <c r="C134" s="8"/>
      <c r="D134" s="8"/>
      <c r="E134" s="142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4.25" hidden="1">
      <c r="A135" s="8"/>
      <c r="B135" s="8"/>
      <c r="C135" s="8"/>
      <c r="D135" s="8"/>
      <c r="E135" s="142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4.25" hidden="1">
      <c r="A136" s="8"/>
      <c r="B136" s="8"/>
      <c r="C136" s="8"/>
      <c r="D136" s="8"/>
      <c r="E136" s="142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4.25" hidden="1">
      <c r="A137" s="8"/>
      <c r="B137" s="8"/>
      <c r="C137" s="8"/>
      <c r="D137" s="8"/>
      <c r="E137" s="142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4.25" hidden="1">
      <c r="A138" s="8"/>
      <c r="B138" s="8"/>
      <c r="C138" s="8"/>
      <c r="D138" s="8"/>
      <c r="E138" s="142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4.25" hidden="1">
      <c r="A139" s="8"/>
      <c r="B139" s="8"/>
      <c r="C139" s="8"/>
      <c r="D139" s="8"/>
      <c r="E139" s="142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4.25" hidden="1">
      <c r="A140" s="8"/>
      <c r="B140" s="8"/>
      <c r="C140" s="8"/>
      <c r="D140" s="8"/>
      <c r="E140" s="142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4.25" hidden="1">
      <c r="A141" s="8"/>
      <c r="B141" s="8"/>
      <c r="C141" s="8"/>
      <c r="D141" s="8"/>
      <c r="E141" s="142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4.25" hidden="1">
      <c r="A142" s="8"/>
      <c r="B142" s="8"/>
      <c r="C142" s="8"/>
      <c r="D142" s="8"/>
      <c r="E142" s="142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4.25" hidden="1">
      <c r="A143" s="8"/>
      <c r="B143" s="8"/>
      <c r="C143" s="8"/>
      <c r="D143" s="8"/>
      <c r="E143" s="142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4.25" hidden="1">
      <c r="A144" s="8"/>
      <c r="B144" s="8"/>
      <c r="C144" s="8"/>
      <c r="D144" s="8"/>
      <c r="E144" s="142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4.25" hidden="1">
      <c r="A145" s="8"/>
      <c r="B145" s="8"/>
      <c r="C145" s="8"/>
      <c r="D145" s="8"/>
      <c r="E145" s="142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4.25" hidden="1">
      <c r="A146" s="8"/>
      <c r="B146" s="8"/>
      <c r="C146" s="8"/>
      <c r="D146" s="8"/>
      <c r="E146" s="142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4.25" hidden="1">
      <c r="A147" s="8"/>
      <c r="B147" s="8"/>
      <c r="C147" s="8"/>
      <c r="D147" s="8"/>
      <c r="E147" s="142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4.25" hidden="1">
      <c r="A148" s="8"/>
      <c r="B148" s="8"/>
      <c r="C148" s="8"/>
      <c r="D148" s="8"/>
      <c r="E148" s="142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4.25" hidden="1">
      <c r="A149" s="8"/>
      <c r="B149" s="8"/>
      <c r="C149" s="8"/>
      <c r="D149" s="8"/>
      <c r="E149" s="142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4.25" hidden="1">
      <c r="A150" s="8"/>
      <c r="B150" s="8"/>
      <c r="C150" s="8"/>
      <c r="D150" s="8"/>
      <c r="E150" s="142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4.25" hidden="1">
      <c r="A151" s="8"/>
      <c r="B151" s="8"/>
      <c r="C151" s="8"/>
      <c r="D151" s="8"/>
      <c r="E151" s="142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4.25" hidden="1">
      <c r="A152" s="8"/>
      <c r="B152" s="8"/>
      <c r="C152" s="8"/>
      <c r="D152" s="8"/>
      <c r="E152" s="142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4.25" hidden="1">
      <c r="A153" s="8"/>
      <c r="B153" s="8"/>
      <c r="C153" s="8"/>
      <c r="D153" s="8"/>
      <c r="E153" s="142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4.25" hidden="1">
      <c r="A154" s="8"/>
      <c r="B154" s="8"/>
      <c r="C154" s="8"/>
      <c r="D154" s="8"/>
      <c r="E154" s="142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4.25" hidden="1">
      <c r="A155" s="8"/>
      <c r="B155" s="8"/>
      <c r="C155" s="8"/>
      <c r="D155" s="8"/>
      <c r="E155" s="142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4.25" hidden="1">
      <c r="A156" s="8"/>
      <c r="B156" s="8"/>
      <c r="C156" s="8"/>
      <c r="D156" s="8"/>
      <c r="E156" s="142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4.25" hidden="1">
      <c r="A157" s="8"/>
      <c r="B157" s="8"/>
      <c r="C157" s="8"/>
      <c r="D157" s="8"/>
      <c r="E157" s="142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4.25" hidden="1">
      <c r="A158" s="8"/>
      <c r="B158" s="8"/>
      <c r="C158" s="8"/>
      <c r="D158" s="8"/>
      <c r="E158" s="142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4.25" hidden="1">
      <c r="A159" s="8"/>
      <c r="B159" s="8"/>
      <c r="C159" s="8"/>
      <c r="D159" s="8"/>
      <c r="E159" s="142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4.25" hidden="1">
      <c r="A160" s="8"/>
      <c r="B160" s="8"/>
      <c r="C160" s="8"/>
      <c r="D160" s="8"/>
      <c r="E160" s="142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4.25" hidden="1">
      <c r="A161" s="8"/>
      <c r="B161" s="8"/>
      <c r="C161" s="8"/>
      <c r="D161" s="8"/>
      <c r="E161" s="142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4.25" hidden="1">
      <c r="A162" s="8"/>
      <c r="B162" s="8"/>
      <c r="C162" s="8"/>
      <c r="D162" s="8"/>
      <c r="E162" s="142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4.25" hidden="1">
      <c r="A163" s="8"/>
      <c r="B163" s="8"/>
      <c r="C163" s="8"/>
      <c r="D163" s="8"/>
      <c r="E163" s="142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4.25" hidden="1">
      <c r="A164" s="8"/>
      <c r="B164" s="8"/>
      <c r="C164" s="8"/>
      <c r="D164" s="8"/>
      <c r="E164" s="142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4.25" hidden="1">
      <c r="A165" s="8"/>
      <c r="B165" s="8"/>
      <c r="C165" s="8"/>
      <c r="D165" s="8"/>
      <c r="E165" s="142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4.25" hidden="1">
      <c r="A166" s="8"/>
      <c r="B166" s="8"/>
      <c r="C166" s="8"/>
      <c r="D166" s="8"/>
      <c r="E166" s="142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4.25" hidden="1">
      <c r="A167" s="8"/>
      <c r="B167" s="8"/>
      <c r="C167" s="8"/>
      <c r="D167" s="8"/>
      <c r="E167" s="142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4.25" hidden="1">
      <c r="A168" s="8"/>
      <c r="B168" s="8"/>
      <c r="C168" s="8"/>
      <c r="D168" s="8"/>
      <c r="E168" s="142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4.25" hidden="1">
      <c r="A169" s="8"/>
      <c r="B169" s="8"/>
      <c r="C169" s="8"/>
      <c r="D169" s="8"/>
      <c r="E169" s="142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4.25" hidden="1">
      <c r="A170" s="8"/>
      <c r="B170" s="8"/>
      <c r="C170" s="8"/>
      <c r="D170" s="8"/>
      <c r="E170" s="142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4.25" hidden="1">
      <c r="A171" s="8"/>
      <c r="B171" s="8"/>
      <c r="C171" s="8"/>
      <c r="D171" s="8"/>
      <c r="E171" s="142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4.25" hidden="1">
      <c r="A172" s="8"/>
      <c r="B172" s="8"/>
      <c r="C172" s="8"/>
      <c r="D172" s="8"/>
      <c r="E172" s="142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4.25" hidden="1">
      <c r="A173" s="8"/>
      <c r="B173" s="8"/>
      <c r="C173" s="8"/>
      <c r="D173" s="8"/>
      <c r="E173" s="142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4.25" hidden="1">
      <c r="A174" s="8"/>
      <c r="B174" s="8"/>
      <c r="C174" s="8"/>
      <c r="D174" s="8"/>
      <c r="E174" s="142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4.25" hidden="1">
      <c r="A175" s="8"/>
      <c r="B175" s="8"/>
      <c r="C175" s="8"/>
      <c r="D175" s="8"/>
      <c r="E175" s="142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4.25" hidden="1">
      <c r="A176" s="8"/>
      <c r="B176" s="8"/>
      <c r="C176" s="8"/>
      <c r="D176" s="8"/>
      <c r="E176" s="142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4.25" hidden="1">
      <c r="A177" s="8"/>
      <c r="B177" s="8"/>
      <c r="C177" s="8"/>
      <c r="D177" s="8"/>
      <c r="E177" s="142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4.25" hidden="1">
      <c r="A178" s="8"/>
      <c r="B178" s="8"/>
      <c r="C178" s="8"/>
      <c r="D178" s="8"/>
      <c r="E178" s="142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4.25" hidden="1">
      <c r="A179" s="8"/>
      <c r="B179" s="8"/>
      <c r="C179" s="8"/>
      <c r="D179" s="8"/>
      <c r="E179" s="142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4.25" hidden="1">
      <c r="A180" s="8"/>
      <c r="B180" s="8"/>
      <c r="C180" s="8"/>
      <c r="D180" s="8"/>
      <c r="E180" s="142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4.25" hidden="1">
      <c r="A181" s="8"/>
      <c r="B181" s="8"/>
      <c r="C181" s="8"/>
      <c r="D181" s="8"/>
      <c r="E181" s="142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4.25" hidden="1">
      <c r="A182" s="8"/>
      <c r="B182" s="8"/>
      <c r="C182" s="8"/>
      <c r="D182" s="8"/>
      <c r="E182" s="142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4.25" hidden="1">
      <c r="A183" s="8"/>
      <c r="B183" s="8"/>
      <c r="C183" s="8"/>
      <c r="D183" s="8"/>
      <c r="E183" s="142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4.25" hidden="1">
      <c r="A184" s="8"/>
      <c r="B184" s="8"/>
      <c r="C184" s="8"/>
      <c r="D184" s="8"/>
      <c r="E184" s="142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4.25" hidden="1">
      <c r="A185" s="8"/>
      <c r="B185" s="8"/>
      <c r="C185" s="8"/>
      <c r="D185" s="8"/>
      <c r="E185" s="142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4.25" hidden="1">
      <c r="A186" s="8"/>
      <c r="B186" s="8"/>
      <c r="C186" s="8"/>
      <c r="D186" s="8"/>
      <c r="E186" s="142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4.25" hidden="1">
      <c r="A187" s="8"/>
      <c r="B187" s="8"/>
      <c r="C187" s="8"/>
      <c r="D187" s="8"/>
      <c r="E187" s="142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4.25" hidden="1">
      <c r="A188" s="8"/>
      <c r="B188" s="8"/>
      <c r="C188" s="8"/>
      <c r="D188" s="8"/>
      <c r="E188" s="142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4.25" hidden="1">
      <c r="A189" s="8"/>
      <c r="B189" s="8"/>
      <c r="C189" s="8"/>
      <c r="D189" s="8"/>
      <c r="E189" s="142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4.25" hidden="1">
      <c r="A190" s="8"/>
      <c r="B190" s="8"/>
      <c r="C190" s="8"/>
      <c r="D190" s="8"/>
      <c r="E190" s="142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4.25" hidden="1">
      <c r="A191" s="8"/>
      <c r="B191" s="8"/>
      <c r="C191" s="8"/>
      <c r="D191" s="8"/>
      <c r="E191" s="142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4.25" hidden="1">
      <c r="A192" s="8"/>
      <c r="B192" s="8"/>
      <c r="C192" s="8"/>
      <c r="D192" s="8"/>
      <c r="E192" s="142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4.25" hidden="1">
      <c r="A193" s="8"/>
      <c r="B193" s="8"/>
      <c r="C193" s="8"/>
      <c r="D193" s="8"/>
      <c r="E193" s="142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4.25" hidden="1">
      <c r="A194" s="8"/>
      <c r="B194" s="8"/>
      <c r="C194" s="8"/>
      <c r="D194" s="8"/>
      <c r="E194" s="142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4.25" hidden="1">
      <c r="A195" s="8"/>
      <c r="B195" s="8"/>
      <c r="C195" s="8"/>
      <c r="D195" s="8"/>
      <c r="E195" s="142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4.25" hidden="1">
      <c r="A196" s="8"/>
      <c r="B196" s="8"/>
      <c r="C196" s="8"/>
      <c r="D196" s="8"/>
      <c r="E196" s="142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4.25" hidden="1">
      <c r="A197" s="8"/>
      <c r="B197" s="8"/>
      <c r="C197" s="8"/>
      <c r="D197" s="8"/>
      <c r="E197" s="142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4.25" hidden="1">
      <c r="A198" s="8"/>
      <c r="B198" s="8"/>
      <c r="C198" s="8"/>
      <c r="D198" s="8"/>
      <c r="E198" s="142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4.25" hidden="1">
      <c r="A199" s="8"/>
      <c r="B199" s="8"/>
      <c r="C199" s="8"/>
      <c r="D199" s="8"/>
      <c r="E199" s="142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4.25" hidden="1">
      <c r="A200" s="8"/>
      <c r="B200" s="8"/>
      <c r="C200" s="8"/>
      <c r="D200" s="8"/>
      <c r="E200" s="142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4.25" hidden="1">
      <c r="A201" s="8"/>
      <c r="B201" s="8"/>
      <c r="C201" s="8"/>
      <c r="D201" s="8"/>
      <c r="E201" s="142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4.25" hidden="1">
      <c r="A202" s="8"/>
      <c r="B202" s="8"/>
      <c r="C202" s="8"/>
      <c r="D202" s="8"/>
      <c r="E202" s="142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4.25" hidden="1">
      <c r="A203" s="8"/>
      <c r="B203" s="8"/>
      <c r="C203" s="8"/>
      <c r="D203" s="8"/>
      <c r="E203" s="142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4.25" hidden="1">
      <c r="A204" s="8"/>
      <c r="B204" s="8"/>
      <c r="C204" s="8"/>
      <c r="D204" s="8"/>
      <c r="E204" s="142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4.25" hidden="1">
      <c r="A205" s="8"/>
      <c r="B205" s="8"/>
      <c r="C205" s="8"/>
      <c r="D205" s="8"/>
      <c r="E205" s="142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4.25" hidden="1">
      <c r="A206" s="8"/>
      <c r="B206" s="8"/>
      <c r="C206" s="8"/>
      <c r="D206" s="8"/>
      <c r="E206" s="142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4.25" hidden="1">
      <c r="A207" s="8"/>
      <c r="B207" s="8"/>
      <c r="C207" s="8"/>
      <c r="D207" s="8"/>
      <c r="E207" s="142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4.25" hidden="1">
      <c r="A208" s="8"/>
      <c r="B208" s="8"/>
      <c r="C208" s="8"/>
      <c r="D208" s="8"/>
      <c r="E208" s="142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4.25" hidden="1">
      <c r="A209" s="8"/>
      <c r="B209" s="8"/>
      <c r="C209" s="8"/>
      <c r="D209" s="8"/>
      <c r="E209" s="142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4.25" hidden="1">
      <c r="A210" s="8"/>
      <c r="B210" s="8"/>
      <c r="C210" s="8"/>
      <c r="D210" s="8"/>
      <c r="E210" s="142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4.25" hidden="1">
      <c r="A211" s="8"/>
      <c r="B211" s="8"/>
      <c r="C211" s="8"/>
      <c r="D211" s="8"/>
      <c r="E211" s="142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4.25" hidden="1">
      <c r="A212" s="8"/>
      <c r="B212" s="8"/>
      <c r="C212" s="8"/>
      <c r="D212" s="8"/>
      <c r="E212" s="142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4.25" hidden="1">
      <c r="A213" s="8"/>
      <c r="B213" s="8"/>
      <c r="C213" s="8"/>
      <c r="D213" s="8"/>
      <c r="E213" s="142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4.25" hidden="1">
      <c r="A214" s="8"/>
      <c r="B214" s="8"/>
      <c r="C214" s="8"/>
      <c r="D214" s="8"/>
      <c r="E214" s="142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4.25" hidden="1">
      <c r="A215" s="8"/>
      <c r="B215" s="8"/>
      <c r="C215" s="8"/>
      <c r="D215" s="8"/>
      <c r="E215" s="142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4.25" hidden="1">
      <c r="A216" s="8"/>
      <c r="B216" s="8"/>
      <c r="C216" s="8"/>
      <c r="D216" s="8"/>
      <c r="E216" s="142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4.25" hidden="1">
      <c r="A217" s="8"/>
      <c r="B217" s="8"/>
      <c r="C217" s="8"/>
      <c r="D217" s="8"/>
      <c r="E217" s="142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4.25" hidden="1">
      <c r="A218" s="8"/>
      <c r="B218" s="8"/>
      <c r="C218" s="8"/>
      <c r="D218" s="8"/>
      <c r="E218" s="142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4.25" hidden="1">
      <c r="A219" s="8"/>
      <c r="B219" s="8"/>
      <c r="C219" s="8"/>
      <c r="D219" s="8"/>
      <c r="E219" s="142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4.25" hidden="1">
      <c r="A220" s="8"/>
      <c r="B220" s="8"/>
      <c r="C220" s="8"/>
      <c r="D220" s="8"/>
      <c r="E220" s="142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4.25" hidden="1">
      <c r="A221" s="8"/>
      <c r="B221" s="8"/>
      <c r="C221" s="8"/>
      <c r="D221" s="8"/>
      <c r="E221" s="142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4.25" hidden="1">
      <c r="A222" s="8"/>
      <c r="B222" s="8"/>
      <c r="C222" s="8"/>
      <c r="D222" s="8"/>
      <c r="E222" s="142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4.25" hidden="1">
      <c r="A223" s="8"/>
      <c r="B223" s="8"/>
      <c r="C223" s="8"/>
      <c r="D223" s="8"/>
      <c r="E223" s="142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4.25" hidden="1">
      <c r="A224" s="8"/>
      <c r="B224" s="8"/>
      <c r="C224" s="8"/>
      <c r="D224" s="8"/>
      <c r="E224" s="142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4.25" hidden="1">
      <c r="A225" s="8"/>
      <c r="B225" s="8"/>
      <c r="C225" s="8"/>
      <c r="D225" s="8"/>
      <c r="E225" s="142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4.25" hidden="1">
      <c r="A226" s="8"/>
      <c r="B226" s="8"/>
      <c r="C226" s="8"/>
      <c r="D226" s="8"/>
      <c r="E226" s="142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4.25" hidden="1">
      <c r="A227" s="8"/>
      <c r="B227" s="8"/>
      <c r="C227" s="8"/>
      <c r="D227" s="8"/>
      <c r="E227" s="142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4.25" hidden="1">
      <c r="A228" s="8"/>
      <c r="B228" s="8"/>
      <c r="C228" s="8"/>
      <c r="D228" s="8"/>
      <c r="E228" s="142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4.25" hidden="1">
      <c r="A229" s="8"/>
      <c r="B229" s="8"/>
      <c r="C229" s="8"/>
      <c r="D229" s="8"/>
      <c r="E229" s="142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4.25" hidden="1">
      <c r="A230" s="8"/>
      <c r="B230" s="8"/>
      <c r="C230" s="8"/>
      <c r="D230" s="8"/>
      <c r="E230" s="142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4.25" hidden="1">
      <c r="A231" s="8"/>
      <c r="B231" s="8"/>
      <c r="C231" s="8"/>
      <c r="D231" s="8"/>
      <c r="E231" s="142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4.25" hidden="1">
      <c r="A232" s="8"/>
      <c r="B232" s="8"/>
      <c r="C232" s="8"/>
      <c r="D232" s="8"/>
      <c r="E232" s="142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4.25" hidden="1">
      <c r="A233" s="8"/>
      <c r="B233" s="8"/>
      <c r="C233" s="8"/>
      <c r="D233" s="8"/>
      <c r="E233" s="142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4.25" hidden="1">
      <c r="A234" s="8"/>
      <c r="B234" s="8"/>
      <c r="C234" s="8"/>
      <c r="D234" s="8"/>
      <c r="E234" s="142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4.25" hidden="1">
      <c r="A235" s="8"/>
      <c r="B235" s="8"/>
      <c r="C235" s="8"/>
      <c r="D235" s="8"/>
      <c r="E235" s="142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4.25" hidden="1">
      <c r="A236" s="8"/>
      <c r="B236" s="8"/>
      <c r="C236" s="8"/>
      <c r="D236" s="8"/>
      <c r="E236" s="142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4.25" hidden="1">
      <c r="A237" s="8"/>
      <c r="B237" s="8"/>
      <c r="C237" s="8"/>
      <c r="D237" s="8"/>
      <c r="E237" s="142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4.25" hidden="1">
      <c r="A238" s="8"/>
      <c r="B238" s="8"/>
      <c r="C238" s="8"/>
      <c r="D238" s="8"/>
      <c r="E238" s="142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4.25" hidden="1">
      <c r="A239" s="8"/>
      <c r="B239" s="8"/>
      <c r="C239" s="8"/>
      <c r="D239" s="8"/>
      <c r="E239" s="142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4.25" hidden="1">
      <c r="A240" s="8"/>
      <c r="B240" s="8"/>
      <c r="C240" s="8"/>
      <c r="D240" s="8"/>
      <c r="E240" s="142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4.25" hidden="1">
      <c r="A241" s="8"/>
      <c r="B241" s="8"/>
      <c r="C241" s="8"/>
      <c r="D241" s="8"/>
      <c r="E241" s="142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4.25" hidden="1">
      <c r="A242" s="8"/>
      <c r="B242" s="8"/>
      <c r="C242" s="8"/>
      <c r="D242" s="8"/>
      <c r="E242" s="142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4.25" hidden="1">
      <c r="A243" s="8"/>
      <c r="B243" s="8"/>
      <c r="C243" s="8"/>
      <c r="D243" s="8"/>
      <c r="E243" s="142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4.25" hidden="1">
      <c r="A244" s="8"/>
      <c r="B244" s="8"/>
      <c r="C244" s="8"/>
      <c r="D244" s="8"/>
      <c r="E244" s="142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4.25" hidden="1">
      <c r="A245" s="8"/>
      <c r="B245" s="8"/>
      <c r="C245" s="8"/>
      <c r="D245" s="8"/>
      <c r="E245" s="142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4.25" hidden="1">
      <c r="A246" s="8"/>
      <c r="B246" s="8"/>
      <c r="C246" s="8"/>
      <c r="D246" s="8"/>
      <c r="E246" s="142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4.25" hidden="1">
      <c r="A247" s="8"/>
      <c r="B247" s="8"/>
      <c r="C247" s="8"/>
      <c r="D247" s="8"/>
      <c r="E247" s="142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4.25" hidden="1">
      <c r="A248" s="8"/>
      <c r="B248" s="8"/>
      <c r="C248" s="8"/>
      <c r="D248" s="8"/>
      <c r="E248" s="142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4.25" hidden="1">
      <c r="A249" s="8"/>
      <c r="B249" s="8"/>
      <c r="C249" s="8"/>
      <c r="D249" s="8"/>
      <c r="E249" s="142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4.25" hidden="1">
      <c r="A250" s="8"/>
      <c r="B250" s="8"/>
      <c r="C250" s="8"/>
      <c r="D250" s="8"/>
      <c r="E250" s="142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4.25" hidden="1">
      <c r="A251" s="8"/>
      <c r="B251" s="8"/>
      <c r="C251" s="8"/>
      <c r="D251" s="8"/>
      <c r="E251" s="142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4.25" hidden="1">
      <c r="A252" s="8"/>
      <c r="B252" s="8"/>
      <c r="C252" s="8"/>
      <c r="D252" s="8"/>
      <c r="E252" s="142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4.25" hidden="1">
      <c r="A253" s="8"/>
      <c r="B253" s="8"/>
      <c r="C253" s="8"/>
      <c r="D253" s="8"/>
      <c r="E253" s="142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4.25" hidden="1">
      <c r="A254" s="8"/>
      <c r="B254" s="8"/>
      <c r="C254" s="8"/>
      <c r="D254" s="8"/>
      <c r="E254" s="142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4.25" hidden="1">
      <c r="A255" s="8"/>
      <c r="B255" s="8"/>
      <c r="C255" s="8"/>
      <c r="D255" s="8"/>
      <c r="E255" s="142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4.25" hidden="1">
      <c r="A256" s="8"/>
      <c r="B256" s="8"/>
      <c r="C256" s="8"/>
      <c r="D256" s="8"/>
      <c r="E256" s="142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4.25" hidden="1">
      <c r="A257" s="8"/>
      <c r="B257" s="8"/>
      <c r="C257" s="8"/>
      <c r="D257" s="8"/>
      <c r="E257" s="142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4.25" hidden="1">
      <c r="A258" s="8"/>
      <c r="B258" s="8"/>
      <c r="C258" s="8"/>
      <c r="D258" s="8"/>
      <c r="E258" s="142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4.25" hidden="1">
      <c r="A259" s="8"/>
      <c r="B259" s="8"/>
      <c r="C259" s="8"/>
      <c r="D259" s="8"/>
      <c r="E259" s="142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4.25" hidden="1">
      <c r="A260" s="8"/>
      <c r="B260" s="8"/>
      <c r="C260" s="8"/>
      <c r="D260" s="8"/>
      <c r="E260" s="142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4.25" hidden="1">
      <c r="A261" s="8"/>
      <c r="B261" s="8"/>
      <c r="C261" s="8"/>
      <c r="D261" s="8"/>
      <c r="E261" s="142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4.25" hidden="1">
      <c r="A262" s="8"/>
      <c r="B262" s="8"/>
      <c r="C262" s="8"/>
      <c r="D262" s="8"/>
      <c r="E262" s="142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4.25" hidden="1">
      <c r="A263" s="8"/>
      <c r="B263" s="8"/>
      <c r="C263" s="8"/>
      <c r="D263" s="8"/>
      <c r="E263" s="142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4.25" hidden="1">
      <c r="A264" s="8"/>
      <c r="B264" s="8"/>
      <c r="C264" s="8"/>
      <c r="D264" s="8"/>
      <c r="E264" s="142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4.25" hidden="1">
      <c r="A265" s="8"/>
      <c r="B265" s="8"/>
      <c r="C265" s="8"/>
      <c r="D265" s="8"/>
      <c r="E265" s="142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4.25" hidden="1">
      <c r="A266" s="8"/>
      <c r="B266" s="8"/>
      <c r="C266" s="8"/>
      <c r="D266" s="8"/>
      <c r="E266" s="142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4.25" hidden="1">
      <c r="A267" s="8"/>
      <c r="B267" s="8"/>
      <c r="C267" s="8"/>
      <c r="D267" s="8"/>
      <c r="E267" s="142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4.25" hidden="1">
      <c r="A268" s="8"/>
      <c r="B268" s="8"/>
      <c r="C268" s="8"/>
      <c r="D268" s="8"/>
      <c r="E268" s="142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4.25" hidden="1">
      <c r="A269" s="8"/>
      <c r="B269" s="8"/>
      <c r="C269" s="8"/>
      <c r="D269" s="8"/>
      <c r="E269" s="142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4.25" hidden="1">
      <c r="A270" s="8"/>
      <c r="B270" s="8"/>
      <c r="C270" s="8"/>
      <c r="D270" s="8"/>
      <c r="E270" s="142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4.25" hidden="1">
      <c r="A271" s="8"/>
      <c r="B271" s="8"/>
      <c r="C271" s="8"/>
      <c r="D271" s="8"/>
      <c r="E271" s="142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4.25" hidden="1">
      <c r="A272" s="8"/>
      <c r="B272" s="8"/>
      <c r="C272" s="8"/>
      <c r="D272" s="8"/>
      <c r="E272" s="142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4.25" hidden="1">
      <c r="A273" s="8"/>
      <c r="B273" s="8"/>
      <c r="C273" s="8"/>
      <c r="D273" s="8"/>
      <c r="E273" s="142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4.25" hidden="1">
      <c r="A274" s="8"/>
      <c r="B274" s="8"/>
      <c r="C274" s="8"/>
      <c r="D274" s="8"/>
      <c r="E274" s="142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4.25" hidden="1">
      <c r="A275" s="8"/>
      <c r="B275" s="8"/>
      <c r="C275" s="8"/>
      <c r="D275" s="8"/>
      <c r="E275" s="142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4.25" hidden="1">
      <c r="A276" s="8"/>
      <c r="B276" s="8"/>
      <c r="C276" s="8"/>
      <c r="D276" s="8"/>
      <c r="E276" s="142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4.25" hidden="1">
      <c r="A277" s="8"/>
      <c r="B277" s="8"/>
      <c r="C277" s="8"/>
      <c r="D277" s="8"/>
      <c r="E277" s="142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4.25" hidden="1">
      <c r="A278" s="8"/>
      <c r="B278" s="8"/>
      <c r="C278" s="8"/>
      <c r="D278" s="8"/>
      <c r="E278" s="142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4.25" hidden="1">
      <c r="A279" s="8"/>
      <c r="B279" s="8"/>
      <c r="C279" s="8"/>
      <c r="D279" s="8"/>
      <c r="E279" s="142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4.25" hidden="1">
      <c r="A280" s="8"/>
      <c r="B280" s="8"/>
      <c r="C280" s="8"/>
      <c r="D280" s="8"/>
      <c r="E280" s="142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4.25" hidden="1">
      <c r="A281" s="8"/>
      <c r="B281" s="8"/>
      <c r="C281" s="8"/>
      <c r="D281" s="8"/>
      <c r="E281" s="142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4.25" hidden="1">
      <c r="A282" s="8"/>
      <c r="B282" s="8"/>
      <c r="C282" s="8"/>
      <c r="D282" s="8"/>
      <c r="E282" s="142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4.25" hidden="1">
      <c r="A283" s="8"/>
      <c r="B283" s="8"/>
      <c r="C283" s="8"/>
      <c r="D283" s="8"/>
      <c r="E283" s="142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4.25" hidden="1">
      <c r="A284" s="8"/>
      <c r="B284" s="8"/>
      <c r="C284" s="8"/>
      <c r="D284" s="8"/>
      <c r="E284" s="142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4.25" hidden="1">
      <c r="A285" s="8"/>
      <c r="B285" s="8"/>
      <c r="C285" s="8"/>
      <c r="D285" s="8"/>
      <c r="E285" s="142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4.25" hidden="1">
      <c r="A286" s="8"/>
      <c r="B286" s="8"/>
      <c r="C286" s="8"/>
      <c r="D286" s="8"/>
      <c r="E286" s="142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4.25" hidden="1">
      <c r="A287" s="8"/>
      <c r="B287" s="8"/>
      <c r="C287" s="8"/>
      <c r="D287" s="8"/>
      <c r="E287" s="142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4.25" hidden="1">
      <c r="A288" s="8"/>
      <c r="B288" s="8"/>
      <c r="C288" s="8"/>
      <c r="D288" s="8"/>
      <c r="E288" s="142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4.25" hidden="1">
      <c r="A289" s="8"/>
      <c r="B289" s="8"/>
      <c r="C289" s="8"/>
      <c r="D289" s="8"/>
      <c r="E289" s="142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4.25" hidden="1">
      <c r="A290" s="8"/>
      <c r="B290" s="8"/>
      <c r="C290" s="8"/>
      <c r="D290" s="8"/>
      <c r="E290" s="142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4.25" hidden="1">
      <c r="A291" s="8"/>
      <c r="B291" s="8"/>
      <c r="C291" s="8"/>
      <c r="D291" s="8"/>
      <c r="E291" s="142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4.25" hidden="1">
      <c r="A292" s="8"/>
      <c r="B292" s="8"/>
      <c r="C292" s="8"/>
      <c r="D292" s="8"/>
      <c r="E292" s="142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4.25" hidden="1">
      <c r="A293" s="8"/>
      <c r="B293" s="8"/>
      <c r="C293" s="8"/>
      <c r="D293" s="8"/>
      <c r="E293" s="142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4.25" hidden="1">
      <c r="A294" s="8"/>
      <c r="B294" s="8"/>
      <c r="C294" s="8"/>
      <c r="D294" s="8"/>
      <c r="E294" s="142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4.25" hidden="1">
      <c r="A295" s="8"/>
      <c r="B295" s="8"/>
      <c r="C295" s="8"/>
      <c r="D295" s="8"/>
      <c r="E295" s="142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4.25" hidden="1">
      <c r="A296" s="8"/>
      <c r="B296" s="8"/>
      <c r="C296" s="8"/>
      <c r="D296" s="8"/>
      <c r="E296" s="142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4.25" hidden="1">
      <c r="A297" s="8"/>
      <c r="B297" s="8"/>
      <c r="C297" s="8"/>
      <c r="D297" s="8"/>
      <c r="E297" s="142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4.25" hidden="1">
      <c r="A298" s="8"/>
      <c r="B298" s="8"/>
      <c r="C298" s="8"/>
      <c r="D298" s="8"/>
      <c r="E298" s="142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4.25" hidden="1">
      <c r="A299" s="8"/>
      <c r="B299" s="8"/>
      <c r="C299" s="8"/>
      <c r="D299" s="8"/>
      <c r="E299" s="142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4.25" hidden="1">
      <c r="A300" s="8"/>
      <c r="B300" s="8"/>
      <c r="C300" s="8"/>
      <c r="D300" s="8"/>
      <c r="E300" s="142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4.25" hidden="1">
      <c r="A301" s="8"/>
      <c r="B301" s="8"/>
      <c r="C301" s="8"/>
      <c r="D301" s="8"/>
      <c r="E301" s="142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4.25" hidden="1">
      <c r="A302" s="8"/>
      <c r="B302" s="8"/>
      <c r="C302" s="8"/>
      <c r="D302" s="8"/>
      <c r="E302" s="142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4.25" hidden="1">
      <c r="A303" s="8"/>
      <c r="B303" s="8"/>
      <c r="C303" s="8"/>
      <c r="D303" s="8"/>
      <c r="E303" s="142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4.25" hidden="1">
      <c r="A304" s="8"/>
      <c r="B304" s="8"/>
      <c r="C304" s="8"/>
      <c r="D304" s="8"/>
      <c r="E304" s="142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4.25" hidden="1">
      <c r="A305" s="8"/>
      <c r="B305" s="8"/>
      <c r="C305" s="8"/>
      <c r="D305" s="8"/>
      <c r="E305" s="142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4.25" hidden="1">
      <c r="A306" s="8"/>
      <c r="B306" s="8"/>
      <c r="C306" s="8"/>
      <c r="D306" s="8"/>
      <c r="E306" s="142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4.25" hidden="1">
      <c r="A307" s="8"/>
      <c r="B307" s="8"/>
      <c r="C307" s="8"/>
      <c r="D307" s="8"/>
      <c r="E307" s="142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4.25" hidden="1">
      <c r="A308" s="8"/>
      <c r="B308" s="8"/>
      <c r="C308" s="8"/>
      <c r="D308" s="8"/>
      <c r="E308" s="142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4.25" hidden="1">
      <c r="A309" s="8"/>
      <c r="B309" s="8"/>
      <c r="C309" s="8"/>
      <c r="D309" s="8"/>
      <c r="E309" s="142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4.25" hidden="1">
      <c r="A310" s="8"/>
      <c r="B310" s="8"/>
      <c r="C310" s="8"/>
      <c r="D310" s="8"/>
      <c r="E310" s="142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4.25" hidden="1">
      <c r="A311" s="8"/>
      <c r="B311" s="8"/>
      <c r="C311" s="8"/>
      <c r="D311" s="8"/>
      <c r="E311" s="142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4.25" hidden="1">
      <c r="A312" s="8"/>
      <c r="B312" s="8"/>
      <c r="C312" s="8"/>
      <c r="D312" s="8"/>
      <c r="E312" s="142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4.25" hidden="1">
      <c r="A313" s="8"/>
      <c r="B313" s="8"/>
      <c r="C313" s="8"/>
      <c r="D313" s="8"/>
      <c r="E313" s="142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4.25" hidden="1">
      <c r="A314" s="8"/>
      <c r="B314" s="8"/>
      <c r="C314" s="8"/>
      <c r="D314" s="8"/>
      <c r="E314" s="142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4.25" hidden="1">
      <c r="A315" s="8"/>
      <c r="B315" s="8"/>
      <c r="C315" s="8"/>
      <c r="D315" s="8"/>
      <c r="E315" s="142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4.25" hidden="1">
      <c r="A316" s="8"/>
      <c r="B316" s="8"/>
      <c r="C316" s="8"/>
      <c r="D316" s="8"/>
      <c r="E316" s="142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4.25" hidden="1">
      <c r="A317" s="8"/>
      <c r="B317" s="8"/>
      <c r="C317" s="8"/>
      <c r="D317" s="8"/>
      <c r="E317" s="142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4.25" hidden="1">
      <c r="A318" s="8"/>
      <c r="B318" s="8"/>
      <c r="C318" s="8"/>
      <c r="D318" s="8"/>
      <c r="E318" s="142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4.25" hidden="1">
      <c r="A319" s="8"/>
      <c r="B319" s="8"/>
      <c r="C319" s="8"/>
      <c r="D319" s="8"/>
      <c r="E319" s="142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4.25" hidden="1">
      <c r="A320" s="8"/>
      <c r="B320" s="8"/>
      <c r="C320" s="8"/>
      <c r="D320" s="8"/>
      <c r="E320" s="142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4.25" hidden="1">
      <c r="A321" s="8"/>
      <c r="B321" s="8"/>
      <c r="C321" s="8"/>
      <c r="D321" s="8"/>
      <c r="E321" s="142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4.25" hidden="1">
      <c r="A322" s="8"/>
      <c r="B322" s="8"/>
      <c r="C322" s="8"/>
      <c r="D322" s="8"/>
      <c r="E322" s="142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4.25" hidden="1">
      <c r="A323" s="8"/>
      <c r="B323" s="8"/>
      <c r="C323" s="8"/>
      <c r="D323" s="8"/>
      <c r="E323" s="142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4.25" hidden="1">
      <c r="A324" s="8"/>
      <c r="B324" s="8"/>
      <c r="C324" s="8"/>
      <c r="D324" s="8"/>
      <c r="E324" s="142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4.25" hidden="1">
      <c r="A325" s="8"/>
      <c r="B325" s="8"/>
      <c r="C325" s="8"/>
      <c r="D325" s="8"/>
      <c r="E325" s="142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4.25" hidden="1">
      <c r="A326" s="8"/>
      <c r="B326" s="8"/>
      <c r="C326" s="8"/>
      <c r="D326" s="8"/>
      <c r="E326" s="142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4.25" hidden="1">
      <c r="A327" s="8"/>
      <c r="B327" s="8"/>
      <c r="C327" s="8"/>
      <c r="D327" s="8"/>
      <c r="E327" s="142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4.25" hidden="1">
      <c r="A328" s="8"/>
      <c r="B328" s="8"/>
      <c r="C328" s="8"/>
      <c r="D328" s="8"/>
      <c r="E328" s="142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4.25" hidden="1">
      <c r="A329" s="8"/>
      <c r="B329" s="8"/>
      <c r="C329" s="8"/>
      <c r="D329" s="8"/>
      <c r="E329" s="142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4.25" hidden="1">
      <c r="A330" s="8"/>
      <c r="B330" s="8"/>
      <c r="C330" s="8"/>
      <c r="D330" s="8"/>
      <c r="E330" s="142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4.25" hidden="1">
      <c r="A331" s="8"/>
      <c r="B331" s="8"/>
      <c r="C331" s="8"/>
      <c r="D331" s="8"/>
      <c r="E331" s="142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4.25" hidden="1">
      <c r="A332" s="8"/>
      <c r="B332" s="8"/>
      <c r="C332" s="8"/>
      <c r="D332" s="8"/>
      <c r="E332" s="142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4.25" hidden="1">
      <c r="A333" s="8"/>
      <c r="B333" s="8"/>
      <c r="C333" s="8"/>
      <c r="D333" s="8"/>
      <c r="E333" s="142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4.25" hidden="1">
      <c r="A334" s="8"/>
      <c r="B334" s="8"/>
      <c r="C334" s="8"/>
      <c r="D334" s="8"/>
      <c r="E334" s="142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4.25" hidden="1">
      <c r="A335" s="8"/>
      <c r="B335" s="8"/>
      <c r="C335" s="8"/>
      <c r="D335" s="8"/>
      <c r="E335" s="142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4.25" hidden="1">
      <c r="A336" s="8"/>
      <c r="B336" s="8"/>
      <c r="C336" s="8"/>
      <c r="D336" s="8"/>
      <c r="E336" s="142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4.25" hidden="1">
      <c r="A337" s="8"/>
      <c r="B337" s="8"/>
      <c r="C337" s="8"/>
      <c r="D337" s="8"/>
      <c r="E337" s="142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4.25" hidden="1">
      <c r="A338" s="8"/>
      <c r="B338" s="8"/>
      <c r="C338" s="8"/>
      <c r="D338" s="8"/>
      <c r="E338" s="142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4.25" hidden="1">
      <c r="A339" s="8"/>
      <c r="B339" s="8"/>
      <c r="C339" s="8"/>
      <c r="D339" s="8"/>
      <c r="E339" s="142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4.25" hidden="1">
      <c r="A340" s="8"/>
      <c r="B340" s="8"/>
      <c r="C340" s="8"/>
      <c r="D340" s="8"/>
      <c r="E340" s="142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4.25" hidden="1">
      <c r="A341" s="8"/>
      <c r="B341" s="8"/>
      <c r="C341" s="8"/>
      <c r="D341" s="8"/>
      <c r="E341" s="142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4.25" hidden="1">
      <c r="A342" s="8"/>
      <c r="B342" s="8"/>
      <c r="C342" s="8"/>
      <c r="D342" s="8"/>
      <c r="E342" s="142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4.25" hidden="1">
      <c r="A343" s="8"/>
      <c r="B343" s="8"/>
      <c r="C343" s="8"/>
      <c r="D343" s="8"/>
      <c r="E343" s="142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4.25" hidden="1">
      <c r="A344" s="8"/>
      <c r="B344" s="8"/>
      <c r="C344" s="8"/>
      <c r="D344" s="8"/>
      <c r="E344" s="142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4.25" hidden="1">
      <c r="A345" s="8"/>
      <c r="B345" s="8"/>
      <c r="C345" s="8"/>
      <c r="D345" s="8"/>
      <c r="E345" s="142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4.25" hidden="1">
      <c r="A346" s="8"/>
      <c r="B346" s="8"/>
      <c r="C346" s="8"/>
      <c r="D346" s="8"/>
      <c r="E346" s="142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4.25" hidden="1">
      <c r="A347" s="8"/>
      <c r="B347" s="8"/>
      <c r="C347" s="8"/>
      <c r="D347" s="8"/>
      <c r="E347" s="142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4.25" hidden="1">
      <c r="A348" s="8"/>
      <c r="B348" s="8"/>
      <c r="C348" s="8"/>
      <c r="D348" s="8"/>
      <c r="E348" s="142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4.25" hidden="1">
      <c r="A349" s="8"/>
      <c r="B349" s="8"/>
      <c r="C349" s="8"/>
      <c r="D349" s="8"/>
      <c r="E349" s="142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4.25" hidden="1">
      <c r="A350" s="8"/>
      <c r="B350" s="8"/>
      <c r="C350" s="8"/>
      <c r="D350" s="8"/>
      <c r="E350" s="142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4.25" hidden="1">
      <c r="A351" s="8"/>
      <c r="B351" s="8"/>
      <c r="C351" s="8"/>
      <c r="D351" s="8"/>
      <c r="E351" s="142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4.25" hidden="1">
      <c r="A352" s="8"/>
      <c r="B352" s="8"/>
      <c r="C352" s="8"/>
      <c r="D352" s="8"/>
      <c r="E352" s="142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4.25" hidden="1">
      <c r="A353" s="8"/>
      <c r="B353" s="8"/>
      <c r="C353" s="8"/>
      <c r="D353" s="8"/>
      <c r="E353" s="142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4.25" hidden="1">
      <c r="A354" s="8"/>
      <c r="B354" s="8"/>
      <c r="C354" s="8"/>
      <c r="D354" s="8"/>
      <c r="E354" s="142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4.25" hidden="1">
      <c r="A355" s="8"/>
      <c r="B355" s="8"/>
      <c r="C355" s="8"/>
      <c r="D355" s="8"/>
      <c r="E355" s="142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4.25" hidden="1">
      <c r="A356" s="8"/>
      <c r="B356" s="8"/>
      <c r="C356" s="8"/>
      <c r="D356" s="8"/>
      <c r="E356" s="142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4.25" hidden="1">
      <c r="A357" s="8"/>
      <c r="B357" s="8"/>
      <c r="C357" s="8"/>
      <c r="D357" s="8"/>
      <c r="E357" s="142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4.25" hidden="1">
      <c r="A358" s="8"/>
      <c r="B358" s="8"/>
      <c r="C358" s="8"/>
      <c r="D358" s="8"/>
      <c r="E358" s="142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4.25" hidden="1">
      <c r="A359" s="8"/>
      <c r="B359" s="8"/>
      <c r="C359" s="8"/>
      <c r="D359" s="8"/>
      <c r="E359" s="142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4.25" hidden="1">
      <c r="A360" s="8"/>
      <c r="B360" s="8"/>
      <c r="C360" s="8"/>
      <c r="D360" s="8"/>
      <c r="E360" s="142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4.25" hidden="1">
      <c r="A361" s="8"/>
      <c r="B361" s="8"/>
      <c r="C361" s="8"/>
      <c r="D361" s="8"/>
      <c r="E361" s="142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4.25" hidden="1">
      <c r="A362" s="8"/>
      <c r="B362" s="8"/>
      <c r="C362" s="8"/>
      <c r="D362" s="8"/>
      <c r="E362" s="142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4.25" hidden="1">
      <c r="A363" s="8"/>
      <c r="B363" s="8"/>
      <c r="C363" s="8"/>
      <c r="D363" s="8"/>
      <c r="E363" s="142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4.25" hidden="1">
      <c r="A364" s="8"/>
      <c r="B364" s="8"/>
      <c r="C364" s="8"/>
      <c r="D364" s="8"/>
      <c r="E364" s="142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4.25" hidden="1">
      <c r="A365" s="8"/>
      <c r="B365" s="8"/>
      <c r="C365" s="8"/>
      <c r="D365" s="8"/>
      <c r="E365" s="142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4.25" hidden="1">
      <c r="A366" s="8"/>
      <c r="B366" s="8"/>
      <c r="C366" s="8"/>
      <c r="D366" s="8"/>
      <c r="E366" s="142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4.25" hidden="1">
      <c r="A367" s="8"/>
      <c r="B367" s="8"/>
      <c r="C367" s="8"/>
      <c r="D367" s="8"/>
      <c r="E367" s="142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4.25" hidden="1">
      <c r="A368" s="8"/>
      <c r="B368" s="8"/>
      <c r="C368" s="8"/>
      <c r="D368" s="8"/>
      <c r="E368" s="142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4.25" hidden="1">
      <c r="A369" s="8"/>
      <c r="B369" s="8"/>
      <c r="C369" s="8"/>
      <c r="D369" s="8"/>
      <c r="E369" s="142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4.25" hidden="1">
      <c r="A370" s="8"/>
      <c r="B370" s="8"/>
      <c r="C370" s="8"/>
      <c r="D370" s="8"/>
      <c r="E370" s="142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4.25" hidden="1">
      <c r="A371" s="8"/>
      <c r="B371" s="8"/>
      <c r="C371" s="8"/>
      <c r="D371" s="8"/>
      <c r="E371" s="142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4.25" hidden="1">
      <c r="A372" s="8"/>
      <c r="B372" s="8"/>
      <c r="C372" s="8"/>
      <c r="D372" s="8"/>
      <c r="E372" s="142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4.25" hidden="1">
      <c r="A373" s="8"/>
      <c r="B373" s="8"/>
      <c r="C373" s="8"/>
      <c r="D373" s="8"/>
      <c r="E373" s="142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4.25" hidden="1">
      <c r="A374" s="8"/>
      <c r="B374" s="8"/>
      <c r="C374" s="8"/>
      <c r="D374" s="8"/>
      <c r="E374" s="142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4.25" hidden="1">
      <c r="A375" s="8"/>
      <c r="B375" s="8"/>
      <c r="C375" s="8"/>
      <c r="D375" s="8"/>
      <c r="E375" s="142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4.25" hidden="1">
      <c r="A376" s="8"/>
      <c r="B376" s="8"/>
      <c r="C376" s="8"/>
      <c r="D376" s="8"/>
      <c r="E376" s="142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4.25" hidden="1">
      <c r="A377" s="8"/>
      <c r="B377" s="8"/>
      <c r="C377" s="8"/>
      <c r="D377" s="8"/>
      <c r="E377" s="142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4.25" hidden="1">
      <c r="A378" s="8"/>
      <c r="B378" s="8"/>
      <c r="C378" s="8"/>
      <c r="D378" s="8"/>
      <c r="E378" s="142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4.25" hidden="1">
      <c r="A379" s="8"/>
      <c r="B379" s="8"/>
      <c r="C379" s="8"/>
      <c r="D379" s="8"/>
      <c r="E379" s="142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4.25" hidden="1">
      <c r="A380" s="8"/>
      <c r="B380" s="8"/>
      <c r="C380" s="8"/>
      <c r="D380" s="8"/>
      <c r="E380" s="142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4.25" hidden="1">
      <c r="A381" s="8"/>
      <c r="B381" s="8"/>
      <c r="C381" s="8"/>
      <c r="D381" s="8"/>
      <c r="E381" s="142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4.25" hidden="1">
      <c r="A382" s="8"/>
      <c r="B382" s="8"/>
      <c r="C382" s="8"/>
      <c r="D382" s="8"/>
      <c r="E382" s="142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4.25" hidden="1">
      <c r="A383" s="8"/>
      <c r="B383" s="8"/>
      <c r="C383" s="8"/>
      <c r="D383" s="8"/>
      <c r="E383" s="142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4.25" hidden="1">
      <c r="A384" s="8"/>
      <c r="B384" s="8"/>
      <c r="C384" s="8"/>
      <c r="D384" s="8"/>
      <c r="E384" s="142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4.25" hidden="1">
      <c r="A385" s="8"/>
      <c r="B385" s="8"/>
      <c r="C385" s="8"/>
      <c r="D385" s="8"/>
      <c r="E385" s="142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4.25" hidden="1">
      <c r="A386" s="8"/>
      <c r="B386" s="8"/>
      <c r="C386" s="8"/>
      <c r="D386" s="8"/>
      <c r="E386" s="142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4.25" hidden="1">
      <c r="A387" s="8"/>
      <c r="B387" s="8"/>
      <c r="C387" s="8"/>
      <c r="D387" s="8"/>
      <c r="E387" s="142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4.25" hidden="1">
      <c r="A388" s="8"/>
      <c r="B388" s="8"/>
      <c r="C388" s="8"/>
      <c r="D388" s="8"/>
      <c r="E388" s="142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4.25" hidden="1">
      <c r="A389" s="8"/>
      <c r="B389" s="8"/>
      <c r="C389" s="8"/>
      <c r="D389" s="8"/>
      <c r="E389" s="142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4.25" hidden="1">
      <c r="A390" s="8"/>
      <c r="B390" s="8"/>
      <c r="C390" s="8"/>
      <c r="D390" s="8"/>
      <c r="E390" s="142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4.25" hidden="1">
      <c r="A391" s="8"/>
      <c r="B391" s="8"/>
      <c r="C391" s="8"/>
      <c r="D391" s="8"/>
      <c r="E391" s="142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4.25" hidden="1">
      <c r="A392" s="8"/>
      <c r="B392" s="8"/>
      <c r="C392" s="8"/>
      <c r="D392" s="8"/>
      <c r="E392" s="142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4.25" hidden="1">
      <c r="A393" s="8"/>
      <c r="B393" s="8"/>
      <c r="C393" s="8"/>
      <c r="D393" s="8"/>
      <c r="E393" s="142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4.25" hidden="1">
      <c r="A394" s="8"/>
      <c r="B394" s="8"/>
      <c r="C394" s="8"/>
      <c r="D394" s="8"/>
      <c r="E394" s="142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4.25" hidden="1">
      <c r="A395" s="8"/>
      <c r="B395" s="8"/>
      <c r="C395" s="8"/>
      <c r="D395" s="8"/>
      <c r="E395" s="142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4.25" hidden="1">
      <c r="A396" s="8"/>
      <c r="B396" s="8"/>
      <c r="C396" s="8"/>
      <c r="D396" s="8"/>
      <c r="E396" s="142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4.25" hidden="1">
      <c r="A397" s="8"/>
      <c r="B397" s="8"/>
      <c r="C397" s="8"/>
      <c r="D397" s="8"/>
      <c r="E397" s="142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4.25" hidden="1">
      <c r="A398" s="8"/>
      <c r="B398" s="8"/>
      <c r="C398" s="8"/>
      <c r="D398" s="8"/>
      <c r="E398" s="142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4.25" hidden="1">
      <c r="A399" s="8"/>
      <c r="B399" s="8"/>
      <c r="C399" s="8"/>
      <c r="D399" s="8"/>
      <c r="E399" s="142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4.25" hidden="1">
      <c r="A400" s="8"/>
      <c r="B400" s="8"/>
      <c r="C400" s="8"/>
      <c r="D400" s="8"/>
      <c r="E400" s="142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4.25" hidden="1">
      <c r="A401" s="8"/>
      <c r="B401" s="8"/>
      <c r="C401" s="8"/>
      <c r="D401" s="8"/>
      <c r="E401" s="142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4.25" hidden="1">
      <c r="A402" s="8"/>
      <c r="B402" s="8"/>
      <c r="C402" s="8"/>
      <c r="D402" s="8"/>
      <c r="E402" s="142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4.25" hidden="1">
      <c r="A403" s="8"/>
      <c r="B403" s="8"/>
      <c r="C403" s="8"/>
      <c r="D403" s="8"/>
      <c r="E403" s="142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4.25" hidden="1">
      <c r="A404" s="8"/>
      <c r="B404" s="8"/>
      <c r="C404" s="8"/>
      <c r="D404" s="8"/>
      <c r="E404" s="142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4.25" hidden="1">
      <c r="A405" s="8"/>
      <c r="B405" s="8"/>
      <c r="C405" s="8"/>
      <c r="D405" s="8"/>
      <c r="E405" s="142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4.25" hidden="1">
      <c r="A406" s="8"/>
      <c r="B406" s="8"/>
      <c r="C406" s="8"/>
      <c r="D406" s="8"/>
      <c r="E406" s="142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4.25" hidden="1">
      <c r="A407" s="8"/>
      <c r="B407" s="8"/>
      <c r="C407" s="8"/>
      <c r="D407" s="8"/>
      <c r="E407" s="142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4.25" hidden="1">
      <c r="A408" s="8"/>
      <c r="B408" s="8"/>
      <c r="C408" s="8"/>
      <c r="D408" s="8"/>
      <c r="E408" s="142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4.25" hidden="1">
      <c r="A409" s="8"/>
      <c r="B409" s="8"/>
      <c r="C409" s="8"/>
      <c r="D409" s="8"/>
      <c r="E409" s="142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4.25" hidden="1">
      <c r="A410" s="8"/>
      <c r="B410" s="8"/>
      <c r="C410" s="8"/>
      <c r="D410" s="8"/>
      <c r="E410" s="142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4.25" hidden="1">
      <c r="A411" s="8"/>
      <c r="B411" s="8"/>
      <c r="C411" s="8"/>
      <c r="D411" s="8"/>
      <c r="E411" s="142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4.25" hidden="1">
      <c r="A412" s="8"/>
      <c r="B412" s="8"/>
      <c r="C412" s="8"/>
      <c r="D412" s="8"/>
      <c r="E412" s="142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4.25" hidden="1">
      <c r="A413" s="8"/>
      <c r="B413" s="8"/>
      <c r="C413" s="8"/>
      <c r="D413" s="8"/>
      <c r="E413" s="142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4.25" hidden="1">
      <c r="A414" s="8"/>
      <c r="B414" s="8"/>
      <c r="C414" s="8"/>
      <c r="D414" s="8"/>
      <c r="E414" s="142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4.25" hidden="1">
      <c r="A415" s="8"/>
      <c r="B415" s="8"/>
      <c r="C415" s="8"/>
      <c r="D415" s="8"/>
      <c r="E415" s="142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4.25" hidden="1">
      <c r="A416" s="8"/>
      <c r="B416" s="8"/>
      <c r="C416" s="8"/>
      <c r="D416" s="8"/>
      <c r="E416" s="142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4.25" hidden="1">
      <c r="A417" s="8"/>
      <c r="B417" s="8"/>
      <c r="C417" s="8"/>
      <c r="D417" s="8"/>
      <c r="E417" s="142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4.25" hidden="1">
      <c r="A418" s="8"/>
      <c r="B418" s="8"/>
      <c r="C418" s="8"/>
      <c r="D418" s="8"/>
      <c r="E418" s="142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4.25" hidden="1">
      <c r="A419" s="8"/>
      <c r="B419" s="8"/>
      <c r="C419" s="8"/>
      <c r="D419" s="8"/>
      <c r="E419" s="142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4.25" hidden="1">
      <c r="A420" s="8"/>
      <c r="B420" s="8"/>
      <c r="C420" s="8"/>
      <c r="D420" s="8"/>
      <c r="E420" s="142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4.25" hidden="1">
      <c r="A421" s="8"/>
      <c r="B421" s="8"/>
      <c r="C421" s="8"/>
      <c r="D421" s="8"/>
      <c r="E421" s="142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4.25" hidden="1">
      <c r="A422" s="8"/>
      <c r="B422" s="8"/>
      <c r="C422" s="8"/>
      <c r="D422" s="8"/>
      <c r="E422" s="142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4.25" hidden="1">
      <c r="A423" s="8"/>
      <c r="B423" s="8"/>
      <c r="C423" s="8"/>
      <c r="D423" s="8"/>
      <c r="E423" s="142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4.25" hidden="1">
      <c r="A424" s="8"/>
      <c r="B424" s="8"/>
      <c r="C424" s="8"/>
      <c r="D424" s="8"/>
      <c r="E424" s="142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4.25" hidden="1">
      <c r="A425" s="8"/>
      <c r="B425" s="8"/>
      <c r="C425" s="8"/>
      <c r="D425" s="8"/>
      <c r="E425" s="142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4.25" hidden="1">
      <c r="A426" s="8"/>
      <c r="B426" s="8"/>
      <c r="C426" s="8"/>
      <c r="D426" s="8"/>
      <c r="E426" s="142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4.25" hidden="1">
      <c r="A427" s="8"/>
      <c r="B427" s="8"/>
      <c r="C427" s="8"/>
      <c r="D427" s="8"/>
      <c r="E427" s="142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4.25" hidden="1">
      <c r="A428" s="8"/>
      <c r="B428" s="8"/>
      <c r="C428" s="8"/>
      <c r="D428" s="8"/>
      <c r="E428" s="142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4.25" hidden="1">
      <c r="A429" s="8"/>
      <c r="B429" s="8"/>
      <c r="C429" s="8"/>
      <c r="D429" s="8"/>
      <c r="E429" s="142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4.25" hidden="1">
      <c r="A430" s="8"/>
      <c r="B430" s="8"/>
      <c r="C430" s="8"/>
      <c r="D430" s="8"/>
      <c r="E430" s="142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4.25" hidden="1">
      <c r="A431" s="8"/>
      <c r="B431" s="8"/>
      <c r="C431" s="8"/>
      <c r="D431" s="8"/>
      <c r="E431" s="142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4.25" hidden="1">
      <c r="A432" s="8"/>
      <c r="B432" s="8"/>
      <c r="C432" s="8"/>
      <c r="D432" s="8"/>
      <c r="E432" s="142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4.25" hidden="1">
      <c r="A433" s="8"/>
      <c r="B433" s="8"/>
      <c r="C433" s="8"/>
      <c r="D433" s="8"/>
      <c r="E433" s="142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4.25" hidden="1">
      <c r="A434" s="8"/>
      <c r="B434" s="8"/>
      <c r="C434" s="8"/>
      <c r="D434" s="8"/>
      <c r="E434" s="142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4.25" hidden="1">
      <c r="A435" s="8"/>
      <c r="B435" s="8"/>
      <c r="C435" s="8"/>
      <c r="D435" s="8"/>
      <c r="E435" s="142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4.25" hidden="1">
      <c r="A436" s="8"/>
      <c r="B436" s="8"/>
      <c r="C436" s="8"/>
      <c r="D436" s="8"/>
      <c r="E436" s="142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4.25" hidden="1">
      <c r="A437" s="8"/>
      <c r="B437" s="8"/>
      <c r="C437" s="8"/>
      <c r="D437" s="8"/>
      <c r="E437" s="142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4.25" hidden="1">
      <c r="A438" s="8"/>
      <c r="B438" s="8"/>
      <c r="C438" s="8"/>
      <c r="D438" s="8"/>
      <c r="E438" s="142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4.25" hidden="1">
      <c r="A439" s="8"/>
      <c r="B439" s="8"/>
      <c r="C439" s="8"/>
      <c r="D439" s="8"/>
      <c r="E439" s="142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4.25" hidden="1">
      <c r="A440" s="8"/>
      <c r="B440" s="8"/>
      <c r="C440" s="8"/>
      <c r="D440" s="8"/>
      <c r="E440" s="142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4.25" hidden="1">
      <c r="A441" s="8"/>
      <c r="B441" s="8"/>
      <c r="C441" s="8"/>
      <c r="D441" s="8"/>
      <c r="E441" s="142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4.25" hidden="1">
      <c r="A442" s="8"/>
      <c r="B442" s="8"/>
      <c r="C442" s="8"/>
      <c r="D442" s="8"/>
      <c r="E442" s="142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4.25" hidden="1">
      <c r="A443" s="8"/>
      <c r="B443" s="8"/>
      <c r="C443" s="8"/>
      <c r="D443" s="8"/>
      <c r="E443" s="142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4.25" hidden="1">
      <c r="A444" s="8"/>
      <c r="B444" s="8"/>
      <c r="C444" s="8"/>
      <c r="D444" s="8"/>
      <c r="E444" s="142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4.25" hidden="1">
      <c r="A445" s="8"/>
      <c r="B445" s="8"/>
      <c r="C445" s="8"/>
      <c r="D445" s="8"/>
      <c r="E445" s="142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4.25" hidden="1">
      <c r="A446" s="8"/>
      <c r="B446" s="8"/>
      <c r="C446" s="8"/>
      <c r="D446" s="8"/>
      <c r="E446" s="142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4.25" hidden="1">
      <c r="A447" s="8"/>
      <c r="B447" s="8"/>
      <c r="C447" s="8"/>
      <c r="D447" s="8"/>
      <c r="E447" s="142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4.25" hidden="1">
      <c r="A448" s="8"/>
      <c r="B448" s="8"/>
      <c r="C448" s="8"/>
      <c r="D448" s="8"/>
      <c r="E448" s="142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4.25" hidden="1">
      <c r="A449" s="8"/>
      <c r="B449" s="8"/>
      <c r="C449" s="8"/>
      <c r="D449" s="8"/>
      <c r="E449" s="142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4.25" hidden="1">
      <c r="A450" s="8"/>
      <c r="B450" s="8"/>
      <c r="C450" s="8"/>
      <c r="D450" s="8"/>
      <c r="E450" s="142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4.25" hidden="1">
      <c r="A451" s="8"/>
      <c r="B451" s="8"/>
      <c r="C451" s="8"/>
      <c r="D451" s="8"/>
      <c r="E451" s="142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4.25" hidden="1">
      <c r="A452" s="8"/>
      <c r="B452" s="8"/>
      <c r="C452" s="8"/>
      <c r="D452" s="8"/>
      <c r="E452" s="142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4.25" hidden="1">
      <c r="A453" s="8"/>
      <c r="B453" s="8"/>
      <c r="C453" s="8"/>
      <c r="D453" s="8"/>
      <c r="E453" s="142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4.25" hidden="1">
      <c r="A454" s="8"/>
      <c r="B454" s="8"/>
      <c r="C454" s="8"/>
      <c r="D454" s="8"/>
      <c r="E454" s="142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4.25" hidden="1">
      <c r="A455" s="8"/>
      <c r="B455" s="8"/>
      <c r="C455" s="8"/>
      <c r="D455" s="8"/>
      <c r="E455" s="142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4.25" hidden="1">
      <c r="A456" s="8"/>
      <c r="B456" s="8"/>
      <c r="C456" s="8"/>
      <c r="D456" s="8"/>
      <c r="E456" s="142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4.25" hidden="1">
      <c r="A457" s="8"/>
      <c r="B457" s="8"/>
      <c r="C457" s="8"/>
      <c r="D457" s="8"/>
      <c r="E457" s="142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4.25" hidden="1">
      <c r="A458" s="8"/>
      <c r="B458" s="8"/>
      <c r="C458" s="8"/>
      <c r="D458" s="8"/>
      <c r="E458" s="142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4.25" hidden="1">
      <c r="A459" s="8"/>
      <c r="B459" s="8"/>
      <c r="C459" s="8"/>
      <c r="D459" s="8"/>
      <c r="E459" s="142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4.25" hidden="1">
      <c r="A460" s="8"/>
      <c r="B460" s="8"/>
      <c r="C460" s="8"/>
      <c r="D460" s="8"/>
      <c r="E460" s="142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4.25" hidden="1">
      <c r="A461" s="8"/>
      <c r="B461" s="8"/>
      <c r="C461" s="8"/>
      <c r="D461" s="8"/>
      <c r="E461" s="142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4.25" hidden="1">
      <c r="A462" s="8"/>
      <c r="B462" s="8"/>
      <c r="C462" s="8"/>
      <c r="D462" s="8"/>
      <c r="E462" s="142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4.25" hidden="1">
      <c r="A463" s="8"/>
      <c r="B463" s="8"/>
      <c r="C463" s="8"/>
      <c r="D463" s="8"/>
      <c r="E463" s="142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4.25" hidden="1">
      <c r="A464" s="8"/>
      <c r="B464" s="8"/>
      <c r="C464" s="8"/>
      <c r="D464" s="8"/>
      <c r="E464" s="142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4.25" hidden="1">
      <c r="A465" s="8"/>
      <c r="B465" s="8"/>
      <c r="C465" s="8"/>
      <c r="D465" s="8"/>
      <c r="E465" s="142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4.25" hidden="1">
      <c r="A466" s="8"/>
      <c r="B466" s="8"/>
      <c r="C466" s="8"/>
      <c r="D466" s="8"/>
      <c r="E466" s="142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4.25" hidden="1">
      <c r="A467" s="8"/>
      <c r="B467" s="8"/>
      <c r="C467" s="8"/>
      <c r="D467" s="8"/>
      <c r="E467" s="142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4.25" hidden="1">
      <c r="A468" s="8"/>
      <c r="B468" s="8"/>
      <c r="C468" s="8"/>
      <c r="D468" s="8"/>
      <c r="E468" s="142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4.25" hidden="1">
      <c r="A469" s="8"/>
      <c r="B469" s="8"/>
      <c r="C469" s="8"/>
      <c r="D469" s="8"/>
      <c r="E469" s="142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4.25" hidden="1">
      <c r="A470" s="8"/>
      <c r="B470" s="8"/>
      <c r="C470" s="8"/>
      <c r="D470" s="8"/>
      <c r="E470" s="142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4.25" hidden="1">
      <c r="A471" s="8"/>
      <c r="B471" s="8"/>
      <c r="C471" s="8"/>
      <c r="D471" s="8"/>
      <c r="E471" s="142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4.25" hidden="1">
      <c r="A472" s="8"/>
      <c r="B472" s="8"/>
      <c r="C472" s="8"/>
      <c r="D472" s="8"/>
      <c r="E472" s="142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4.25" hidden="1">
      <c r="A473" s="8"/>
      <c r="B473" s="8"/>
      <c r="C473" s="8"/>
      <c r="D473" s="8"/>
      <c r="E473" s="142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4.25" hidden="1">
      <c r="A474" s="8"/>
      <c r="B474" s="8"/>
      <c r="C474" s="8"/>
      <c r="D474" s="8"/>
      <c r="E474" s="142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4.25" hidden="1">
      <c r="A475" s="8"/>
      <c r="B475" s="8"/>
      <c r="C475" s="8"/>
      <c r="D475" s="8"/>
      <c r="E475" s="142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4.25" hidden="1">
      <c r="A476" s="8"/>
      <c r="B476" s="8"/>
      <c r="C476" s="8"/>
      <c r="D476" s="8"/>
      <c r="E476" s="142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4.25" hidden="1">
      <c r="A477" s="8"/>
      <c r="B477" s="8"/>
      <c r="C477" s="8"/>
      <c r="D477" s="8"/>
      <c r="E477" s="142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4.25" hidden="1">
      <c r="A478" s="8"/>
      <c r="B478" s="8"/>
      <c r="C478" s="8"/>
      <c r="D478" s="8"/>
      <c r="E478" s="142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4.25" hidden="1">
      <c r="A479" s="8"/>
      <c r="B479" s="8"/>
      <c r="C479" s="8"/>
      <c r="D479" s="8"/>
      <c r="E479" s="142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4.25" hidden="1">
      <c r="A480" s="8"/>
      <c r="B480" s="8"/>
      <c r="C480" s="8"/>
      <c r="D480" s="8"/>
      <c r="E480" s="142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4.25" hidden="1">
      <c r="A481" s="8"/>
      <c r="B481" s="8"/>
      <c r="C481" s="8"/>
      <c r="D481" s="8"/>
      <c r="E481" s="142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4.25" hidden="1">
      <c r="A482" s="8"/>
      <c r="B482" s="8"/>
      <c r="C482" s="8"/>
      <c r="D482" s="8"/>
      <c r="E482" s="142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4.25" hidden="1">
      <c r="A483" s="8"/>
      <c r="B483" s="8"/>
      <c r="C483" s="8"/>
      <c r="D483" s="8"/>
      <c r="E483" s="142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4.25" hidden="1">
      <c r="A484" s="8"/>
      <c r="B484" s="8"/>
      <c r="C484" s="8"/>
      <c r="D484" s="8"/>
      <c r="E484" s="142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4.25" hidden="1">
      <c r="A485" s="8"/>
      <c r="B485" s="8"/>
      <c r="C485" s="8"/>
      <c r="D485" s="8"/>
      <c r="E485" s="142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4.25" hidden="1">
      <c r="A486" s="8"/>
      <c r="B486" s="8"/>
      <c r="C486" s="8"/>
      <c r="D486" s="8"/>
      <c r="E486" s="142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4.25" hidden="1">
      <c r="A487" s="8"/>
      <c r="B487" s="8"/>
      <c r="C487" s="8"/>
      <c r="D487" s="8"/>
      <c r="E487" s="142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4.25" hidden="1">
      <c r="A488" s="8"/>
      <c r="B488" s="8"/>
      <c r="C488" s="8"/>
      <c r="D488" s="8"/>
      <c r="E488" s="142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4.25" hidden="1">
      <c r="A489" s="8"/>
      <c r="B489" s="8"/>
      <c r="C489" s="8"/>
      <c r="D489" s="8"/>
      <c r="E489" s="142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4.25" hidden="1">
      <c r="A490" s="8"/>
      <c r="B490" s="8"/>
      <c r="C490" s="8"/>
      <c r="D490" s="8"/>
      <c r="E490" s="142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4.25" hidden="1">
      <c r="A491" s="8"/>
      <c r="B491" s="8"/>
      <c r="C491" s="8"/>
      <c r="D491" s="8"/>
      <c r="E491" s="142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4.25" hidden="1">
      <c r="A492" s="8"/>
      <c r="B492" s="8"/>
      <c r="C492" s="8"/>
      <c r="D492" s="8"/>
      <c r="E492" s="142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4.25" hidden="1">
      <c r="A493" s="8"/>
      <c r="B493" s="8"/>
      <c r="C493" s="8"/>
      <c r="D493" s="8"/>
      <c r="E493" s="142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4.25" hidden="1">
      <c r="A494" s="8"/>
      <c r="B494" s="8"/>
      <c r="C494" s="8"/>
      <c r="D494" s="8"/>
      <c r="E494" s="142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4.25" hidden="1">
      <c r="A495" s="8"/>
      <c r="B495" s="8"/>
      <c r="C495" s="8"/>
      <c r="D495" s="8"/>
      <c r="E495" s="142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4.25" hidden="1">
      <c r="A496" s="8"/>
      <c r="B496" s="8"/>
      <c r="C496" s="8"/>
      <c r="D496" s="8"/>
      <c r="E496" s="142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4.25" hidden="1">
      <c r="A497" s="8"/>
      <c r="B497" s="8"/>
      <c r="C497" s="8"/>
      <c r="D497" s="8"/>
      <c r="E497" s="142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4.25" hidden="1">
      <c r="A498" s="8"/>
      <c r="B498" s="8"/>
      <c r="C498" s="8"/>
      <c r="D498" s="8"/>
      <c r="E498" s="142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4.25" hidden="1">
      <c r="A499" s="8"/>
      <c r="B499" s="8"/>
      <c r="C499" s="8"/>
      <c r="D499" s="8"/>
      <c r="E499" s="142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4.25" hidden="1">
      <c r="A500" s="8"/>
      <c r="B500" s="8"/>
      <c r="C500" s="8"/>
      <c r="D500" s="8"/>
      <c r="E500" s="142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4.25" hidden="1">
      <c r="A501" s="8"/>
      <c r="B501" s="8"/>
      <c r="C501" s="8"/>
      <c r="D501" s="8"/>
      <c r="E501" s="142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4.25" hidden="1">
      <c r="A502" s="8"/>
      <c r="B502" s="8"/>
      <c r="C502" s="8"/>
      <c r="D502" s="8"/>
      <c r="E502" s="142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4.25" hidden="1">
      <c r="A503" s="8"/>
      <c r="B503" s="8"/>
      <c r="C503" s="8"/>
      <c r="D503" s="8"/>
      <c r="E503" s="142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4.25" hidden="1">
      <c r="A504" s="8"/>
      <c r="B504" s="8"/>
      <c r="C504" s="8"/>
      <c r="D504" s="8"/>
      <c r="E504" s="142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4.25" hidden="1">
      <c r="A505" s="8"/>
      <c r="B505" s="8"/>
      <c r="C505" s="8"/>
      <c r="D505" s="8"/>
      <c r="E505" s="142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4.25" hidden="1">
      <c r="A506" s="8"/>
      <c r="B506" s="8"/>
      <c r="C506" s="8"/>
      <c r="D506" s="8"/>
      <c r="E506" s="142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4.25" hidden="1">
      <c r="A507" s="8"/>
      <c r="B507" s="8"/>
      <c r="C507" s="8"/>
      <c r="D507" s="8"/>
      <c r="E507" s="142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4.25" hidden="1">
      <c r="A508" s="8"/>
      <c r="B508" s="8"/>
      <c r="C508" s="8"/>
      <c r="D508" s="8"/>
      <c r="E508" s="142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4.25" hidden="1">
      <c r="A509" s="8"/>
      <c r="B509" s="8"/>
      <c r="C509" s="8"/>
      <c r="D509" s="8"/>
      <c r="E509" s="142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4.25" hidden="1">
      <c r="A510" s="8"/>
      <c r="B510" s="8"/>
      <c r="C510" s="8"/>
      <c r="D510" s="8"/>
      <c r="E510" s="142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4.25" hidden="1">
      <c r="A511" s="8"/>
      <c r="B511" s="8"/>
      <c r="C511" s="8"/>
      <c r="D511" s="8"/>
      <c r="E511" s="142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4.25" hidden="1">
      <c r="A512" s="8"/>
      <c r="B512" s="8"/>
      <c r="C512" s="8"/>
      <c r="D512" s="8"/>
      <c r="E512" s="142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4.25" hidden="1">
      <c r="A513" s="8"/>
      <c r="B513" s="8"/>
      <c r="C513" s="8"/>
      <c r="D513" s="8"/>
      <c r="E513" s="142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4.25" hidden="1">
      <c r="A514" s="8"/>
      <c r="B514" s="8"/>
      <c r="C514" s="8"/>
      <c r="D514" s="8"/>
      <c r="E514" s="142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4.25" hidden="1">
      <c r="A515" s="8"/>
      <c r="B515" s="8"/>
      <c r="C515" s="8"/>
      <c r="D515" s="8"/>
      <c r="E515" s="142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4.25" hidden="1">
      <c r="A516" s="8"/>
      <c r="B516" s="8"/>
      <c r="C516" s="8"/>
      <c r="D516" s="8"/>
      <c r="E516" s="142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4.25" hidden="1">
      <c r="A517" s="8"/>
      <c r="B517" s="8"/>
      <c r="C517" s="8"/>
      <c r="D517" s="8"/>
      <c r="E517" s="142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4.25" hidden="1">
      <c r="A518" s="8"/>
      <c r="B518" s="8"/>
      <c r="C518" s="8"/>
      <c r="D518" s="8"/>
      <c r="E518" s="142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4.25" hidden="1">
      <c r="A519" s="8"/>
      <c r="B519" s="8"/>
      <c r="C519" s="8"/>
      <c r="D519" s="8"/>
      <c r="E519" s="142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4.25" hidden="1">
      <c r="A520" s="8"/>
      <c r="B520" s="8"/>
      <c r="C520" s="8"/>
      <c r="D520" s="8"/>
      <c r="E520" s="142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4.25" hidden="1">
      <c r="A521" s="8"/>
      <c r="B521" s="8"/>
      <c r="C521" s="8"/>
      <c r="D521" s="8"/>
      <c r="E521" s="142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4.25" hidden="1">
      <c r="A522" s="8"/>
      <c r="B522" s="8"/>
      <c r="C522" s="8"/>
      <c r="D522" s="8"/>
      <c r="E522" s="142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4.25" hidden="1">
      <c r="A523" s="8"/>
      <c r="B523" s="8"/>
      <c r="C523" s="8"/>
      <c r="D523" s="8"/>
      <c r="E523" s="142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4.25" hidden="1">
      <c r="A524" s="8"/>
      <c r="B524" s="8"/>
      <c r="C524" s="8"/>
      <c r="D524" s="8"/>
      <c r="E524" s="142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4.25" hidden="1">
      <c r="A525" s="8"/>
      <c r="B525" s="8"/>
      <c r="C525" s="8"/>
      <c r="D525" s="8"/>
      <c r="E525" s="142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4.25" hidden="1">
      <c r="A526" s="8"/>
      <c r="B526" s="8"/>
      <c r="C526" s="8"/>
      <c r="D526" s="8"/>
      <c r="E526" s="142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4.25" hidden="1">
      <c r="A527" s="8"/>
      <c r="B527" s="8"/>
      <c r="C527" s="8"/>
      <c r="D527" s="8"/>
      <c r="E527" s="142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4.25" hidden="1">
      <c r="A528" s="8"/>
      <c r="B528" s="8"/>
      <c r="C528" s="8"/>
      <c r="D528" s="8"/>
      <c r="E528" s="142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4.25" hidden="1">
      <c r="A529" s="8"/>
      <c r="B529" s="8"/>
      <c r="C529" s="8"/>
      <c r="D529" s="8"/>
      <c r="E529" s="142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4.25" hidden="1">
      <c r="A530" s="8"/>
      <c r="B530" s="8"/>
      <c r="C530" s="8"/>
      <c r="D530" s="8"/>
      <c r="E530" s="142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4.25" hidden="1">
      <c r="A531" s="8"/>
      <c r="B531" s="8"/>
      <c r="C531" s="8"/>
      <c r="D531" s="8"/>
      <c r="E531" s="142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4.25" hidden="1">
      <c r="A532" s="8"/>
      <c r="B532" s="8"/>
      <c r="C532" s="8"/>
      <c r="D532" s="8"/>
      <c r="E532" s="142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4.25" hidden="1">
      <c r="A533" s="8"/>
      <c r="B533" s="8"/>
      <c r="C533" s="8"/>
      <c r="D533" s="8"/>
      <c r="E533" s="142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4.25" hidden="1">
      <c r="A534" s="8"/>
      <c r="B534" s="8"/>
      <c r="C534" s="8"/>
      <c r="D534" s="8"/>
      <c r="E534" s="142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4.25" hidden="1">
      <c r="A535" s="8"/>
      <c r="B535" s="8"/>
      <c r="C535" s="8"/>
      <c r="D535" s="8"/>
      <c r="E535" s="142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4.25" hidden="1">
      <c r="A536" s="8"/>
      <c r="B536" s="8"/>
      <c r="C536" s="8"/>
      <c r="D536" s="8"/>
      <c r="E536" s="142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4.25" hidden="1">
      <c r="A537" s="8"/>
      <c r="B537" s="8"/>
      <c r="C537" s="8"/>
      <c r="D537" s="8"/>
      <c r="E537" s="142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4.25" hidden="1">
      <c r="A538" s="8"/>
      <c r="B538" s="8"/>
      <c r="C538" s="8"/>
      <c r="D538" s="8"/>
      <c r="E538" s="142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4.25" hidden="1">
      <c r="A539" s="8"/>
      <c r="B539" s="8"/>
      <c r="C539" s="8"/>
      <c r="D539" s="8"/>
      <c r="E539" s="142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4.25" hidden="1">
      <c r="A540" s="8"/>
      <c r="B540" s="8"/>
      <c r="C540" s="8"/>
      <c r="D540" s="8"/>
      <c r="E540" s="142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4.25" hidden="1">
      <c r="A541" s="8"/>
      <c r="B541" s="8"/>
      <c r="C541" s="8"/>
      <c r="D541" s="8"/>
      <c r="E541" s="142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4.25" hidden="1">
      <c r="A542" s="8"/>
      <c r="B542" s="8"/>
      <c r="C542" s="8"/>
      <c r="D542" s="8"/>
      <c r="E542" s="142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4.25" hidden="1">
      <c r="A543" s="8"/>
      <c r="B543" s="8"/>
      <c r="C543" s="8"/>
      <c r="D543" s="8"/>
      <c r="E543" s="142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4.25" hidden="1">
      <c r="A544" s="8"/>
      <c r="B544" s="8"/>
      <c r="C544" s="8"/>
      <c r="D544" s="8"/>
      <c r="E544" s="142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4.25" hidden="1">
      <c r="A545" s="8"/>
      <c r="B545" s="8"/>
      <c r="C545" s="8"/>
      <c r="D545" s="8"/>
      <c r="E545" s="142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4.25" hidden="1">
      <c r="A546" s="8"/>
      <c r="B546" s="8"/>
      <c r="C546" s="8"/>
      <c r="D546" s="8"/>
      <c r="E546" s="142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4.25" hidden="1">
      <c r="A547" s="8"/>
      <c r="B547" s="8"/>
      <c r="C547" s="8"/>
      <c r="D547" s="8"/>
      <c r="E547" s="142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4.25" hidden="1">
      <c r="A548" s="8"/>
      <c r="B548" s="8"/>
      <c r="C548" s="8"/>
      <c r="D548" s="8"/>
      <c r="E548" s="142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4.25" hidden="1">
      <c r="A549" s="8"/>
      <c r="B549" s="8"/>
      <c r="C549" s="8"/>
      <c r="D549" s="8"/>
      <c r="E549" s="142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4.25" hidden="1">
      <c r="A550" s="8"/>
      <c r="B550" s="8"/>
      <c r="C550" s="8"/>
      <c r="D550" s="8"/>
      <c r="E550" s="142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4.25" hidden="1">
      <c r="A551" s="8"/>
      <c r="B551" s="8"/>
      <c r="C551" s="8"/>
      <c r="D551" s="8"/>
      <c r="E551" s="142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4.25" hidden="1">
      <c r="A552" s="8"/>
      <c r="B552" s="8"/>
      <c r="C552" s="8"/>
      <c r="D552" s="8"/>
      <c r="E552" s="142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4.25" hidden="1">
      <c r="A553" s="8"/>
      <c r="B553" s="8"/>
      <c r="C553" s="8"/>
      <c r="D553" s="8"/>
      <c r="E553" s="142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4.25" hidden="1">
      <c r="A554" s="8"/>
      <c r="B554" s="8"/>
      <c r="C554" s="8"/>
      <c r="D554" s="8"/>
      <c r="E554" s="142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4.25" hidden="1">
      <c r="A555" s="8"/>
      <c r="B555" s="8"/>
      <c r="C555" s="8"/>
      <c r="D555" s="8"/>
      <c r="E555" s="142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4.25" hidden="1">
      <c r="A556" s="8"/>
      <c r="B556" s="8"/>
      <c r="C556" s="8"/>
      <c r="D556" s="8"/>
      <c r="E556" s="142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4.25" hidden="1">
      <c r="A557" s="8"/>
      <c r="B557" s="8"/>
      <c r="C557" s="8"/>
      <c r="D557" s="8"/>
      <c r="E557" s="142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4.25" hidden="1">
      <c r="A558" s="8"/>
      <c r="B558" s="8"/>
      <c r="C558" s="8"/>
      <c r="D558" s="8"/>
      <c r="E558" s="142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4.25" hidden="1">
      <c r="A559" s="8"/>
      <c r="B559" s="8"/>
      <c r="C559" s="8"/>
      <c r="D559" s="8"/>
      <c r="E559" s="142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4.25" hidden="1">
      <c r="A560" s="8"/>
      <c r="B560" s="8"/>
      <c r="C560" s="8"/>
      <c r="D560" s="8"/>
      <c r="E560" s="142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4.25" hidden="1">
      <c r="A561" s="8"/>
      <c r="B561" s="8"/>
      <c r="C561" s="8"/>
      <c r="D561" s="8"/>
      <c r="E561" s="142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4.25" hidden="1">
      <c r="A562" s="8"/>
      <c r="B562" s="8"/>
      <c r="C562" s="8"/>
      <c r="D562" s="8"/>
      <c r="E562" s="142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4.25" hidden="1">
      <c r="A563" s="8"/>
      <c r="B563" s="8"/>
      <c r="C563" s="8"/>
      <c r="D563" s="8"/>
      <c r="E563" s="142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4.25" hidden="1">
      <c r="A564" s="8"/>
      <c r="B564" s="8"/>
      <c r="C564" s="8"/>
      <c r="D564" s="8"/>
      <c r="E564" s="142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4.25" hidden="1">
      <c r="A565" s="8"/>
      <c r="B565" s="8"/>
      <c r="C565" s="8"/>
      <c r="D565" s="8"/>
      <c r="E565" s="142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4.25" hidden="1">
      <c r="A566" s="8"/>
      <c r="B566" s="8"/>
      <c r="C566" s="8"/>
      <c r="D566" s="8"/>
      <c r="E566" s="142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4.25" hidden="1">
      <c r="A567" s="8"/>
      <c r="B567" s="8"/>
      <c r="C567" s="8"/>
      <c r="D567" s="8"/>
      <c r="E567" s="142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4.25" hidden="1">
      <c r="A568" s="8"/>
      <c r="B568" s="8"/>
      <c r="C568" s="8"/>
      <c r="D568" s="8"/>
      <c r="E568" s="142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4.25" hidden="1">
      <c r="A569" s="8"/>
      <c r="B569" s="8"/>
      <c r="C569" s="8"/>
      <c r="D569" s="8"/>
      <c r="E569" s="142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4.25" hidden="1">
      <c r="A570" s="8"/>
      <c r="B570" s="8"/>
      <c r="C570" s="8"/>
      <c r="D570" s="8"/>
      <c r="E570" s="142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4.25" hidden="1">
      <c r="A571" s="8"/>
      <c r="B571" s="8"/>
      <c r="C571" s="8"/>
      <c r="D571" s="8"/>
      <c r="E571" s="142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4.25" hidden="1">
      <c r="A572" s="8"/>
      <c r="B572" s="8"/>
      <c r="C572" s="8"/>
      <c r="D572" s="8"/>
      <c r="E572" s="142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4.25" hidden="1">
      <c r="A573" s="8"/>
      <c r="B573" s="8"/>
      <c r="C573" s="8"/>
      <c r="D573" s="8"/>
      <c r="E573" s="142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4.25" hidden="1">
      <c r="A574" s="8"/>
      <c r="B574" s="8"/>
      <c r="C574" s="8"/>
      <c r="D574" s="8"/>
      <c r="E574" s="142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4.25" hidden="1">
      <c r="A575" s="8"/>
      <c r="B575" s="8"/>
      <c r="C575" s="8"/>
      <c r="D575" s="8"/>
      <c r="E575" s="142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4.25" hidden="1">
      <c r="A576" s="8"/>
      <c r="B576" s="8"/>
      <c r="C576" s="8"/>
      <c r="D576" s="8"/>
      <c r="E576" s="142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4.25" hidden="1">
      <c r="A577" s="8"/>
      <c r="B577" s="8"/>
      <c r="C577" s="8"/>
      <c r="D577" s="8"/>
      <c r="E577" s="142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4.25" hidden="1">
      <c r="A578" s="8"/>
      <c r="B578" s="8"/>
      <c r="C578" s="8"/>
      <c r="D578" s="8"/>
      <c r="E578" s="142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4.25" hidden="1">
      <c r="A579" s="8"/>
      <c r="B579" s="8"/>
      <c r="C579" s="8"/>
      <c r="D579" s="8"/>
      <c r="E579" s="142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4.25" hidden="1">
      <c r="A580" s="8"/>
      <c r="B580" s="8"/>
      <c r="C580" s="8"/>
      <c r="D580" s="8"/>
      <c r="E580" s="142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4.25" hidden="1">
      <c r="A581" s="8"/>
      <c r="B581" s="8"/>
      <c r="C581" s="8"/>
      <c r="D581" s="8"/>
      <c r="E581" s="142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4.25" hidden="1">
      <c r="A582" s="8"/>
      <c r="B582" s="8"/>
      <c r="C582" s="8"/>
      <c r="D582" s="8"/>
      <c r="E582" s="142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4.25" hidden="1">
      <c r="A583" s="8"/>
      <c r="B583" s="8"/>
      <c r="C583" s="8"/>
      <c r="D583" s="8"/>
      <c r="E583" s="142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4.25" hidden="1">
      <c r="A584" s="8"/>
      <c r="B584" s="8"/>
      <c r="C584" s="8"/>
      <c r="D584" s="8"/>
      <c r="E584" s="142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4.25" hidden="1">
      <c r="A585" s="8"/>
      <c r="B585" s="8"/>
      <c r="C585" s="8"/>
      <c r="D585" s="8"/>
      <c r="E585" s="142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4.25" hidden="1">
      <c r="A586" s="8"/>
      <c r="B586" s="8"/>
      <c r="C586" s="8"/>
      <c r="D586" s="8"/>
      <c r="E586" s="142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4.25" hidden="1">
      <c r="A587" s="8"/>
      <c r="B587" s="8"/>
      <c r="C587" s="8"/>
      <c r="D587" s="8"/>
      <c r="E587" s="142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4.25" hidden="1">
      <c r="A588" s="8"/>
      <c r="B588" s="8"/>
      <c r="C588" s="8"/>
      <c r="D588" s="8"/>
      <c r="E588" s="142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4.25" hidden="1">
      <c r="A589" s="8"/>
      <c r="B589" s="8"/>
      <c r="C589" s="8"/>
      <c r="D589" s="8"/>
      <c r="E589" s="142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4.25" hidden="1">
      <c r="A590" s="8"/>
      <c r="B590" s="8"/>
      <c r="C590" s="8"/>
      <c r="D590" s="8"/>
      <c r="E590" s="142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4.25" hidden="1">
      <c r="A591" s="8"/>
      <c r="B591" s="8"/>
      <c r="C591" s="8"/>
      <c r="D591" s="8"/>
      <c r="E591" s="142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4.25" hidden="1">
      <c r="A592" s="8"/>
      <c r="B592" s="8"/>
      <c r="C592" s="8"/>
      <c r="D592" s="8"/>
      <c r="E592" s="142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4.25" hidden="1">
      <c r="A593" s="8"/>
      <c r="B593" s="8"/>
      <c r="C593" s="8"/>
      <c r="D593" s="8"/>
      <c r="E593" s="142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4.25" hidden="1">
      <c r="A594" s="8"/>
      <c r="B594" s="8"/>
      <c r="C594" s="8"/>
      <c r="D594" s="8"/>
      <c r="E594" s="142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4.25" hidden="1">
      <c r="A595" s="8"/>
      <c r="B595" s="8"/>
      <c r="C595" s="8"/>
      <c r="D595" s="8"/>
      <c r="E595" s="142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4.25" hidden="1">
      <c r="A596" s="8"/>
      <c r="B596" s="8"/>
      <c r="C596" s="8"/>
      <c r="D596" s="8"/>
      <c r="E596" s="142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4.25" hidden="1">
      <c r="A597" s="8"/>
      <c r="B597" s="8"/>
      <c r="C597" s="8"/>
      <c r="D597" s="8"/>
      <c r="E597" s="142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4.25" hidden="1">
      <c r="A598" s="8"/>
      <c r="B598" s="8"/>
      <c r="C598" s="8"/>
      <c r="D598" s="8"/>
      <c r="E598" s="142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4.25" hidden="1">
      <c r="A599" s="8"/>
      <c r="B599" s="8"/>
      <c r="C599" s="8"/>
      <c r="D599" s="8"/>
      <c r="E599" s="142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4.25" hidden="1">
      <c r="A600" s="8"/>
      <c r="B600" s="8"/>
      <c r="C600" s="8"/>
      <c r="D600" s="8"/>
      <c r="E600" s="142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4.25" hidden="1">
      <c r="A601" s="8"/>
      <c r="B601" s="8"/>
      <c r="C601" s="8"/>
      <c r="D601" s="8"/>
      <c r="E601" s="142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4.25" hidden="1">
      <c r="A602" s="8"/>
      <c r="B602" s="8"/>
      <c r="C602" s="8"/>
      <c r="D602" s="8"/>
      <c r="E602" s="142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4.25" hidden="1">
      <c r="A603" s="8"/>
      <c r="B603" s="8"/>
      <c r="C603" s="8"/>
      <c r="D603" s="8"/>
      <c r="E603" s="142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4.25" hidden="1">
      <c r="A604" s="8"/>
      <c r="B604" s="8"/>
      <c r="C604" s="8"/>
      <c r="D604" s="8"/>
      <c r="E604" s="142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4.25" hidden="1">
      <c r="A605" s="8"/>
      <c r="B605" s="8"/>
      <c r="C605" s="8"/>
      <c r="D605" s="8"/>
      <c r="E605" s="142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4.25" hidden="1">
      <c r="A606" s="8"/>
      <c r="B606" s="8"/>
      <c r="C606" s="8"/>
      <c r="D606" s="8"/>
      <c r="E606" s="142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4.25" hidden="1">
      <c r="A607" s="8"/>
      <c r="B607" s="8"/>
      <c r="C607" s="8"/>
      <c r="D607" s="8"/>
      <c r="E607" s="142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4.25" hidden="1">
      <c r="A608" s="8"/>
      <c r="B608" s="8"/>
      <c r="C608" s="8"/>
      <c r="D608" s="8"/>
      <c r="E608" s="142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4.25" hidden="1">
      <c r="A609" s="8"/>
      <c r="B609" s="8"/>
      <c r="C609" s="8"/>
      <c r="D609" s="8"/>
      <c r="E609" s="142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4.25" hidden="1">
      <c r="A610" s="8"/>
      <c r="B610" s="8"/>
      <c r="C610" s="8"/>
      <c r="D610" s="8"/>
      <c r="E610" s="142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4.25" hidden="1">
      <c r="A611" s="8"/>
      <c r="B611" s="8"/>
      <c r="C611" s="8"/>
      <c r="D611" s="8"/>
      <c r="E611" s="142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4.25" hidden="1">
      <c r="A612" s="8"/>
      <c r="B612" s="8"/>
      <c r="C612" s="8"/>
      <c r="D612" s="8"/>
      <c r="E612" s="142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4.25" hidden="1">
      <c r="A613" s="8"/>
      <c r="B613" s="8"/>
      <c r="C613" s="8"/>
      <c r="D613" s="8"/>
      <c r="E613" s="142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4.25" hidden="1">
      <c r="A614" s="8"/>
      <c r="B614" s="8"/>
      <c r="C614" s="8"/>
      <c r="D614" s="8"/>
      <c r="E614" s="142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4.25" hidden="1">
      <c r="A615" s="8"/>
      <c r="B615" s="8"/>
      <c r="C615" s="8"/>
      <c r="D615" s="8"/>
      <c r="E615" s="142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4.25" hidden="1">
      <c r="A616" s="8"/>
      <c r="B616" s="8"/>
      <c r="C616" s="8"/>
      <c r="D616" s="8"/>
      <c r="E616" s="142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4.25" hidden="1">
      <c r="A617" s="8"/>
      <c r="B617" s="8"/>
      <c r="C617" s="8"/>
      <c r="D617" s="8"/>
      <c r="E617" s="142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4.25" hidden="1">
      <c r="A618" s="8"/>
      <c r="B618" s="8"/>
      <c r="C618" s="8"/>
      <c r="D618" s="8"/>
      <c r="E618" s="142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4.25" hidden="1">
      <c r="A619" s="8"/>
      <c r="B619" s="8"/>
      <c r="C619" s="8"/>
      <c r="D619" s="8"/>
      <c r="E619" s="142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4.25" hidden="1">
      <c r="A620" s="8"/>
      <c r="B620" s="8"/>
      <c r="C620" s="8"/>
      <c r="D620" s="8"/>
      <c r="E620" s="142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4.25" hidden="1">
      <c r="A621" s="8"/>
      <c r="B621" s="8"/>
      <c r="C621" s="8"/>
      <c r="D621" s="8"/>
      <c r="E621" s="142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4.25" hidden="1">
      <c r="A622" s="8"/>
      <c r="B622" s="8"/>
      <c r="C622" s="8"/>
      <c r="D622" s="8"/>
      <c r="E622" s="142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4.25" hidden="1">
      <c r="A623" s="8"/>
      <c r="B623" s="8"/>
      <c r="C623" s="8"/>
      <c r="D623" s="8"/>
      <c r="E623" s="142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4.25" hidden="1">
      <c r="A624" s="8"/>
      <c r="B624" s="8"/>
      <c r="C624" s="8"/>
      <c r="D624" s="8"/>
      <c r="E624" s="142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4.25" hidden="1">
      <c r="A625" s="8"/>
      <c r="B625" s="8"/>
      <c r="C625" s="8"/>
      <c r="D625" s="8"/>
      <c r="E625" s="142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4.25" hidden="1">
      <c r="A626" s="8"/>
      <c r="B626" s="8"/>
      <c r="C626" s="8"/>
      <c r="D626" s="8"/>
      <c r="E626" s="142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4.25" hidden="1">
      <c r="A627" s="8"/>
      <c r="B627" s="8"/>
      <c r="C627" s="8"/>
      <c r="D627" s="8"/>
      <c r="E627" s="142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4.25" hidden="1">
      <c r="A628" s="8"/>
      <c r="B628" s="8"/>
      <c r="C628" s="8"/>
      <c r="D628" s="8"/>
      <c r="E628" s="142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4.25" hidden="1">
      <c r="A629" s="8"/>
      <c r="B629" s="8"/>
      <c r="C629" s="8"/>
      <c r="D629" s="8"/>
      <c r="E629" s="142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4.25" hidden="1">
      <c r="A630" s="8"/>
      <c r="B630" s="8"/>
      <c r="C630" s="8"/>
      <c r="D630" s="8"/>
      <c r="E630" s="142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4.25" hidden="1">
      <c r="A631" s="8"/>
      <c r="B631" s="8"/>
      <c r="C631" s="8"/>
      <c r="D631" s="8"/>
      <c r="E631" s="142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4.25" hidden="1">
      <c r="A632" s="8"/>
      <c r="B632" s="8"/>
      <c r="C632" s="8"/>
      <c r="D632" s="8"/>
      <c r="E632" s="142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4.25" hidden="1">
      <c r="A633" s="8"/>
      <c r="B633" s="8"/>
      <c r="C633" s="8"/>
      <c r="D633" s="8"/>
      <c r="E633" s="142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4.25" hidden="1">
      <c r="A634" s="8"/>
      <c r="B634" s="8"/>
      <c r="C634" s="8"/>
      <c r="D634" s="8"/>
      <c r="E634" s="142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4.25" hidden="1">
      <c r="A635" s="8"/>
      <c r="B635" s="8"/>
      <c r="C635" s="8"/>
      <c r="D635" s="8"/>
      <c r="E635" s="142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4.25" hidden="1">
      <c r="A636" s="8"/>
      <c r="B636" s="8"/>
      <c r="C636" s="8"/>
      <c r="D636" s="8"/>
      <c r="E636" s="142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4.25" hidden="1">
      <c r="A637" s="8"/>
      <c r="B637" s="8"/>
      <c r="C637" s="8"/>
      <c r="D637" s="8"/>
      <c r="E637" s="142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4.25" hidden="1">
      <c r="A638" s="8"/>
      <c r="B638" s="8"/>
      <c r="C638" s="8"/>
      <c r="D638" s="8"/>
      <c r="E638" s="142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4.25" hidden="1">
      <c r="A639" s="8"/>
      <c r="B639" s="8"/>
      <c r="C639" s="8"/>
      <c r="D639" s="8"/>
      <c r="E639" s="142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4.25" hidden="1">
      <c r="A640" s="8"/>
      <c r="B640" s="8"/>
      <c r="C640" s="8"/>
      <c r="D640" s="8"/>
      <c r="E640" s="142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4.25" hidden="1">
      <c r="A641" s="8"/>
      <c r="B641" s="8"/>
      <c r="C641" s="8"/>
      <c r="D641" s="8"/>
      <c r="E641" s="142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4.25" hidden="1">
      <c r="A642" s="8"/>
      <c r="B642" s="8"/>
      <c r="C642" s="8"/>
      <c r="D642" s="8"/>
      <c r="E642" s="142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4.25" hidden="1">
      <c r="A643" s="8"/>
      <c r="B643" s="8"/>
      <c r="C643" s="8"/>
      <c r="D643" s="8"/>
      <c r="E643" s="142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4.25" hidden="1">
      <c r="A644" s="8"/>
      <c r="B644" s="8"/>
      <c r="C644" s="8"/>
      <c r="D644" s="8"/>
      <c r="E644" s="142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4.25" hidden="1">
      <c r="A645" s="8"/>
      <c r="B645" s="8"/>
      <c r="C645" s="8"/>
      <c r="D645" s="8"/>
      <c r="E645" s="142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4.25" hidden="1">
      <c r="A646" s="8"/>
      <c r="B646" s="8"/>
      <c r="C646" s="8"/>
      <c r="D646" s="8"/>
      <c r="E646" s="142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4.25" hidden="1">
      <c r="A647" s="8"/>
      <c r="B647" s="8"/>
      <c r="C647" s="8"/>
      <c r="D647" s="8"/>
      <c r="E647" s="142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4.25" hidden="1">
      <c r="A648" s="8"/>
      <c r="B648" s="8"/>
      <c r="C648" s="8"/>
      <c r="D648" s="8"/>
      <c r="E648" s="142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4.25" hidden="1">
      <c r="A649" s="8"/>
      <c r="B649" s="8"/>
      <c r="C649" s="8"/>
      <c r="D649" s="8"/>
      <c r="E649" s="142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4.25" hidden="1">
      <c r="A650" s="8"/>
      <c r="B650" s="8"/>
      <c r="C650" s="8"/>
      <c r="D650" s="8"/>
      <c r="E650" s="142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4.25" hidden="1">
      <c r="A651" s="8"/>
      <c r="B651" s="8"/>
      <c r="C651" s="8"/>
      <c r="D651" s="8"/>
      <c r="E651" s="142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4.25" hidden="1">
      <c r="A652" s="8"/>
      <c r="B652" s="8"/>
      <c r="C652" s="8"/>
      <c r="D652" s="8"/>
      <c r="E652" s="142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4.25" hidden="1">
      <c r="A653" s="8"/>
      <c r="B653" s="8"/>
      <c r="C653" s="8"/>
      <c r="D653" s="8"/>
      <c r="E653" s="142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4.25" hidden="1">
      <c r="A654" s="8"/>
      <c r="B654" s="8"/>
      <c r="C654" s="8"/>
      <c r="D654" s="8"/>
      <c r="E654" s="142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4.25" hidden="1">
      <c r="A655" s="8"/>
      <c r="B655" s="8"/>
      <c r="C655" s="8"/>
      <c r="D655" s="8"/>
      <c r="E655" s="142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4.25" hidden="1">
      <c r="A656" s="8"/>
      <c r="B656" s="8"/>
      <c r="C656" s="8"/>
      <c r="D656" s="8"/>
      <c r="E656" s="142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4.25" hidden="1">
      <c r="A657" s="8"/>
      <c r="B657" s="8"/>
      <c r="C657" s="8"/>
      <c r="D657" s="8"/>
      <c r="E657" s="142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4.25" hidden="1">
      <c r="A658" s="8"/>
      <c r="B658" s="8"/>
      <c r="C658" s="8"/>
      <c r="D658" s="8"/>
      <c r="E658" s="142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4.25" hidden="1">
      <c r="A659" s="8"/>
      <c r="B659" s="8"/>
      <c r="C659" s="8"/>
      <c r="D659" s="8"/>
      <c r="E659" s="142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4.25" hidden="1">
      <c r="A660" s="8"/>
      <c r="B660" s="8"/>
      <c r="C660" s="8"/>
      <c r="D660" s="8"/>
      <c r="E660" s="142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4.25" hidden="1">
      <c r="A661" s="8"/>
      <c r="B661" s="8"/>
      <c r="C661" s="8"/>
      <c r="D661" s="8"/>
      <c r="E661" s="142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4.25" hidden="1">
      <c r="A662" s="8"/>
      <c r="B662" s="8"/>
      <c r="C662" s="8"/>
      <c r="D662" s="8"/>
      <c r="E662" s="142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4.25" hidden="1">
      <c r="A663" s="8"/>
      <c r="B663" s="8"/>
      <c r="C663" s="8"/>
      <c r="D663" s="8"/>
      <c r="E663" s="142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4.25" hidden="1">
      <c r="A664" s="8"/>
      <c r="B664" s="8"/>
      <c r="C664" s="8"/>
      <c r="D664" s="8"/>
      <c r="E664" s="142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4.25" hidden="1">
      <c r="A665" s="8"/>
      <c r="B665" s="8"/>
      <c r="C665" s="8"/>
      <c r="D665" s="8"/>
      <c r="E665" s="142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4.25" hidden="1">
      <c r="A666" s="8"/>
      <c r="B666" s="8"/>
      <c r="C666" s="8"/>
      <c r="D666" s="8"/>
      <c r="E666" s="142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4.25" hidden="1">
      <c r="A667" s="8"/>
      <c r="B667" s="8"/>
      <c r="C667" s="8"/>
      <c r="D667" s="8"/>
      <c r="E667" s="142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4.25" hidden="1">
      <c r="A668" s="8"/>
      <c r="B668" s="8"/>
      <c r="C668" s="8"/>
      <c r="D668" s="8"/>
      <c r="E668" s="142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4.25" hidden="1">
      <c r="A669" s="8"/>
      <c r="B669" s="8"/>
      <c r="C669" s="8"/>
      <c r="D669" s="8"/>
      <c r="E669" s="142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4.25" hidden="1">
      <c r="A670" s="8"/>
      <c r="B670" s="8"/>
      <c r="C670" s="8"/>
      <c r="D670" s="8"/>
      <c r="E670" s="142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4.25" hidden="1">
      <c r="A671" s="8"/>
      <c r="B671" s="8"/>
      <c r="C671" s="8"/>
      <c r="D671" s="8"/>
      <c r="E671" s="142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4.25" hidden="1">
      <c r="A672" s="8"/>
      <c r="B672" s="8"/>
      <c r="C672" s="8"/>
      <c r="D672" s="8"/>
      <c r="E672" s="142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4.25" hidden="1">
      <c r="A673" s="8"/>
      <c r="B673" s="8"/>
      <c r="C673" s="8"/>
      <c r="D673" s="8"/>
      <c r="E673" s="142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4.25" hidden="1">
      <c r="A674" s="8"/>
      <c r="B674" s="8"/>
      <c r="C674" s="8"/>
      <c r="D674" s="8"/>
      <c r="E674" s="142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4.25" hidden="1">
      <c r="A675" s="8"/>
      <c r="B675" s="8"/>
      <c r="C675" s="8"/>
      <c r="D675" s="8"/>
      <c r="E675" s="142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4.25" hidden="1">
      <c r="A676" s="8"/>
      <c r="B676" s="8"/>
      <c r="C676" s="8"/>
      <c r="D676" s="8"/>
      <c r="E676" s="142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4.25" hidden="1">
      <c r="A677" s="8"/>
      <c r="B677" s="8"/>
      <c r="C677" s="8"/>
      <c r="D677" s="8"/>
      <c r="E677" s="142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4.25" hidden="1">
      <c r="A678" s="8"/>
      <c r="B678" s="8"/>
      <c r="C678" s="8"/>
      <c r="D678" s="8"/>
      <c r="E678" s="142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4.25" hidden="1">
      <c r="A679" s="8"/>
      <c r="B679" s="8"/>
      <c r="C679" s="8"/>
      <c r="D679" s="8"/>
      <c r="E679" s="142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4.25" hidden="1">
      <c r="A680" s="8"/>
      <c r="B680" s="8"/>
      <c r="C680" s="8"/>
      <c r="D680" s="8"/>
      <c r="E680" s="142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4.25" hidden="1">
      <c r="A681" s="8"/>
      <c r="B681" s="8"/>
      <c r="C681" s="8"/>
      <c r="D681" s="8"/>
      <c r="E681" s="142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4.25" hidden="1">
      <c r="A682" s="8"/>
      <c r="B682" s="8"/>
      <c r="C682" s="8"/>
      <c r="D682" s="8"/>
      <c r="E682" s="142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4.25" hidden="1">
      <c r="A683" s="8"/>
      <c r="B683" s="8"/>
      <c r="C683" s="8"/>
      <c r="D683" s="8"/>
      <c r="E683" s="142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4.25" hidden="1">
      <c r="A684" s="8"/>
      <c r="B684" s="8"/>
      <c r="C684" s="8"/>
      <c r="D684" s="8"/>
      <c r="E684" s="142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4.25" hidden="1">
      <c r="A685" s="8"/>
      <c r="B685" s="8"/>
      <c r="C685" s="8"/>
      <c r="D685" s="8"/>
      <c r="E685" s="142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4.25" hidden="1">
      <c r="A686" s="8"/>
      <c r="B686" s="8"/>
      <c r="C686" s="8"/>
      <c r="D686" s="8"/>
      <c r="E686" s="142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4.25" hidden="1">
      <c r="A687" s="8"/>
      <c r="B687" s="8"/>
      <c r="C687" s="8"/>
      <c r="D687" s="8"/>
      <c r="E687" s="142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4.25" hidden="1">
      <c r="A688" s="8"/>
      <c r="B688" s="8"/>
      <c r="C688" s="8"/>
      <c r="D688" s="8"/>
      <c r="E688" s="142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4.25" hidden="1">
      <c r="A689" s="8"/>
      <c r="B689" s="8"/>
      <c r="C689" s="8"/>
      <c r="D689" s="8"/>
      <c r="E689" s="142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4.25" hidden="1">
      <c r="A690" s="8"/>
      <c r="B690" s="8"/>
      <c r="C690" s="8"/>
      <c r="D690" s="8"/>
      <c r="E690" s="142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4.25" hidden="1">
      <c r="A691" s="8"/>
      <c r="B691" s="8"/>
      <c r="C691" s="8"/>
      <c r="D691" s="8"/>
      <c r="E691" s="142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4.25" hidden="1">
      <c r="A692" s="8"/>
      <c r="B692" s="8"/>
      <c r="C692" s="8"/>
      <c r="D692" s="8"/>
      <c r="E692" s="142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4.25" hidden="1">
      <c r="A693" s="8"/>
      <c r="B693" s="8"/>
      <c r="C693" s="8"/>
      <c r="D693" s="8"/>
      <c r="E693" s="142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4.25" hidden="1">
      <c r="A694" s="8"/>
      <c r="B694" s="8"/>
      <c r="C694" s="8"/>
      <c r="D694" s="8"/>
      <c r="E694" s="142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4.25" hidden="1">
      <c r="A695" s="8"/>
      <c r="B695" s="8"/>
      <c r="C695" s="8"/>
      <c r="D695" s="8"/>
      <c r="E695" s="142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4.25" hidden="1">
      <c r="A696" s="8"/>
      <c r="B696" s="8"/>
      <c r="C696" s="8"/>
      <c r="D696" s="8"/>
      <c r="E696" s="142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4.25" hidden="1">
      <c r="A697" s="8"/>
      <c r="B697" s="8"/>
      <c r="C697" s="8"/>
      <c r="D697" s="8"/>
      <c r="E697" s="142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4.25" hidden="1">
      <c r="A698" s="8"/>
      <c r="B698" s="8"/>
      <c r="C698" s="8"/>
      <c r="D698" s="8"/>
      <c r="E698" s="142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4.25" hidden="1">
      <c r="A699" s="8"/>
      <c r="B699" s="8"/>
      <c r="C699" s="8"/>
      <c r="D699" s="8"/>
      <c r="E699" s="142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4.25" hidden="1">
      <c r="A700" s="8"/>
      <c r="B700" s="8"/>
      <c r="C700" s="8"/>
      <c r="D700" s="8"/>
      <c r="E700" s="142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4.25" hidden="1">
      <c r="A701" s="8"/>
      <c r="B701" s="8"/>
      <c r="C701" s="8"/>
      <c r="D701" s="8"/>
      <c r="E701" s="142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4.25" hidden="1">
      <c r="A702" s="8"/>
      <c r="B702" s="8"/>
      <c r="C702" s="8"/>
      <c r="D702" s="8"/>
      <c r="E702" s="142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4.25" hidden="1">
      <c r="A703" s="8"/>
      <c r="B703" s="8"/>
      <c r="C703" s="8"/>
      <c r="D703" s="8"/>
      <c r="E703" s="142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4.25" hidden="1">
      <c r="A704" s="8"/>
      <c r="B704" s="8"/>
      <c r="C704" s="8"/>
      <c r="D704" s="8"/>
      <c r="E704" s="142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4.25" hidden="1">
      <c r="A705" s="8"/>
      <c r="B705" s="8"/>
      <c r="C705" s="8"/>
      <c r="D705" s="8"/>
      <c r="E705" s="142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4.25" hidden="1">
      <c r="A706" s="8"/>
      <c r="B706" s="8"/>
      <c r="C706" s="8"/>
      <c r="D706" s="8"/>
      <c r="E706" s="142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4.25" hidden="1">
      <c r="A707" s="8"/>
      <c r="B707" s="8"/>
      <c r="C707" s="8"/>
      <c r="D707" s="8"/>
      <c r="E707" s="142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4.25" hidden="1">
      <c r="A708" s="8"/>
      <c r="B708" s="8"/>
      <c r="C708" s="8"/>
      <c r="D708" s="8"/>
      <c r="E708" s="142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4.25" hidden="1">
      <c r="A709" s="8"/>
      <c r="B709" s="8"/>
      <c r="C709" s="8"/>
      <c r="D709" s="8"/>
      <c r="E709" s="142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4.25" hidden="1">
      <c r="A710" s="8"/>
      <c r="B710" s="8"/>
      <c r="C710" s="8"/>
      <c r="D710" s="8"/>
      <c r="E710" s="142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4.25" hidden="1">
      <c r="A711" s="8"/>
      <c r="B711" s="8"/>
      <c r="C711" s="8"/>
      <c r="D711" s="8"/>
      <c r="E711" s="142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4.25" hidden="1">
      <c r="A712" s="8"/>
      <c r="B712" s="8"/>
      <c r="C712" s="8"/>
      <c r="D712" s="8"/>
      <c r="E712" s="142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4.25" hidden="1">
      <c r="A713" s="8"/>
      <c r="B713" s="8"/>
      <c r="C713" s="8"/>
      <c r="D713" s="8"/>
      <c r="E713" s="142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4.25" hidden="1">
      <c r="A714" s="8"/>
      <c r="B714" s="8"/>
      <c r="C714" s="8"/>
      <c r="D714" s="8"/>
      <c r="E714" s="142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4.25" hidden="1">
      <c r="A715" s="8"/>
      <c r="B715" s="8"/>
      <c r="C715" s="8"/>
      <c r="D715" s="8"/>
      <c r="E715" s="142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4.25" hidden="1">
      <c r="A716" s="8"/>
      <c r="B716" s="8"/>
      <c r="C716" s="8"/>
      <c r="D716" s="8"/>
      <c r="E716" s="142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4.25" hidden="1">
      <c r="A717" s="8"/>
      <c r="B717" s="8"/>
      <c r="C717" s="8"/>
      <c r="D717" s="8"/>
      <c r="E717" s="142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4.25" hidden="1">
      <c r="A718" s="8"/>
      <c r="B718" s="8"/>
      <c r="C718" s="8"/>
      <c r="D718" s="8"/>
      <c r="E718" s="142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4.25" hidden="1">
      <c r="A719" s="8"/>
      <c r="B719" s="8"/>
      <c r="C719" s="8"/>
      <c r="D719" s="8"/>
      <c r="E719" s="142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4.25" hidden="1">
      <c r="A720" s="8"/>
      <c r="B720" s="8"/>
      <c r="C720" s="8"/>
      <c r="D720" s="8"/>
      <c r="E720" s="142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4.25" hidden="1">
      <c r="A721" s="8"/>
      <c r="B721" s="8"/>
      <c r="C721" s="8"/>
      <c r="D721" s="8"/>
      <c r="E721" s="142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4.25" hidden="1">
      <c r="A722" s="8"/>
      <c r="B722" s="8"/>
      <c r="C722" s="8"/>
      <c r="D722" s="8"/>
      <c r="E722" s="142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4.25" hidden="1">
      <c r="A723" s="8"/>
      <c r="B723" s="8"/>
      <c r="C723" s="8"/>
      <c r="D723" s="8"/>
      <c r="E723" s="142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4.25" hidden="1">
      <c r="A724" s="8"/>
      <c r="B724" s="8"/>
      <c r="C724" s="8"/>
      <c r="D724" s="8"/>
      <c r="E724" s="142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4.25" hidden="1">
      <c r="A725" s="8"/>
      <c r="B725" s="8"/>
      <c r="C725" s="8"/>
      <c r="D725" s="8"/>
      <c r="E725" s="142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4.25" hidden="1">
      <c r="A726" s="8"/>
      <c r="B726" s="8"/>
      <c r="C726" s="8"/>
      <c r="D726" s="8"/>
      <c r="E726" s="142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4.25" hidden="1">
      <c r="A727" s="8"/>
      <c r="B727" s="8"/>
      <c r="C727" s="8"/>
      <c r="D727" s="8"/>
      <c r="E727" s="142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4.25" hidden="1">
      <c r="A728" s="8"/>
      <c r="B728" s="8"/>
      <c r="C728" s="8"/>
      <c r="D728" s="8"/>
      <c r="E728" s="142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4.25" hidden="1">
      <c r="A729" s="8"/>
      <c r="B729" s="8"/>
      <c r="C729" s="8"/>
      <c r="D729" s="8"/>
      <c r="E729" s="142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4.25" hidden="1">
      <c r="A730" s="8"/>
      <c r="B730" s="8"/>
      <c r="C730" s="8"/>
      <c r="D730" s="8"/>
      <c r="E730" s="14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4.25" hidden="1">
      <c r="A731" s="8"/>
      <c r="B731" s="8"/>
      <c r="C731" s="8"/>
      <c r="D731" s="8"/>
      <c r="E731" s="14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4.25" hidden="1">
      <c r="A732" s="8"/>
      <c r="B732" s="8"/>
      <c r="C732" s="8"/>
      <c r="D732" s="8"/>
      <c r="E732" s="14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4.25" hidden="1">
      <c r="A733" s="8"/>
      <c r="B733" s="8"/>
      <c r="C733" s="8"/>
      <c r="D733" s="8"/>
      <c r="E733" s="142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4.25" hidden="1">
      <c r="A734" s="8"/>
      <c r="B734" s="8"/>
      <c r="C734" s="8"/>
      <c r="D734" s="8"/>
      <c r="E734" s="142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4.25" hidden="1">
      <c r="A735" s="8"/>
      <c r="B735" s="8"/>
      <c r="C735" s="8"/>
      <c r="D735" s="8"/>
      <c r="E735" s="142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4.25" hidden="1">
      <c r="A736" s="8"/>
      <c r="B736" s="8"/>
      <c r="C736" s="8"/>
      <c r="D736" s="8"/>
      <c r="E736" s="142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4.25" hidden="1">
      <c r="A737" s="8"/>
      <c r="B737" s="8"/>
      <c r="C737" s="8"/>
      <c r="D737" s="8"/>
      <c r="E737" s="142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4.25" hidden="1">
      <c r="A738" s="8"/>
      <c r="B738" s="8"/>
      <c r="C738" s="8"/>
      <c r="D738" s="8"/>
      <c r="E738" s="142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4.25" hidden="1">
      <c r="A739" s="8"/>
      <c r="B739" s="8"/>
      <c r="C739" s="8"/>
      <c r="D739" s="8"/>
      <c r="E739" s="142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4.25" hidden="1">
      <c r="A740" s="8"/>
      <c r="B740" s="8"/>
      <c r="C740" s="8"/>
      <c r="D740" s="8"/>
      <c r="E740" s="142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4.25" hidden="1">
      <c r="A741" s="8"/>
      <c r="B741" s="8"/>
      <c r="C741" s="8"/>
      <c r="D741" s="8"/>
      <c r="E741" s="142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4.25" hidden="1">
      <c r="A742" s="8"/>
      <c r="B742" s="8"/>
      <c r="C742" s="8"/>
      <c r="D742" s="8"/>
      <c r="E742" s="142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4.25" hidden="1">
      <c r="A743" s="8"/>
      <c r="B743" s="8"/>
      <c r="C743" s="8"/>
      <c r="D743" s="8"/>
      <c r="E743" s="14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4.25" hidden="1">
      <c r="A744" s="8"/>
      <c r="B744" s="8"/>
      <c r="C744" s="8"/>
      <c r="D744" s="8"/>
      <c r="E744" s="14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4.25" hidden="1">
      <c r="A745" s="8"/>
      <c r="B745" s="8"/>
      <c r="C745" s="8"/>
      <c r="D745" s="8"/>
      <c r="E745" s="14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4.25" hidden="1">
      <c r="A746" s="8"/>
      <c r="B746" s="8"/>
      <c r="C746" s="8"/>
      <c r="D746" s="8"/>
      <c r="E746" s="14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4.25" hidden="1">
      <c r="A747" s="8"/>
      <c r="B747" s="8"/>
      <c r="C747" s="8"/>
      <c r="D747" s="8"/>
      <c r="E747" s="142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4.25" hidden="1">
      <c r="A748" s="8"/>
      <c r="B748" s="8"/>
      <c r="C748" s="8"/>
      <c r="D748" s="8"/>
      <c r="E748" s="142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4.25" hidden="1">
      <c r="A749" s="8"/>
      <c r="B749" s="8"/>
      <c r="C749" s="8"/>
      <c r="D749" s="8"/>
      <c r="E749" s="142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4.25" hidden="1">
      <c r="A750" s="8"/>
      <c r="B750" s="8"/>
      <c r="C750" s="8"/>
      <c r="D750" s="8"/>
      <c r="E750" s="14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4.25" hidden="1">
      <c r="A751" s="8"/>
      <c r="B751" s="8"/>
      <c r="C751" s="8"/>
      <c r="D751" s="8"/>
      <c r="E751" s="14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4.25" hidden="1">
      <c r="A752" s="8"/>
      <c r="B752" s="8"/>
      <c r="C752" s="8"/>
      <c r="D752" s="8"/>
      <c r="E752" s="14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4.25" hidden="1">
      <c r="A753" s="8"/>
      <c r="B753" s="8"/>
      <c r="C753" s="8"/>
      <c r="D753" s="8"/>
      <c r="E753" s="142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4.25" hidden="1">
      <c r="A754" s="8"/>
      <c r="B754" s="8"/>
      <c r="C754" s="8"/>
      <c r="D754" s="8"/>
      <c r="E754" s="142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4.25" hidden="1">
      <c r="A755" s="8"/>
      <c r="B755" s="8"/>
      <c r="C755" s="8"/>
      <c r="D755" s="8"/>
      <c r="E755" s="142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4.25" hidden="1">
      <c r="A756" s="8"/>
      <c r="B756" s="8"/>
      <c r="C756" s="8"/>
      <c r="D756" s="8"/>
      <c r="E756" s="142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4.25" hidden="1">
      <c r="A757" s="8"/>
      <c r="B757" s="8"/>
      <c r="C757" s="8"/>
      <c r="D757" s="8"/>
      <c r="E757" s="142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4.25" hidden="1">
      <c r="A758" s="8"/>
      <c r="B758" s="8"/>
      <c r="C758" s="8"/>
      <c r="D758" s="8"/>
      <c r="E758" s="142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4.25" hidden="1">
      <c r="A759" s="8"/>
      <c r="B759" s="8"/>
      <c r="C759" s="8"/>
      <c r="D759" s="8"/>
      <c r="E759" s="142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4.25" hidden="1">
      <c r="A760" s="8"/>
      <c r="B760" s="8"/>
      <c r="C760" s="8"/>
      <c r="D760" s="8"/>
      <c r="E760" s="142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4.25" hidden="1">
      <c r="A761" s="8"/>
      <c r="B761" s="8"/>
      <c r="C761" s="8"/>
      <c r="D761" s="8"/>
      <c r="E761" s="142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4.25" hidden="1">
      <c r="A762" s="8"/>
      <c r="B762" s="8"/>
      <c r="C762" s="8"/>
      <c r="D762" s="8"/>
      <c r="E762" s="142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4.25" hidden="1">
      <c r="A763" s="8"/>
      <c r="B763" s="8"/>
      <c r="C763" s="8"/>
      <c r="D763" s="8"/>
      <c r="E763" s="142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4.25" hidden="1">
      <c r="A764" s="8"/>
      <c r="B764" s="8"/>
      <c r="C764" s="8"/>
      <c r="D764" s="8"/>
      <c r="E764" s="142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4.25" hidden="1">
      <c r="A765" s="8"/>
      <c r="B765" s="8"/>
      <c r="C765" s="8"/>
      <c r="D765" s="8"/>
      <c r="E765" s="142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4.25" hidden="1">
      <c r="A766" s="8"/>
      <c r="B766" s="8"/>
      <c r="C766" s="8"/>
      <c r="D766" s="8"/>
      <c r="E766" s="142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4.25" hidden="1">
      <c r="A767" s="8"/>
      <c r="B767" s="8"/>
      <c r="C767" s="8"/>
      <c r="D767" s="8"/>
      <c r="E767" s="142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4.25" hidden="1">
      <c r="A768" s="8"/>
      <c r="B768" s="8"/>
      <c r="C768" s="8"/>
      <c r="D768" s="8"/>
      <c r="E768" s="142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4.25" hidden="1">
      <c r="A769" s="8"/>
      <c r="B769" s="8"/>
      <c r="C769" s="8"/>
      <c r="D769" s="8"/>
      <c r="E769" s="142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4.25" hidden="1">
      <c r="A770" s="8"/>
      <c r="B770" s="8"/>
      <c r="C770" s="8"/>
      <c r="D770" s="8"/>
      <c r="E770" s="142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4.25" hidden="1">
      <c r="A771" s="8"/>
      <c r="B771" s="8"/>
      <c r="C771" s="8"/>
      <c r="D771" s="8"/>
      <c r="E771" s="142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4.25" hidden="1">
      <c r="A772" s="8"/>
      <c r="B772" s="8"/>
      <c r="C772" s="8"/>
      <c r="D772" s="8"/>
      <c r="E772" s="142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4.25" hidden="1">
      <c r="A773" s="8"/>
      <c r="B773" s="8"/>
      <c r="C773" s="8"/>
      <c r="D773" s="8"/>
      <c r="E773" s="142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4.25" hidden="1">
      <c r="A774" s="8"/>
      <c r="B774" s="8"/>
      <c r="C774" s="8"/>
      <c r="D774" s="8"/>
      <c r="E774" s="142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4.25" hidden="1">
      <c r="A775" s="8"/>
      <c r="B775" s="8"/>
      <c r="C775" s="8"/>
      <c r="D775" s="8"/>
      <c r="E775" s="142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4.25" hidden="1">
      <c r="A776" s="8"/>
      <c r="B776" s="8"/>
      <c r="C776" s="8"/>
      <c r="D776" s="8"/>
      <c r="E776" s="142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4.25" hidden="1">
      <c r="A777" s="8"/>
      <c r="B777" s="8"/>
      <c r="C777" s="8"/>
      <c r="D777" s="8"/>
      <c r="E777" s="142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4.25" hidden="1">
      <c r="A778" s="8"/>
      <c r="B778" s="8"/>
      <c r="C778" s="8"/>
      <c r="D778" s="8"/>
      <c r="E778" s="142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4.25" hidden="1">
      <c r="A779" s="8"/>
      <c r="B779" s="8"/>
      <c r="C779" s="8"/>
      <c r="D779" s="8"/>
      <c r="E779" s="142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4.25" hidden="1">
      <c r="A780" s="8"/>
      <c r="B780" s="8"/>
      <c r="C780" s="8"/>
      <c r="D780" s="8"/>
      <c r="E780" s="142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4.25" hidden="1">
      <c r="A781" s="8"/>
      <c r="B781" s="8"/>
      <c r="C781" s="8"/>
      <c r="D781" s="8"/>
      <c r="E781" s="142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4.25" hidden="1">
      <c r="A782" s="8"/>
      <c r="B782" s="8"/>
      <c r="C782" s="8"/>
      <c r="D782" s="8"/>
      <c r="E782" s="142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4.25" hidden="1">
      <c r="A783" s="8"/>
      <c r="B783" s="8"/>
      <c r="C783" s="8"/>
      <c r="D783" s="8"/>
      <c r="E783" s="142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4.25" hidden="1">
      <c r="A784" s="8"/>
      <c r="B784" s="8"/>
      <c r="C784" s="8"/>
      <c r="D784" s="8"/>
      <c r="E784" s="142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4.25" hidden="1">
      <c r="A785" s="8"/>
      <c r="B785" s="8"/>
      <c r="C785" s="8"/>
      <c r="D785" s="8"/>
      <c r="E785" s="142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4.25" hidden="1">
      <c r="A786" s="8"/>
      <c r="B786" s="8"/>
      <c r="C786" s="8"/>
      <c r="D786" s="8"/>
      <c r="E786" s="142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4.25" hidden="1">
      <c r="A787" s="8"/>
      <c r="B787" s="8"/>
      <c r="C787" s="8"/>
      <c r="D787" s="8"/>
      <c r="E787" s="142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4.25" hidden="1">
      <c r="A788" s="8"/>
      <c r="B788" s="8"/>
      <c r="C788" s="8"/>
      <c r="D788" s="8"/>
      <c r="E788" s="142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4.25" hidden="1">
      <c r="A789" s="8"/>
      <c r="B789" s="8"/>
      <c r="C789" s="8"/>
      <c r="D789" s="8"/>
      <c r="E789" s="142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4.25" hidden="1">
      <c r="A790" s="8"/>
      <c r="B790" s="8"/>
      <c r="C790" s="8"/>
      <c r="D790" s="8"/>
      <c r="E790" s="142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4.25" hidden="1">
      <c r="A791" s="8"/>
      <c r="B791" s="8"/>
      <c r="C791" s="8"/>
      <c r="D791" s="8"/>
      <c r="E791" s="142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4.25" hidden="1">
      <c r="A792" s="8"/>
      <c r="B792" s="8"/>
      <c r="C792" s="8"/>
      <c r="D792" s="8"/>
      <c r="E792" s="142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4.25" hidden="1">
      <c r="A793" s="8"/>
      <c r="B793" s="8"/>
      <c r="C793" s="8"/>
      <c r="D793" s="8"/>
      <c r="E793" s="142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4.25" hidden="1">
      <c r="A794" s="8"/>
      <c r="B794" s="8"/>
      <c r="C794" s="8"/>
      <c r="D794" s="8"/>
      <c r="E794" s="142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4.25" hidden="1">
      <c r="A795" s="8"/>
      <c r="B795" s="8"/>
      <c r="C795" s="8"/>
      <c r="D795" s="8"/>
      <c r="E795" s="142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4.25" hidden="1">
      <c r="A796" s="8"/>
      <c r="B796" s="8"/>
      <c r="C796" s="8"/>
      <c r="D796" s="8"/>
      <c r="E796" s="142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4.25" hidden="1">
      <c r="A797" s="8"/>
      <c r="B797" s="8"/>
      <c r="C797" s="8"/>
      <c r="D797" s="8"/>
      <c r="E797" s="142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4.25" hidden="1">
      <c r="A798" s="8"/>
      <c r="B798" s="8"/>
      <c r="C798" s="8"/>
      <c r="D798" s="8"/>
      <c r="E798" s="142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4.25" hidden="1">
      <c r="A799" s="8"/>
      <c r="B799" s="8"/>
      <c r="C799" s="8"/>
      <c r="D799" s="8"/>
      <c r="E799" s="142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4.25" hidden="1">
      <c r="A800" s="8"/>
      <c r="B800" s="8"/>
      <c r="C800" s="8"/>
      <c r="D800" s="8"/>
      <c r="E800" s="142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4.25" hidden="1">
      <c r="A801" s="8"/>
      <c r="B801" s="8"/>
      <c r="C801" s="8"/>
      <c r="D801" s="8"/>
      <c r="E801" s="142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4.25" hidden="1">
      <c r="A802" s="8"/>
      <c r="B802" s="8"/>
      <c r="C802" s="8"/>
      <c r="D802" s="8"/>
      <c r="E802" s="142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4.25" hidden="1">
      <c r="A803" s="8"/>
      <c r="B803" s="8"/>
      <c r="C803" s="8"/>
      <c r="D803" s="8"/>
      <c r="E803" s="142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4.25" hidden="1">
      <c r="A804" s="8"/>
      <c r="B804" s="8"/>
      <c r="C804" s="8"/>
      <c r="D804" s="8"/>
      <c r="E804" s="142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4.25" hidden="1">
      <c r="A805" s="8"/>
      <c r="B805" s="8"/>
      <c r="C805" s="8"/>
      <c r="D805" s="8"/>
      <c r="E805" s="142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4.25" hidden="1">
      <c r="A806" s="8"/>
      <c r="B806" s="8"/>
      <c r="C806" s="8"/>
      <c r="D806" s="8"/>
      <c r="E806" s="142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4.25" hidden="1">
      <c r="A807" s="8"/>
      <c r="B807" s="8"/>
      <c r="C807" s="8"/>
      <c r="D807" s="8"/>
      <c r="E807" s="142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4.25" hidden="1">
      <c r="A808" s="8"/>
      <c r="B808" s="8"/>
      <c r="C808" s="8"/>
      <c r="D808" s="8"/>
      <c r="E808" s="142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4.25" hidden="1">
      <c r="A809" s="8"/>
      <c r="B809" s="8"/>
      <c r="C809" s="8"/>
      <c r="D809" s="8"/>
      <c r="E809" s="142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4.25" hidden="1">
      <c r="A810" s="8"/>
      <c r="B810" s="8"/>
      <c r="C810" s="8"/>
      <c r="D810" s="8"/>
      <c r="E810" s="142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4.25" hidden="1">
      <c r="A811" s="8"/>
      <c r="B811" s="8"/>
      <c r="C811" s="8"/>
      <c r="D811" s="8"/>
      <c r="E811" s="142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4.25" hidden="1">
      <c r="A812" s="8"/>
      <c r="B812" s="8"/>
      <c r="C812" s="8"/>
      <c r="D812" s="8"/>
      <c r="E812" s="142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4.25" hidden="1">
      <c r="A813" s="8"/>
      <c r="B813" s="8"/>
      <c r="C813" s="8"/>
      <c r="D813" s="8"/>
      <c r="E813" s="142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4.25" hidden="1">
      <c r="A814" s="8"/>
      <c r="B814" s="8"/>
      <c r="C814" s="8"/>
      <c r="D814" s="8"/>
      <c r="E814" s="142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4.25" hidden="1">
      <c r="A815" s="8"/>
      <c r="B815" s="8"/>
      <c r="C815" s="8"/>
      <c r="D815" s="8"/>
      <c r="E815" s="142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4.25" hidden="1">
      <c r="A816" s="8"/>
      <c r="B816" s="8"/>
      <c r="C816" s="8"/>
      <c r="D816" s="8"/>
      <c r="E816" s="142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4.25" hidden="1">
      <c r="A817" s="8"/>
      <c r="B817" s="8"/>
      <c r="C817" s="8"/>
      <c r="D817" s="8"/>
      <c r="E817" s="142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4.25" hidden="1">
      <c r="A818" s="8"/>
      <c r="B818" s="8"/>
      <c r="C818" s="8"/>
      <c r="D818" s="8"/>
      <c r="E818" s="142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4.25" hidden="1">
      <c r="A819" s="8"/>
      <c r="B819" s="8"/>
      <c r="C819" s="8"/>
      <c r="D819" s="8"/>
      <c r="E819" s="142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4.25" hidden="1">
      <c r="A820" s="8"/>
      <c r="B820" s="8"/>
      <c r="C820" s="8"/>
      <c r="D820" s="8"/>
      <c r="E820" s="142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4.25" hidden="1">
      <c r="A821" s="8"/>
      <c r="B821" s="8"/>
      <c r="C821" s="8"/>
      <c r="D821" s="8"/>
      <c r="E821" s="142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4.25" hidden="1">
      <c r="A822" s="8"/>
      <c r="B822" s="8"/>
      <c r="C822" s="8"/>
      <c r="D822" s="8"/>
      <c r="E822" s="142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4.25" hidden="1">
      <c r="A823" s="8"/>
      <c r="B823" s="8"/>
      <c r="C823" s="8"/>
      <c r="D823" s="8"/>
      <c r="E823" s="142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4.25" hidden="1">
      <c r="A824" s="8"/>
      <c r="B824" s="8"/>
      <c r="C824" s="8"/>
      <c r="D824" s="8"/>
      <c r="E824" s="142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4.25" hidden="1">
      <c r="A825" s="8"/>
      <c r="B825" s="8"/>
      <c r="C825" s="8"/>
      <c r="D825" s="8"/>
      <c r="E825" s="142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4.25" hidden="1">
      <c r="A826" s="8"/>
      <c r="B826" s="8"/>
      <c r="C826" s="8"/>
      <c r="D826" s="8"/>
      <c r="E826" s="142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4.25" hidden="1">
      <c r="A827" s="8"/>
      <c r="B827" s="8"/>
      <c r="C827" s="8"/>
      <c r="D827" s="8"/>
      <c r="E827" s="142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4.25" hidden="1">
      <c r="A828" s="8"/>
      <c r="B828" s="8"/>
      <c r="C828" s="8"/>
      <c r="D828" s="8"/>
      <c r="E828" s="142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4.25" hidden="1">
      <c r="A829" s="8"/>
      <c r="B829" s="8"/>
      <c r="C829" s="8"/>
      <c r="D829" s="8"/>
      <c r="E829" s="142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4.25" hidden="1">
      <c r="A830" s="8"/>
      <c r="B830" s="8"/>
      <c r="C830" s="8"/>
      <c r="D830" s="8"/>
      <c r="E830" s="142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4.25" hidden="1">
      <c r="A831" s="8"/>
      <c r="B831" s="8"/>
      <c r="C831" s="8"/>
      <c r="D831" s="8"/>
      <c r="E831" s="142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4.25" hidden="1">
      <c r="A832" s="8"/>
      <c r="B832" s="8"/>
      <c r="C832" s="8"/>
      <c r="D832" s="8"/>
      <c r="E832" s="142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4.25" hidden="1">
      <c r="A833" s="8"/>
      <c r="B833" s="8"/>
      <c r="C833" s="8"/>
      <c r="D833" s="8"/>
      <c r="E833" s="142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4.25" hidden="1">
      <c r="A834" s="8"/>
      <c r="B834" s="8"/>
      <c r="C834" s="8"/>
      <c r="D834" s="8"/>
      <c r="E834" s="142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4.25" hidden="1">
      <c r="A835" s="8"/>
      <c r="B835" s="8"/>
      <c r="C835" s="8"/>
      <c r="D835" s="8"/>
      <c r="E835" s="142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4.25" hidden="1">
      <c r="A836" s="8"/>
      <c r="B836" s="8"/>
      <c r="C836" s="8"/>
      <c r="D836" s="8"/>
      <c r="E836" s="142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4.25" hidden="1">
      <c r="A837" s="8"/>
      <c r="B837" s="8"/>
      <c r="C837" s="8"/>
      <c r="D837" s="8"/>
      <c r="E837" s="142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4.25" hidden="1">
      <c r="A838" s="8"/>
      <c r="B838" s="8"/>
      <c r="C838" s="8"/>
      <c r="D838" s="8"/>
      <c r="E838" s="142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4.25" hidden="1">
      <c r="A839" s="8"/>
      <c r="B839" s="8"/>
      <c r="C839" s="8"/>
      <c r="D839" s="8"/>
      <c r="E839" s="142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4.25" hidden="1">
      <c r="A840" s="8"/>
      <c r="B840" s="8"/>
      <c r="C840" s="8"/>
      <c r="D840" s="8"/>
      <c r="E840" s="142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4.25" hidden="1">
      <c r="A841" s="8"/>
      <c r="B841" s="8"/>
      <c r="C841" s="8"/>
      <c r="D841" s="8"/>
      <c r="E841" s="142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4.25" hidden="1">
      <c r="A842" s="8"/>
      <c r="B842" s="8"/>
      <c r="C842" s="8"/>
      <c r="D842" s="8"/>
      <c r="E842" s="142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4.25" hidden="1">
      <c r="A843" s="8"/>
      <c r="B843" s="8"/>
      <c r="C843" s="8"/>
      <c r="D843" s="8"/>
      <c r="E843" s="142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4.25" hidden="1">
      <c r="A844" s="8"/>
      <c r="B844" s="8"/>
      <c r="C844" s="8"/>
      <c r="D844" s="8"/>
      <c r="E844" s="142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4.25" hidden="1">
      <c r="A845" s="8"/>
      <c r="B845" s="8"/>
      <c r="C845" s="8"/>
      <c r="D845" s="8"/>
      <c r="E845" s="142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4.25" hidden="1">
      <c r="A846" s="8"/>
      <c r="B846" s="8"/>
      <c r="C846" s="8"/>
      <c r="D846" s="8"/>
      <c r="E846" s="142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4.25" hidden="1">
      <c r="A847" s="8"/>
      <c r="B847" s="8"/>
      <c r="C847" s="8"/>
      <c r="D847" s="8"/>
      <c r="E847" s="142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4.25" hidden="1">
      <c r="A848" s="8"/>
      <c r="B848" s="8"/>
      <c r="C848" s="8"/>
      <c r="D848" s="8"/>
      <c r="E848" s="142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4.25" hidden="1">
      <c r="A849" s="8"/>
      <c r="B849" s="8"/>
      <c r="C849" s="8"/>
      <c r="D849" s="8"/>
      <c r="E849" s="142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4.25" hidden="1">
      <c r="A850" s="8"/>
      <c r="B850" s="8"/>
      <c r="C850" s="8"/>
      <c r="D850" s="8"/>
      <c r="E850" s="142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4.25" hidden="1">
      <c r="A851" s="8"/>
      <c r="B851" s="8"/>
      <c r="C851" s="8"/>
      <c r="D851" s="8"/>
      <c r="E851" s="142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4.25" hidden="1">
      <c r="A852" s="8"/>
      <c r="B852" s="8"/>
      <c r="C852" s="8"/>
      <c r="D852" s="8"/>
      <c r="E852" s="142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4.25" hidden="1">
      <c r="A853" s="8"/>
      <c r="B853" s="8"/>
      <c r="C853" s="8"/>
      <c r="D853" s="8"/>
      <c r="E853" s="142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4.25" hidden="1">
      <c r="A854" s="8"/>
      <c r="B854" s="8"/>
      <c r="C854" s="8"/>
      <c r="D854" s="8"/>
      <c r="E854" s="142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4.25" hidden="1">
      <c r="A855" s="8"/>
      <c r="B855" s="8"/>
      <c r="C855" s="8"/>
      <c r="D855" s="8"/>
      <c r="E855" s="142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4.25" hidden="1">
      <c r="A856" s="8"/>
      <c r="B856" s="8"/>
      <c r="C856" s="8"/>
      <c r="D856" s="8"/>
      <c r="E856" s="142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4.25" hidden="1">
      <c r="A857" s="8"/>
      <c r="B857" s="8"/>
      <c r="C857" s="8"/>
      <c r="D857" s="8"/>
      <c r="E857" s="142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4.25" hidden="1">
      <c r="A858" s="8"/>
      <c r="B858" s="8"/>
      <c r="C858" s="8"/>
      <c r="D858" s="8"/>
      <c r="E858" s="142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4.25" hidden="1">
      <c r="A859" s="8"/>
      <c r="B859" s="8"/>
      <c r="C859" s="8"/>
      <c r="D859" s="8"/>
      <c r="E859" s="142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4.25" hidden="1">
      <c r="A860" s="8"/>
      <c r="B860" s="8"/>
      <c r="C860" s="8"/>
      <c r="D860" s="8"/>
      <c r="E860" s="142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4.25" hidden="1">
      <c r="A861" s="8"/>
      <c r="B861" s="8"/>
      <c r="C861" s="8"/>
      <c r="D861" s="8"/>
      <c r="E861" s="142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4.25" hidden="1">
      <c r="A862" s="8"/>
      <c r="B862" s="8"/>
      <c r="C862" s="8"/>
      <c r="D862" s="8"/>
      <c r="E862" s="142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4.25" hidden="1">
      <c r="A863" s="8"/>
      <c r="B863" s="8"/>
      <c r="C863" s="8"/>
      <c r="D863" s="8"/>
      <c r="E863" s="142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4.25" hidden="1">
      <c r="A864" s="8"/>
      <c r="B864" s="8"/>
      <c r="C864" s="8"/>
      <c r="D864" s="8"/>
      <c r="E864" s="142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4.25" hidden="1">
      <c r="A865" s="8"/>
      <c r="B865" s="8"/>
      <c r="C865" s="8"/>
      <c r="D865" s="8"/>
      <c r="E865" s="142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4.25" hidden="1">
      <c r="A866" s="8"/>
      <c r="B866" s="8"/>
      <c r="C866" s="8"/>
      <c r="D866" s="8"/>
      <c r="E866" s="142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4.25" hidden="1">
      <c r="A867" s="8"/>
      <c r="B867" s="8"/>
      <c r="C867" s="8"/>
      <c r="D867" s="8"/>
      <c r="E867" s="142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4.25" hidden="1">
      <c r="A868" s="8"/>
      <c r="B868" s="8"/>
      <c r="C868" s="8"/>
      <c r="D868" s="8"/>
      <c r="E868" s="142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4.25" hidden="1">
      <c r="A869" s="8"/>
      <c r="B869" s="8"/>
      <c r="C869" s="8"/>
      <c r="D869" s="8"/>
      <c r="E869" s="142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4.25" hidden="1">
      <c r="A870" s="8"/>
      <c r="B870" s="8"/>
      <c r="C870" s="8"/>
      <c r="D870" s="8"/>
      <c r="E870" s="142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4.25" hidden="1">
      <c r="A871" s="8"/>
      <c r="B871" s="8"/>
      <c r="C871" s="8"/>
      <c r="D871" s="8"/>
      <c r="E871" s="142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4.25" hidden="1">
      <c r="A872" s="8"/>
      <c r="B872" s="8"/>
      <c r="C872" s="8"/>
      <c r="D872" s="8"/>
      <c r="E872" s="142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4.25" hidden="1">
      <c r="A873" s="8"/>
      <c r="B873" s="8"/>
      <c r="C873" s="8"/>
      <c r="D873" s="8"/>
      <c r="E873" s="142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4.25" hidden="1">
      <c r="A874" s="8"/>
      <c r="B874" s="8"/>
      <c r="C874" s="8"/>
      <c r="D874" s="8"/>
      <c r="E874" s="142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4.25" hidden="1">
      <c r="A875" s="8"/>
      <c r="B875" s="8"/>
      <c r="C875" s="8"/>
      <c r="D875" s="8"/>
      <c r="E875" s="142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4.25" hidden="1">
      <c r="A876" s="8"/>
      <c r="B876" s="8"/>
      <c r="C876" s="8"/>
      <c r="D876" s="8"/>
      <c r="E876" s="142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4.25" hidden="1">
      <c r="A877" s="8"/>
      <c r="B877" s="8"/>
      <c r="C877" s="8"/>
      <c r="D877" s="8"/>
      <c r="E877" s="142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4.25" hidden="1">
      <c r="A878" s="8"/>
      <c r="B878" s="8"/>
      <c r="C878" s="8"/>
      <c r="D878" s="8"/>
      <c r="E878" s="142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4.25" hidden="1">
      <c r="A879" s="8"/>
      <c r="B879" s="8"/>
      <c r="C879" s="8"/>
      <c r="D879" s="8"/>
      <c r="E879" s="142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4.25" hidden="1">
      <c r="A880" s="8"/>
      <c r="B880" s="8"/>
      <c r="C880" s="8"/>
      <c r="D880" s="8"/>
      <c r="E880" s="142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4.25" hidden="1">
      <c r="A881" s="8"/>
      <c r="B881" s="8"/>
      <c r="C881" s="8"/>
      <c r="D881" s="8"/>
      <c r="E881" s="142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4.25" hidden="1">
      <c r="A882" s="8"/>
      <c r="B882" s="8"/>
      <c r="C882" s="8"/>
      <c r="D882" s="8"/>
      <c r="E882" s="142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4.25" hidden="1">
      <c r="A883" s="8"/>
      <c r="B883" s="8"/>
      <c r="C883" s="8"/>
      <c r="D883" s="8"/>
      <c r="E883" s="142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4.25" hidden="1">
      <c r="A884" s="8"/>
      <c r="B884" s="8"/>
      <c r="C884" s="8"/>
      <c r="D884" s="8"/>
      <c r="E884" s="142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4.25" hidden="1">
      <c r="A885" s="8"/>
      <c r="B885" s="8"/>
      <c r="C885" s="8"/>
      <c r="D885" s="8"/>
      <c r="E885" s="142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4.25" hidden="1">
      <c r="A886" s="8"/>
      <c r="B886" s="8"/>
      <c r="C886" s="8"/>
      <c r="D886" s="8"/>
      <c r="E886" s="142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4.25" hidden="1">
      <c r="A887" s="8"/>
      <c r="B887" s="8"/>
      <c r="C887" s="8"/>
      <c r="D887" s="8"/>
      <c r="E887" s="142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4.25" hidden="1">
      <c r="A888" s="8"/>
      <c r="B888" s="8"/>
      <c r="C888" s="8"/>
      <c r="D888" s="8"/>
      <c r="E888" s="142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4.25" hidden="1">
      <c r="A889" s="8"/>
      <c r="B889" s="8"/>
      <c r="C889" s="8"/>
      <c r="D889" s="8"/>
      <c r="E889" s="142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4.25" hidden="1">
      <c r="A890" s="8"/>
      <c r="B890" s="8"/>
      <c r="C890" s="8"/>
      <c r="D890" s="8"/>
      <c r="E890" s="142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4.25" hidden="1">
      <c r="A891" s="8"/>
      <c r="B891" s="8"/>
      <c r="C891" s="8"/>
      <c r="D891" s="8"/>
      <c r="E891" s="142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4.25" hidden="1">
      <c r="A892" s="8"/>
      <c r="B892" s="8"/>
      <c r="C892" s="8"/>
      <c r="D892" s="8"/>
      <c r="E892" s="142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4.25" hidden="1">
      <c r="A893" s="8"/>
      <c r="B893" s="8"/>
      <c r="C893" s="8"/>
      <c r="D893" s="8"/>
      <c r="E893" s="142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4.25" hidden="1">
      <c r="A894" s="8"/>
      <c r="B894" s="8"/>
      <c r="C894" s="8"/>
      <c r="D894" s="8"/>
      <c r="E894" s="142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4.25" hidden="1">
      <c r="A895" s="8"/>
      <c r="B895" s="8"/>
      <c r="C895" s="8"/>
      <c r="D895" s="8"/>
      <c r="E895" s="142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4.25" hidden="1">
      <c r="A896" s="8"/>
      <c r="B896" s="8"/>
      <c r="C896" s="8"/>
      <c r="D896" s="8"/>
      <c r="E896" s="142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4.25" hidden="1">
      <c r="A897" s="8"/>
      <c r="B897" s="8"/>
      <c r="C897" s="8"/>
      <c r="D897" s="8"/>
      <c r="E897" s="142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4.25" hidden="1">
      <c r="A898" s="8"/>
      <c r="B898" s="8"/>
      <c r="C898" s="8"/>
      <c r="D898" s="8"/>
      <c r="E898" s="142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4.25" hidden="1">
      <c r="A899" s="8"/>
      <c r="B899" s="8"/>
      <c r="C899" s="8"/>
      <c r="D899" s="8"/>
      <c r="E899" s="142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4.25" hidden="1">
      <c r="A900" s="8"/>
      <c r="B900" s="8"/>
      <c r="C900" s="8"/>
      <c r="D900" s="8"/>
      <c r="E900" s="142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4.25" hidden="1">
      <c r="A901" s="8"/>
      <c r="B901" s="8"/>
      <c r="C901" s="8"/>
      <c r="D901" s="8"/>
      <c r="E901" s="142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4.25" hidden="1">
      <c r="A902" s="8"/>
      <c r="B902" s="8"/>
      <c r="C902" s="8"/>
      <c r="D902" s="8"/>
      <c r="E902" s="142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4.25" hidden="1">
      <c r="A903" s="8"/>
      <c r="B903" s="8"/>
      <c r="C903" s="8"/>
      <c r="D903" s="8"/>
      <c r="E903" s="142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4.25" hidden="1">
      <c r="A904" s="8"/>
      <c r="B904" s="8"/>
      <c r="C904" s="8"/>
      <c r="D904" s="8"/>
      <c r="E904" s="142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4.25" hidden="1">
      <c r="A905" s="8"/>
      <c r="B905" s="8"/>
      <c r="C905" s="8"/>
      <c r="D905" s="8"/>
      <c r="E905" s="142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4.25" hidden="1">
      <c r="A906" s="8"/>
      <c r="B906" s="8"/>
      <c r="C906" s="8"/>
      <c r="D906" s="8"/>
      <c r="E906" s="142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4.25" hidden="1">
      <c r="A907" s="8"/>
      <c r="B907" s="8"/>
      <c r="C907" s="8"/>
      <c r="D907" s="8"/>
      <c r="E907" s="142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4.25" hidden="1">
      <c r="A908" s="8"/>
      <c r="B908" s="8"/>
      <c r="C908" s="8"/>
      <c r="D908" s="8"/>
      <c r="E908" s="142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4.25" hidden="1">
      <c r="A909" s="8"/>
      <c r="B909" s="8"/>
      <c r="C909" s="8"/>
      <c r="D909" s="8"/>
      <c r="E909" s="142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4.25" hidden="1">
      <c r="A910" s="8"/>
      <c r="B910" s="8"/>
      <c r="C910" s="8"/>
      <c r="D910" s="8"/>
      <c r="E910" s="142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4.25" hidden="1">
      <c r="A911" s="8"/>
      <c r="B911" s="8"/>
      <c r="C911" s="8"/>
      <c r="D911" s="8"/>
      <c r="E911" s="142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4.25" hidden="1">
      <c r="A912" s="8"/>
      <c r="B912" s="8"/>
      <c r="C912" s="8"/>
      <c r="D912" s="8"/>
      <c r="E912" s="142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4.25" hidden="1">
      <c r="A913" s="8"/>
      <c r="B913" s="8"/>
      <c r="C913" s="8"/>
      <c r="D913" s="8"/>
      <c r="E913" s="142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4.25" hidden="1">
      <c r="A914" s="8"/>
      <c r="B914" s="8"/>
      <c r="C914" s="8"/>
      <c r="D914" s="8"/>
      <c r="E914" s="142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4.25" hidden="1">
      <c r="A915" s="8"/>
      <c r="B915" s="8"/>
      <c r="C915" s="8"/>
      <c r="D915" s="8"/>
      <c r="E915" s="142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4.25" hidden="1">
      <c r="A916" s="8"/>
      <c r="B916" s="8"/>
      <c r="C916" s="8"/>
      <c r="D916" s="8"/>
      <c r="E916" s="142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4.25" hidden="1">
      <c r="A917" s="8"/>
      <c r="B917" s="8"/>
      <c r="C917" s="8"/>
      <c r="D917" s="8"/>
      <c r="E917" s="142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4.25" hidden="1">
      <c r="A918" s="8"/>
      <c r="B918" s="8"/>
      <c r="C918" s="8"/>
      <c r="D918" s="8"/>
      <c r="E918" s="142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4.25" hidden="1">
      <c r="A919" s="8"/>
      <c r="B919" s="8"/>
      <c r="C919" s="8"/>
      <c r="D919" s="8"/>
      <c r="E919" s="142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4.25" hidden="1">
      <c r="A920" s="8"/>
      <c r="B920" s="8"/>
      <c r="C920" s="8"/>
      <c r="D920" s="8"/>
      <c r="E920" s="142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4.25" hidden="1">
      <c r="A921" s="8"/>
      <c r="B921" s="8"/>
      <c r="C921" s="8"/>
      <c r="D921" s="8"/>
      <c r="E921" s="142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4.25" hidden="1">
      <c r="A922" s="8"/>
      <c r="B922" s="8"/>
      <c r="C922" s="8"/>
      <c r="D922" s="8"/>
      <c r="E922" s="142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4.25" hidden="1">
      <c r="A923" s="8"/>
      <c r="B923" s="8"/>
      <c r="C923" s="8"/>
      <c r="D923" s="8"/>
      <c r="E923" s="142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4.25" hidden="1">
      <c r="A924" s="8"/>
      <c r="B924" s="8"/>
      <c r="C924" s="8"/>
      <c r="D924" s="8"/>
      <c r="E924" s="142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4.25" hidden="1">
      <c r="A925" s="8"/>
      <c r="B925" s="8"/>
      <c r="C925" s="8"/>
      <c r="D925" s="8"/>
      <c r="E925" s="142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4.25" hidden="1">
      <c r="A926" s="8"/>
      <c r="B926" s="8"/>
      <c r="C926" s="8"/>
      <c r="D926" s="8"/>
      <c r="E926" s="142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4.25" hidden="1">
      <c r="A927" s="8"/>
      <c r="B927" s="8"/>
      <c r="C927" s="8"/>
      <c r="D927" s="8"/>
      <c r="E927" s="142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4.25" hidden="1">
      <c r="A928" s="8"/>
      <c r="B928" s="8"/>
      <c r="C928" s="8"/>
      <c r="D928" s="8"/>
      <c r="E928" s="142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4.25" hidden="1">
      <c r="A929" s="8"/>
      <c r="B929" s="8"/>
      <c r="C929" s="8"/>
      <c r="D929" s="8"/>
      <c r="E929" s="142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4.25" hidden="1">
      <c r="A930" s="8"/>
      <c r="B930" s="8"/>
      <c r="C930" s="8"/>
      <c r="D930" s="8"/>
      <c r="E930" s="142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4.25" hidden="1">
      <c r="A931" s="8"/>
      <c r="B931" s="8"/>
      <c r="C931" s="8"/>
      <c r="D931" s="8"/>
      <c r="E931" s="142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4.25" hidden="1">
      <c r="A932" s="8"/>
      <c r="B932" s="8"/>
      <c r="C932" s="8"/>
      <c r="D932" s="8"/>
      <c r="E932" s="142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4.25" hidden="1">
      <c r="A933" s="8"/>
      <c r="B933" s="8"/>
      <c r="C933" s="8"/>
      <c r="D933" s="8"/>
      <c r="E933" s="142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4.25" hidden="1">
      <c r="A934" s="8"/>
      <c r="B934" s="8"/>
      <c r="C934" s="8"/>
      <c r="D934" s="8"/>
      <c r="E934" s="142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4.25" hidden="1">
      <c r="A935" s="8"/>
      <c r="B935" s="8"/>
      <c r="C935" s="8"/>
      <c r="D935" s="8"/>
      <c r="E935" s="142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4.25" hidden="1">
      <c r="A936" s="8"/>
      <c r="B936" s="8"/>
      <c r="C936" s="8"/>
      <c r="D936" s="8"/>
      <c r="E936" s="142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4.25" hidden="1">
      <c r="A937" s="8"/>
      <c r="B937" s="8"/>
      <c r="C937" s="8"/>
      <c r="D937" s="8"/>
      <c r="E937" s="142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4.25" hidden="1">
      <c r="A938" s="8"/>
      <c r="B938" s="8"/>
      <c r="C938" s="8"/>
      <c r="D938" s="8"/>
      <c r="E938" s="142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4.25" hidden="1">
      <c r="A939" s="8"/>
      <c r="B939" s="8"/>
      <c r="C939" s="8"/>
      <c r="D939" s="8"/>
      <c r="E939" s="142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4.25" hidden="1">
      <c r="A940" s="8"/>
      <c r="B940" s="8"/>
      <c r="C940" s="8"/>
      <c r="D940" s="8"/>
      <c r="E940" s="142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4.25" hidden="1">
      <c r="A941" s="8"/>
      <c r="B941" s="8"/>
      <c r="C941" s="8"/>
      <c r="D941" s="8"/>
      <c r="E941" s="142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4.25" hidden="1">
      <c r="A942" s="8"/>
      <c r="B942" s="8"/>
      <c r="C942" s="8"/>
      <c r="D942" s="8"/>
      <c r="E942" s="142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4.25" hidden="1">
      <c r="A943" s="8"/>
      <c r="B943" s="8"/>
      <c r="C943" s="8"/>
      <c r="D943" s="8"/>
      <c r="E943" s="142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4.25" hidden="1">
      <c r="A944" s="8"/>
      <c r="B944" s="8"/>
      <c r="C944" s="8"/>
      <c r="D944" s="8"/>
      <c r="E944" s="142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4.25" hidden="1">
      <c r="A945" s="8"/>
      <c r="B945" s="8"/>
      <c r="C945" s="8"/>
      <c r="D945" s="8"/>
      <c r="E945" s="142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4.25" hidden="1">
      <c r="A946" s="8"/>
      <c r="B946" s="8"/>
      <c r="C946" s="8"/>
      <c r="D946" s="8"/>
      <c r="E946" s="142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4.25" hidden="1">
      <c r="A947" s="8"/>
      <c r="B947" s="8"/>
      <c r="C947" s="8"/>
      <c r="D947" s="8"/>
      <c r="E947" s="142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4.25" hidden="1">
      <c r="A948" s="8"/>
      <c r="B948" s="8"/>
      <c r="C948" s="8"/>
      <c r="D948" s="8"/>
      <c r="E948" s="142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4.25" hidden="1">
      <c r="A949" s="8"/>
      <c r="B949" s="8"/>
      <c r="C949" s="8"/>
      <c r="D949" s="8"/>
      <c r="E949" s="142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4.25" hidden="1">
      <c r="A950" s="8"/>
      <c r="B950" s="8"/>
      <c r="C950" s="8"/>
      <c r="D950" s="8"/>
      <c r="E950" s="142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4.25" hidden="1">
      <c r="A951" s="8"/>
      <c r="B951" s="8"/>
      <c r="C951" s="8"/>
      <c r="D951" s="8"/>
      <c r="E951" s="142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4.25" hidden="1">
      <c r="A952" s="8"/>
      <c r="B952" s="8"/>
      <c r="C952" s="8"/>
      <c r="D952" s="8"/>
      <c r="E952" s="142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4.25" hidden="1">
      <c r="A953" s="8"/>
      <c r="B953" s="8"/>
      <c r="C953" s="8"/>
      <c r="D953" s="8"/>
      <c r="E953" s="142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4.25" hidden="1">
      <c r="A954" s="8"/>
      <c r="B954" s="8"/>
      <c r="C954" s="8"/>
      <c r="D954" s="8"/>
      <c r="E954" s="142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4.25" hidden="1">
      <c r="A955" s="8"/>
      <c r="B955" s="8"/>
      <c r="C955" s="8"/>
      <c r="D955" s="8"/>
      <c r="E955" s="142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4.25" hidden="1">
      <c r="A956" s="8"/>
      <c r="B956" s="8"/>
      <c r="C956" s="8"/>
      <c r="D956" s="8"/>
      <c r="E956" s="142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4.25" hidden="1">
      <c r="A957" s="8"/>
      <c r="B957" s="8"/>
      <c r="C957" s="8"/>
      <c r="D957" s="8"/>
      <c r="E957" s="142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4.25" hidden="1">
      <c r="A958" s="8"/>
      <c r="B958" s="8"/>
      <c r="C958" s="8"/>
      <c r="D958" s="8"/>
      <c r="E958" s="142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4.25" hidden="1">
      <c r="A959" s="8"/>
      <c r="B959" s="8"/>
      <c r="C959" s="8"/>
      <c r="D959" s="8"/>
      <c r="E959" s="142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4.25" hidden="1">
      <c r="A960" s="8"/>
      <c r="B960" s="8"/>
      <c r="C960" s="8"/>
      <c r="D960" s="8"/>
      <c r="E960" s="142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4.25" hidden="1">
      <c r="A961" s="8"/>
      <c r="B961" s="8"/>
      <c r="C961" s="8"/>
      <c r="D961" s="8"/>
      <c r="E961" s="142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4.25" hidden="1">
      <c r="A962" s="8"/>
      <c r="B962" s="8"/>
      <c r="C962" s="8"/>
      <c r="D962" s="8"/>
      <c r="E962" s="142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4.25" hidden="1">
      <c r="A963" s="8"/>
      <c r="B963" s="8"/>
      <c r="C963" s="8"/>
      <c r="D963" s="8"/>
      <c r="E963" s="142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4.25" hidden="1">
      <c r="A964" s="8"/>
      <c r="B964" s="8"/>
      <c r="C964" s="8"/>
      <c r="D964" s="8"/>
      <c r="E964" s="142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4.25" hidden="1">
      <c r="A965" s="8"/>
      <c r="B965" s="8"/>
      <c r="C965" s="8"/>
      <c r="D965" s="8"/>
      <c r="E965" s="142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4.25" hidden="1">
      <c r="A966" s="8"/>
      <c r="B966" s="8"/>
      <c r="C966" s="8"/>
      <c r="D966" s="8"/>
      <c r="E966" s="142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4.25" hidden="1">
      <c r="A967" s="8"/>
      <c r="B967" s="8"/>
      <c r="C967" s="8"/>
      <c r="D967" s="8"/>
      <c r="E967" s="142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4.25" hidden="1">
      <c r="A968" s="8"/>
      <c r="B968" s="8"/>
      <c r="C968" s="8"/>
      <c r="D968" s="8"/>
      <c r="E968" s="142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4.25" hidden="1">
      <c r="A969" s="8"/>
      <c r="B969" s="8"/>
      <c r="C969" s="8"/>
      <c r="D969" s="8"/>
      <c r="E969" s="142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4.25" hidden="1">
      <c r="A970" s="8"/>
      <c r="B970" s="8"/>
      <c r="C970" s="8"/>
      <c r="D970" s="8"/>
      <c r="E970" s="142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4.25" hidden="1">
      <c r="A971" s="8"/>
      <c r="B971" s="8"/>
      <c r="C971" s="8"/>
      <c r="D971" s="8"/>
      <c r="E971" s="142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4.25" hidden="1">
      <c r="A972" s="8"/>
      <c r="B972" s="8"/>
      <c r="C972" s="8"/>
      <c r="D972" s="8"/>
      <c r="E972" s="142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4.25" hidden="1">
      <c r="A973" s="8"/>
      <c r="B973" s="8"/>
      <c r="C973" s="8"/>
      <c r="D973" s="8"/>
      <c r="E973" s="142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4.25" hidden="1">
      <c r="A974" s="8"/>
      <c r="B974" s="8"/>
      <c r="C974" s="8"/>
      <c r="D974" s="8"/>
      <c r="E974" s="142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4.25" hidden="1">
      <c r="A975" s="8"/>
      <c r="B975" s="8"/>
      <c r="C975" s="8"/>
      <c r="D975" s="8"/>
      <c r="E975" s="142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4.25" hidden="1">
      <c r="A976" s="8"/>
      <c r="B976" s="8"/>
      <c r="C976" s="8"/>
      <c r="D976" s="8"/>
      <c r="E976" s="142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4.25" hidden="1">
      <c r="A977" s="8"/>
      <c r="B977" s="8"/>
      <c r="C977" s="8"/>
      <c r="D977" s="8"/>
      <c r="E977" s="142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4.25" hidden="1">
      <c r="A978" s="8"/>
      <c r="B978" s="8"/>
      <c r="C978" s="8"/>
      <c r="D978" s="8"/>
      <c r="E978" s="142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4.25" hidden="1">
      <c r="A979" s="8"/>
      <c r="B979" s="8"/>
      <c r="C979" s="8"/>
      <c r="D979" s="8"/>
      <c r="E979" s="142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4.25" hidden="1">
      <c r="A980" s="8"/>
      <c r="B980" s="8"/>
      <c r="C980" s="8"/>
      <c r="D980" s="8"/>
      <c r="E980" s="142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4.25" hidden="1">
      <c r="A981" s="8"/>
      <c r="B981" s="8"/>
      <c r="C981" s="8"/>
      <c r="D981" s="8"/>
      <c r="E981" s="142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4.25" hidden="1">
      <c r="A982" s="8"/>
      <c r="B982" s="8"/>
      <c r="C982" s="8"/>
      <c r="D982" s="8"/>
      <c r="E982" s="142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</sheetData>
  <mergeCells count="5">
    <mergeCell ref="B3:F3"/>
    <mergeCell ref="B4:F4"/>
    <mergeCell ref="E6:F6"/>
    <mergeCell ref="C17:E17"/>
    <mergeCell ref="D24:E24"/>
  </mergeCells>
  <dataValidations disablePrompts="1" count="1">
    <dataValidation type="list" allowBlank="1" sqref="E15" xr:uid="{00000000-0002-0000-0000-000000000000}">
      <formula1>"Аннуитетный,Дифференцированный"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.75" customHeight="1"/>
  <cols>
    <col min="12" max="13" width="14.42578125" hidden="1"/>
  </cols>
  <sheetData>
    <row r="1" spans="1:26" ht="15">
      <c r="A1" s="463" t="s">
        <v>0</v>
      </c>
      <c r="B1" s="464"/>
      <c r="C1" s="465"/>
      <c r="D1" s="4">
        <f>'Входящие данные'!E13</f>
        <v>0</v>
      </c>
      <c r="E1" s="6"/>
      <c r="F1" s="14"/>
      <c r="G1" s="14"/>
      <c r="H1" s="14"/>
      <c r="I1" s="14"/>
      <c r="J1" s="14"/>
      <c r="K1" s="14"/>
      <c r="L1" s="14"/>
      <c r="M1" s="14"/>
      <c r="N1" s="16"/>
      <c r="O1" s="17"/>
      <c r="P1" s="18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">
      <c r="A2" s="466" t="s">
        <v>1</v>
      </c>
      <c r="B2" s="460"/>
      <c r="C2" s="461"/>
      <c r="D2" s="27">
        <f>'Входящие данные'!E14*100</f>
        <v>7.0000000000000009</v>
      </c>
      <c r="E2" s="6"/>
      <c r="F2" s="6"/>
      <c r="G2" s="6"/>
      <c r="H2" s="28"/>
      <c r="I2" s="6"/>
      <c r="J2" s="6"/>
      <c r="K2" s="14"/>
      <c r="L2" s="6"/>
      <c r="M2" s="6"/>
      <c r="N2" s="16"/>
      <c r="O2" s="29"/>
      <c r="P2" s="32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>
      <c r="A3" s="467" t="s">
        <v>7</v>
      </c>
      <c r="B3" s="468"/>
      <c r="C3" s="469"/>
      <c r="D3" s="42">
        <v>36</v>
      </c>
      <c r="E3" s="6"/>
      <c r="F3" s="14"/>
      <c r="G3" s="14"/>
      <c r="H3" s="6"/>
      <c r="I3" s="14"/>
      <c r="J3" s="14"/>
      <c r="K3" s="14"/>
      <c r="L3" s="14"/>
      <c r="M3" s="14"/>
      <c r="N3" s="16"/>
      <c r="O3" s="29"/>
      <c r="P3" s="46"/>
      <c r="Q3" s="48" t="str">
        <f>Прибыль_окупаемость!T14</f>
        <v>16 месяц</v>
      </c>
      <c r="R3" s="48" t="str">
        <f>Прибыль_окупаемость!U14</f>
        <v>17 месяц</v>
      </c>
      <c r="S3" s="48" t="str">
        <f>Прибыль_окупаемость!V14</f>
        <v>18 месяц</v>
      </c>
      <c r="T3" s="48" t="str">
        <f>Прибыль_окупаемость!W14</f>
        <v>19 месяц</v>
      </c>
      <c r="U3" s="48" t="str">
        <f>Прибыль_окупаемость!X14</f>
        <v>20 месяц</v>
      </c>
      <c r="V3" s="48" t="str">
        <f>Прибыль_окупаемость!Y14</f>
        <v>21 месяц</v>
      </c>
      <c r="W3" s="48" t="str">
        <f>Прибыль_окупаемость!Z14</f>
        <v>22 месяц</v>
      </c>
      <c r="X3" s="48" t="str">
        <f>Прибыль_окупаемость!AA14</f>
        <v>23 месяц</v>
      </c>
      <c r="Y3" s="48" t="str">
        <f>Прибыль_окупаемость!AB14</f>
        <v>24 месяц</v>
      </c>
      <c r="Z3" s="52" t="str">
        <f>Прибыль_окупаемость!AO14</f>
        <v>37 месяц</v>
      </c>
    </row>
    <row r="4" spans="1:26" ht="15">
      <c r="A4" s="467" t="s">
        <v>9</v>
      </c>
      <c r="B4" s="468"/>
      <c r="C4" s="469"/>
      <c r="D4" s="54">
        <v>43770</v>
      </c>
      <c r="E4" s="55"/>
      <c r="F4" s="59"/>
      <c r="G4" s="59"/>
      <c r="H4" s="59"/>
      <c r="I4" s="59"/>
      <c r="J4" s="59"/>
      <c r="K4" s="59"/>
      <c r="L4" s="59"/>
      <c r="M4" s="59"/>
      <c r="N4" s="16"/>
      <c r="O4" s="29"/>
      <c r="P4" s="46"/>
      <c r="Q4" s="52">
        <v>15</v>
      </c>
      <c r="R4" s="52">
        <v>16</v>
      </c>
      <c r="S4" s="52">
        <v>17</v>
      </c>
      <c r="T4" s="52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</row>
    <row r="5" spans="1:26" ht="13.5">
      <c r="A5" s="470" t="s">
        <v>11</v>
      </c>
      <c r="B5" s="472" t="s">
        <v>12</v>
      </c>
      <c r="C5" s="474" t="s">
        <v>13</v>
      </c>
      <c r="D5" s="459" t="s">
        <v>14</v>
      </c>
      <c r="E5" s="460"/>
      <c r="F5" s="460"/>
      <c r="G5" s="461"/>
      <c r="H5" s="459" t="s">
        <v>15</v>
      </c>
      <c r="I5" s="460"/>
      <c r="J5" s="460"/>
      <c r="K5" s="461"/>
      <c r="L5" s="462" t="s">
        <v>16</v>
      </c>
      <c r="M5" s="461"/>
      <c r="N5" s="16"/>
      <c r="O5" s="29"/>
      <c r="P5" s="46"/>
      <c r="Q5" s="66">
        <f t="shared" ref="Q5:Z5" si="0">P5</f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66">
        <f t="shared" si="0"/>
        <v>0</v>
      </c>
      <c r="Z5" s="66">
        <f t="shared" si="0"/>
        <v>0</v>
      </c>
    </row>
    <row r="6" spans="1:26" ht="30">
      <c r="A6" s="471"/>
      <c r="B6" s="473"/>
      <c r="C6" s="469"/>
      <c r="D6" s="69" t="s">
        <v>19</v>
      </c>
      <c r="E6" s="69" t="s">
        <v>20</v>
      </c>
      <c r="F6" s="69" t="s">
        <v>21</v>
      </c>
      <c r="G6" s="71" t="s">
        <v>22</v>
      </c>
      <c r="H6" s="69" t="s">
        <v>19</v>
      </c>
      <c r="I6" s="69" t="s">
        <v>20</v>
      </c>
      <c r="J6" s="69" t="s">
        <v>21</v>
      </c>
      <c r="K6" s="71" t="s">
        <v>22</v>
      </c>
      <c r="L6" s="69" t="s">
        <v>24</v>
      </c>
      <c r="M6" s="71" t="s">
        <v>25</v>
      </c>
      <c r="N6" s="16"/>
      <c r="O6" s="29"/>
      <c r="P6" s="46"/>
      <c r="Q6" s="74">
        <f t="shared" ref="Q6:Z6" si="1">(1+$B$6)^Q4</f>
        <v>1</v>
      </c>
      <c r="R6" s="74">
        <f t="shared" si="1"/>
        <v>1</v>
      </c>
      <c r="S6" s="74">
        <f t="shared" si="1"/>
        <v>1</v>
      </c>
      <c r="T6" s="74">
        <f t="shared" si="1"/>
        <v>1</v>
      </c>
      <c r="U6" s="74">
        <f t="shared" si="1"/>
        <v>1</v>
      </c>
      <c r="V6" s="74">
        <f t="shared" si="1"/>
        <v>1</v>
      </c>
      <c r="W6" s="74">
        <f t="shared" si="1"/>
        <v>1</v>
      </c>
      <c r="X6" s="74">
        <f t="shared" si="1"/>
        <v>1</v>
      </c>
      <c r="Y6" s="74">
        <f t="shared" si="1"/>
        <v>1</v>
      </c>
      <c r="Z6" s="74">
        <f t="shared" si="1"/>
        <v>1</v>
      </c>
    </row>
    <row r="7" spans="1:26" ht="15.75" customHeight="1">
      <c r="A7" s="76" t="s">
        <v>27</v>
      </c>
      <c r="B7" s="77"/>
      <c r="C7" s="79">
        <f>$D$4</f>
        <v>43770</v>
      </c>
      <c r="D7" s="81">
        <f>E7+F7</f>
        <v>0</v>
      </c>
      <c r="E7" s="81">
        <f>SUM(E8:E65536)+SUM(L8:M65536)</f>
        <v>0</v>
      </c>
      <c r="F7" s="81">
        <f>SUM(F8:F65536)</f>
        <v>0</v>
      </c>
      <c r="G7" s="84">
        <f>$D$1</f>
        <v>0</v>
      </c>
      <c r="H7" s="81">
        <f t="shared" ref="H7:H607" si="2">I7+J7</f>
        <v>0</v>
      </c>
      <c r="I7" s="81">
        <f>SUM(I8:I65536)+SUM(L8:M65536)</f>
        <v>0</v>
      </c>
      <c r="J7" s="81">
        <f>SUM(J8:J65536)</f>
        <v>0</v>
      </c>
      <c r="K7" s="84">
        <f>$D$1</f>
        <v>0</v>
      </c>
      <c r="L7" s="87"/>
      <c r="M7" s="88"/>
      <c r="N7" s="90">
        <f>ROW(N7)</f>
        <v>7</v>
      </c>
      <c r="O7" s="29"/>
      <c r="P7" s="46"/>
      <c r="Q7" s="66">
        <f t="shared" ref="Q7:Z7" si="3">Q5/Q6</f>
        <v>0</v>
      </c>
      <c r="R7" s="66">
        <f t="shared" si="3"/>
        <v>0</v>
      </c>
      <c r="S7" s="66">
        <f t="shared" si="3"/>
        <v>0</v>
      </c>
      <c r="T7" s="66">
        <f t="shared" si="3"/>
        <v>0</v>
      </c>
      <c r="U7" s="66">
        <f t="shared" si="3"/>
        <v>0</v>
      </c>
      <c r="V7" s="66">
        <f t="shared" si="3"/>
        <v>0</v>
      </c>
      <c r="W7" s="66">
        <f t="shared" si="3"/>
        <v>0</v>
      </c>
      <c r="X7" s="66">
        <f t="shared" si="3"/>
        <v>0</v>
      </c>
      <c r="Y7" s="66">
        <f t="shared" si="3"/>
        <v>0</v>
      </c>
      <c r="Z7" s="66">
        <f t="shared" si="3"/>
        <v>0</v>
      </c>
    </row>
    <row r="8" spans="1:26" ht="15">
      <c r="A8" s="93">
        <v>1</v>
      </c>
      <c r="B8" s="95" t="str">
        <f t="shared" ref="B8:B519" si="4">CONCATENATE(INT((A8-1)/12)+1,"-й год ",A8-1-INT((A8-1)/12)*12+1,"-й мес")</f>
        <v>1-й год 1-й мес</v>
      </c>
      <c r="C8" s="97">
        <f t="shared" ref="C8:C607" si="5">DATE(YEAR(C7),MONTH(C7)+1,DAY(C7))</f>
        <v>43800</v>
      </c>
      <c r="D8" s="102">
        <f t="shared" ref="D8:D607" si="6">IF(P8*$D$2/100/12/(1-(1+$D$2/100/12)^(-O8))&lt;G7,ROUNDUP(P8*$D$2/100/12/(1-(1+$D$2/100/12)^(-O8)),0),G7+F8)</f>
        <v>0</v>
      </c>
      <c r="E8" s="102">
        <f t="shared" ref="E8:E607" si="7">D8-F8</f>
        <v>0</v>
      </c>
      <c r="F8" s="102">
        <f>$D$1*$D$2*(C8-C7)/(DATE(YEAR(C8)+1,1,1)-DATE(YEAR(C8),1,1))/100</f>
        <v>0</v>
      </c>
      <c r="G8" s="105">
        <f t="shared" ref="G8:G607" si="8">G7-E8-L8-M8</f>
        <v>0</v>
      </c>
      <c r="H8" s="102">
        <f t="shared" si="2"/>
        <v>0</v>
      </c>
      <c r="I8" s="102">
        <f t="shared" ref="I8:I607" si="9">IF($D$1/$D$3&lt;K7,$D$1/$D$3,K7)</f>
        <v>0</v>
      </c>
      <c r="J8" s="102">
        <f t="shared" ref="J8:J607" si="10">K7*$D$2/12/100</f>
        <v>0</v>
      </c>
      <c r="K8" s="105">
        <f t="shared" ref="K8:K607" si="11">K7-I8-L8-M8</f>
        <v>0</v>
      </c>
      <c r="L8" s="108"/>
      <c r="M8" s="108"/>
      <c r="N8" s="110">
        <f t="shared" ref="N8:N607" si="12">IF(ISBLANK(L7),VALUE(N7),ROW(L7))</f>
        <v>7</v>
      </c>
      <c r="O8" s="112">
        <f>$D$3</f>
        <v>36</v>
      </c>
      <c r="P8" s="115">
        <f t="shared" ref="P8:P607" si="13">INDEX(G:G,N8,1)</f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>
      <c r="A9" s="93">
        <v>2</v>
      </c>
      <c r="B9" s="95" t="str">
        <f t="shared" si="4"/>
        <v>1-й год 2-й мес</v>
      </c>
      <c r="C9" s="97">
        <f t="shared" si="5"/>
        <v>43831</v>
      </c>
      <c r="D9" s="102">
        <f t="shared" si="6"/>
        <v>0</v>
      </c>
      <c r="E9" s="102">
        <f t="shared" si="7"/>
        <v>0</v>
      </c>
      <c r="F9" s="102">
        <f t="shared" ref="F9:F704" si="14">G8*$D$2*(C9-C8)/(DATE(YEAR(C9)+1,1,1)-DATE(YEAR(C9),1,1))/100</f>
        <v>0</v>
      </c>
      <c r="G9" s="105">
        <f t="shared" si="8"/>
        <v>0</v>
      </c>
      <c r="H9" s="102">
        <f t="shared" si="2"/>
        <v>0</v>
      </c>
      <c r="I9" s="102">
        <f t="shared" si="9"/>
        <v>0</v>
      </c>
      <c r="J9" s="102">
        <f t="shared" si="10"/>
        <v>0</v>
      </c>
      <c r="K9" s="105">
        <f t="shared" si="11"/>
        <v>0</v>
      </c>
      <c r="L9" s="108"/>
      <c r="M9" s="108"/>
      <c r="N9" s="110">
        <f t="shared" si="12"/>
        <v>7</v>
      </c>
      <c r="O9" s="112">
        <f t="shared" ref="O9:O607" si="15">O8+N8-N9</f>
        <v>36</v>
      </c>
      <c r="P9" s="115">
        <f t="shared" si="13"/>
        <v>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>
      <c r="A10" s="93">
        <v>3</v>
      </c>
      <c r="B10" s="95" t="str">
        <f t="shared" si="4"/>
        <v>1-й год 3-й мес</v>
      </c>
      <c r="C10" s="97">
        <f t="shared" si="5"/>
        <v>43862</v>
      </c>
      <c r="D10" s="102">
        <f t="shared" si="6"/>
        <v>0</v>
      </c>
      <c r="E10" s="102">
        <f t="shared" si="7"/>
        <v>0</v>
      </c>
      <c r="F10" s="102">
        <f t="shared" si="14"/>
        <v>0</v>
      </c>
      <c r="G10" s="105">
        <f t="shared" si="8"/>
        <v>0</v>
      </c>
      <c r="H10" s="102">
        <f t="shared" si="2"/>
        <v>0</v>
      </c>
      <c r="I10" s="102">
        <f t="shared" si="9"/>
        <v>0</v>
      </c>
      <c r="J10" s="102">
        <f t="shared" si="10"/>
        <v>0</v>
      </c>
      <c r="K10" s="105">
        <f t="shared" si="11"/>
        <v>0</v>
      </c>
      <c r="L10" s="108"/>
      <c r="M10" s="108"/>
      <c r="N10" s="110">
        <f t="shared" si="12"/>
        <v>7</v>
      </c>
      <c r="O10" s="112">
        <f t="shared" si="15"/>
        <v>36</v>
      </c>
      <c r="P10" s="115">
        <f t="shared" si="13"/>
        <v>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>
      <c r="A11" s="93">
        <v>4</v>
      </c>
      <c r="B11" s="95" t="str">
        <f t="shared" si="4"/>
        <v>1-й год 4-й мес</v>
      </c>
      <c r="C11" s="97">
        <f t="shared" si="5"/>
        <v>43891</v>
      </c>
      <c r="D11" s="102">
        <f t="shared" si="6"/>
        <v>0</v>
      </c>
      <c r="E11" s="102">
        <f t="shared" si="7"/>
        <v>0</v>
      </c>
      <c r="F11" s="102">
        <f t="shared" si="14"/>
        <v>0</v>
      </c>
      <c r="G11" s="105">
        <f t="shared" si="8"/>
        <v>0</v>
      </c>
      <c r="H11" s="102">
        <f t="shared" si="2"/>
        <v>0</v>
      </c>
      <c r="I11" s="102">
        <f t="shared" si="9"/>
        <v>0</v>
      </c>
      <c r="J11" s="102">
        <f t="shared" si="10"/>
        <v>0</v>
      </c>
      <c r="K11" s="105">
        <f t="shared" si="11"/>
        <v>0</v>
      </c>
      <c r="L11" s="108"/>
      <c r="M11" s="108"/>
      <c r="N11" s="110">
        <f t="shared" si="12"/>
        <v>7</v>
      </c>
      <c r="O11" s="112">
        <f t="shared" si="15"/>
        <v>36</v>
      </c>
      <c r="P11" s="115">
        <f t="shared" si="13"/>
        <v>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>
      <c r="A12" s="93">
        <v>5</v>
      </c>
      <c r="B12" s="95" t="str">
        <f t="shared" si="4"/>
        <v>1-й год 5-й мес</v>
      </c>
      <c r="C12" s="97">
        <f t="shared" si="5"/>
        <v>43922</v>
      </c>
      <c r="D12" s="102">
        <f t="shared" si="6"/>
        <v>0</v>
      </c>
      <c r="E12" s="102">
        <f t="shared" si="7"/>
        <v>0</v>
      </c>
      <c r="F12" s="102">
        <f t="shared" si="14"/>
        <v>0</v>
      </c>
      <c r="G12" s="105">
        <f t="shared" si="8"/>
        <v>0</v>
      </c>
      <c r="H12" s="102">
        <f t="shared" si="2"/>
        <v>0</v>
      </c>
      <c r="I12" s="102">
        <f t="shared" si="9"/>
        <v>0</v>
      </c>
      <c r="J12" s="102">
        <f t="shared" si="10"/>
        <v>0</v>
      </c>
      <c r="K12" s="105">
        <f t="shared" si="11"/>
        <v>0</v>
      </c>
      <c r="L12" s="108"/>
      <c r="M12" s="108"/>
      <c r="N12" s="110">
        <f t="shared" si="12"/>
        <v>7</v>
      </c>
      <c r="O12" s="112">
        <f t="shared" si="15"/>
        <v>36</v>
      </c>
      <c r="P12" s="115">
        <f t="shared" si="13"/>
        <v>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>
      <c r="A13" s="93">
        <v>6</v>
      </c>
      <c r="B13" s="95" t="str">
        <f t="shared" si="4"/>
        <v>1-й год 6-й мес</v>
      </c>
      <c r="C13" s="97">
        <f t="shared" si="5"/>
        <v>43952</v>
      </c>
      <c r="D13" s="102">
        <f t="shared" si="6"/>
        <v>0</v>
      </c>
      <c r="E13" s="102">
        <f t="shared" si="7"/>
        <v>0</v>
      </c>
      <c r="F13" s="102">
        <f t="shared" si="14"/>
        <v>0</v>
      </c>
      <c r="G13" s="105">
        <f t="shared" si="8"/>
        <v>0</v>
      </c>
      <c r="H13" s="102">
        <f t="shared" si="2"/>
        <v>0</v>
      </c>
      <c r="I13" s="102">
        <f t="shared" si="9"/>
        <v>0</v>
      </c>
      <c r="J13" s="102">
        <f t="shared" si="10"/>
        <v>0</v>
      </c>
      <c r="K13" s="105">
        <f t="shared" si="11"/>
        <v>0</v>
      </c>
      <c r="L13" s="108"/>
      <c r="M13" s="108"/>
      <c r="N13" s="110">
        <f t="shared" si="12"/>
        <v>7</v>
      </c>
      <c r="O13" s="112">
        <f t="shared" si="15"/>
        <v>36</v>
      </c>
      <c r="P13" s="115">
        <f t="shared" si="13"/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>
      <c r="A14" s="93">
        <v>7</v>
      </c>
      <c r="B14" s="95" t="str">
        <f t="shared" si="4"/>
        <v>1-й год 7-й мес</v>
      </c>
      <c r="C14" s="97">
        <f t="shared" si="5"/>
        <v>43983</v>
      </c>
      <c r="D14" s="102">
        <f t="shared" si="6"/>
        <v>0</v>
      </c>
      <c r="E14" s="102">
        <f t="shared" si="7"/>
        <v>0</v>
      </c>
      <c r="F14" s="102">
        <f t="shared" si="14"/>
        <v>0</v>
      </c>
      <c r="G14" s="105">
        <f t="shared" si="8"/>
        <v>0</v>
      </c>
      <c r="H14" s="102">
        <f t="shared" si="2"/>
        <v>0</v>
      </c>
      <c r="I14" s="102">
        <f t="shared" si="9"/>
        <v>0</v>
      </c>
      <c r="J14" s="102">
        <f t="shared" si="10"/>
        <v>0</v>
      </c>
      <c r="K14" s="105">
        <f t="shared" si="11"/>
        <v>0</v>
      </c>
      <c r="L14" s="108"/>
      <c r="M14" s="108"/>
      <c r="N14" s="110">
        <f t="shared" si="12"/>
        <v>7</v>
      </c>
      <c r="O14" s="112">
        <f t="shared" si="15"/>
        <v>36</v>
      </c>
      <c r="P14" s="115">
        <f t="shared" si="13"/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>
      <c r="A15" s="93">
        <v>8</v>
      </c>
      <c r="B15" s="95" t="str">
        <f t="shared" si="4"/>
        <v>1-й год 8-й мес</v>
      </c>
      <c r="C15" s="97">
        <f t="shared" si="5"/>
        <v>44013</v>
      </c>
      <c r="D15" s="102">
        <f t="shared" si="6"/>
        <v>0</v>
      </c>
      <c r="E15" s="102">
        <f t="shared" si="7"/>
        <v>0</v>
      </c>
      <c r="F15" s="102">
        <f t="shared" si="14"/>
        <v>0</v>
      </c>
      <c r="G15" s="105">
        <f t="shared" si="8"/>
        <v>0</v>
      </c>
      <c r="H15" s="102">
        <f t="shared" si="2"/>
        <v>0</v>
      </c>
      <c r="I15" s="102">
        <f t="shared" si="9"/>
        <v>0</v>
      </c>
      <c r="J15" s="102">
        <f t="shared" si="10"/>
        <v>0</v>
      </c>
      <c r="K15" s="105">
        <f t="shared" si="11"/>
        <v>0</v>
      </c>
      <c r="L15" s="108"/>
      <c r="M15" s="108"/>
      <c r="N15" s="110">
        <f t="shared" si="12"/>
        <v>7</v>
      </c>
      <c r="O15" s="112">
        <f t="shared" si="15"/>
        <v>36</v>
      </c>
      <c r="P15" s="115">
        <f t="shared" si="13"/>
        <v>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>
      <c r="A16" s="93">
        <v>9</v>
      </c>
      <c r="B16" s="95" t="str">
        <f t="shared" si="4"/>
        <v>1-й год 9-й мес</v>
      </c>
      <c r="C16" s="97">
        <f t="shared" si="5"/>
        <v>44044</v>
      </c>
      <c r="D16" s="102">
        <f t="shared" si="6"/>
        <v>0</v>
      </c>
      <c r="E16" s="102">
        <f t="shared" si="7"/>
        <v>0</v>
      </c>
      <c r="F16" s="102">
        <f t="shared" si="14"/>
        <v>0</v>
      </c>
      <c r="G16" s="105">
        <f t="shared" si="8"/>
        <v>0</v>
      </c>
      <c r="H16" s="102">
        <f t="shared" si="2"/>
        <v>0</v>
      </c>
      <c r="I16" s="102">
        <f t="shared" si="9"/>
        <v>0</v>
      </c>
      <c r="J16" s="102">
        <f t="shared" si="10"/>
        <v>0</v>
      </c>
      <c r="K16" s="105">
        <f t="shared" si="11"/>
        <v>0</v>
      </c>
      <c r="L16" s="108"/>
      <c r="M16" s="108"/>
      <c r="N16" s="110">
        <f t="shared" si="12"/>
        <v>7</v>
      </c>
      <c r="O16" s="112">
        <f t="shared" si="15"/>
        <v>36</v>
      </c>
      <c r="P16" s="115">
        <f t="shared" si="13"/>
        <v>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93">
        <v>10</v>
      </c>
      <c r="B17" s="95" t="str">
        <f t="shared" si="4"/>
        <v>1-й год 10-й мес</v>
      </c>
      <c r="C17" s="97">
        <f t="shared" si="5"/>
        <v>44075</v>
      </c>
      <c r="D17" s="102">
        <f t="shared" si="6"/>
        <v>0</v>
      </c>
      <c r="E17" s="102">
        <f t="shared" si="7"/>
        <v>0</v>
      </c>
      <c r="F17" s="102">
        <f t="shared" si="14"/>
        <v>0</v>
      </c>
      <c r="G17" s="105">
        <f t="shared" si="8"/>
        <v>0</v>
      </c>
      <c r="H17" s="102">
        <f t="shared" si="2"/>
        <v>0</v>
      </c>
      <c r="I17" s="102">
        <f t="shared" si="9"/>
        <v>0</v>
      </c>
      <c r="J17" s="102">
        <f t="shared" si="10"/>
        <v>0</v>
      </c>
      <c r="K17" s="105">
        <f t="shared" si="11"/>
        <v>0</v>
      </c>
      <c r="L17" s="108"/>
      <c r="M17" s="108"/>
      <c r="N17" s="110">
        <f t="shared" si="12"/>
        <v>7</v>
      </c>
      <c r="O17" s="112">
        <f t="shared" si="15"/>
        <v>36</v>
      </c>
      <c r="P17" s="115">
        <f t="shared" si="13"/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>
      <c r="A18" s="93">
        <v>11</v>
      </c>
      <c r="B18" s="95" t="str">
        <f t="shared" si="4"/>
        <v>1-й год 11-й мес</v>
      </c>
      <c r="C18" s="97">
        <f t="shared" si="5"/>
        <v>44105</v>
      </c>
      <c r="D18" s="102">
        <f t="shared" si="6"/>
        <v>0</v>
      </c>
      <c r="E18" s="102">
        <f t="shared" si="7"/>
        <v>0</v>
      </c>
      <c r="F18" s="102">
        <f t="shared" si="14"/>
        <v>0</v>
      </c>
      <c r="G18" s="105">
        <f t="shared" si="8"/>
        <v>0</v>
      </c>
      <c r="H18" s="102">
        <f t="shared" si="2"/>
        <v>0</v>
      </c>
      <c r="I18" s="102">
        <f t="shared" si="9"/>
        <v>0</v>
      </c>
      <c r="J18" s="102">
        <f t="shared" si="10"/>
        <v>0</v>
      </c>
      <c r="K18" s="105">
        <f t="shared" si="11"/>
        <v>0</v>
      </c>
      <c r="L18" s="108"/>
      <c r="M18" s="108"/>
      <c r="N18" s="110">
        <f t="shared" si="12"/>
        <v>7</v>
      </c>
      <c r="O18" s="112">
        <f t="shared" si="15"/>
        <v>36</v>
      </c>
      <c r="P18" s="115">
        <f t="shared" si="13"/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>
      <c r="A19" s="132">
        <v>12</v>
      </c>
      <c r="B19" s="95" t="str">
        <f t="shared" si="4"/>
        <v>1-й год 12-й мес</v>
      </c>
      <c r="C19" s="97">
        <f t="shared" si="5"/>
        <v>44136</v>
      </c>
      <c r="D19" s="102">
        <f t="shared" si="6"/>
        <v>0</v>
      </c>
      <c r="E19" s="133">
        <f t="shared" si="7"/>
        <v>0</v>
      </c>
      <c r="F19" s="102">
        <f t="shared" si="14"/>
        <v>0</v>
      </c>
      <c r="G19" s="135">
        <f t="shared" si="8"/>
        <v>0</v>
      </c>
      <c r="H19" s="133">
        <f t="shared" si="2"/>
        <v>0</v>
      </c>
      <c r="I19" s="133">
        <f t="shared" si="9"/>
        <v>0</v>
      </c>
      <c r="J19" s="133">
        <f t="shared" si="10"/>
        <v>0</v>
      </c>
      <c r="K19" s="135">
        <f t="shared" si="11"/>
        <v>0</v>
      </c>
      <c r="L19" s="108"/>
      <c r="M19" s="108"/>
      <c r="N19" s="110">
        <f t="shared" si="12"/>
        <v>7</v>
      </c>
      <c r="O19" s="112">
        <f t="shared" si="15"/>
        <v>36</v>
      </c>
      <c r="P19" s="115">
        <f t="shared" si="13"/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>
      <c r="A20" s="140">
        <v>13</v>
      </c>
      <c r="B20" s="95" t="str">
        <f t="shared" si="4"/>
        <v>2-й год 1-й мес</v>
      </c>
      <c r="C20" s="97">
        <f t="shared" si="5"/>
        <v>44166</v>
      </c>
      <c r="D20" s="102">
        <f t="shared" si="6"/>
        <v>0</v>
      </c>
      <c r="E20" s="102">
        <f t="shared" si="7"/>
        <v>0</v>
      </c>
      <c r="F20" s="102">
        <f t="shared" si="14"/>
        <v>0</v>
      </c>
      <c r="G20" s="105">
        <f t="shared" si="8"/>
        <v>0</v>
      </c>
      <c r="H20" s="102">
        <f t="shared" si="2"/>
        <v>0</v>
      </c>
      <c r="I20" s="102">
        <f t="shared" si="9"/>
        <v>0</v>
      </c>
      <c r="J20" s="102">
        <f t="shared" si="10"/>
        <v>0</v>
      </c>
      <c r="K20" s="105">
        <f t="shared" si="11"/>
        <v>0</v>
      </c>
      <c r="L20" s="108"/>
      <c r="M20" s="108"/>
      <c r="N20" s="110">
        <f t="shared" si="12"/>
        <v>7</v>
      </c>
      <c r="O20" s="112">
        <f t="shared" si="15"/>
        <v>36</v>
      </c>
      <c r="P20" s="115">
        <f t="shared" si="13"/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>
      <c r="A21" s="140">
        <v>14</v>
      </c>
      <c r="B21" s="95" t="str">
        <f t="shared" si="4"/>
        <v>2-й год 2-й мес</v>
      </c>
      <c r="C21" s="97">
        <f t="shared" si="5"/>
        <v>44197</v>
      </c>
      <c r="D21" s="102">
        <f t="shared" si="6"/>
        <v>0</v>
      </c>
      <c r="E21" s="102">
        <f t="shared" si="7"/>
        <v>0</v>
      </c>
      <c r="F21" s="102">
        <f t="shared" si="14"/>
        <v>0</v>
      </c>
      <c r="G21" s="105">
        <f t="shared" si="8"/>
        <v>0</v>
      </c>
      <c r="H21" s="102">
        <f t="shared" si="2"/>
        <v>0</v>
      </c>
      <c r="I21" s="102">
        <f t="shared" si="9"/>
        <v>0</v>
      </c>
      <c r="J21" s="102">
        <f t="shared" si="10"/>
        <v>0</v>
      </c>
      <c r="K21" s="105">
        <f t="shared" si="11"/>
        <v>0</v>
      </c>
      <c r="L21" s="108"/>
      <c r="M21" s="108"/>
      <c r="N21" s="110">
        <f t="shared" si="12"/>
        <v>7</v>
      </c>
      <c r="O21" s="112">
        <f t="shared" si="15"/>
        <v>36</v>
      </c>
      <c r="P21" s="115">
        <f t="shared" si="13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>
      <c r="A22" s="140">
        <v>15</v>
      </c>
      <c r="B22" s="95" t="str">
        <f t="shared" si="4"/>
        <v>2-й год 3-й мес</v>
      </c>
      <c r="C22" s="97">
        <f t="shared" si="5"/>
        <v>44228</v>
      </c>
      <c r="D22" s="102">
        <f t="shared" si="6"/>
        <v>0</v>
      </c>
      <c r="E22" s="102">
        <f t="shared" si="7"/>
        <v>0</v>
      </c>
      <c r="F22" s="102">
        <f t="shared" si="14"/>
        <v>0</v>
      </c>
      <c r="G22" s="105">
        <f t="shared" si="8"/>
        <v>0</v>
      </c>
      <c r="H22" s="102">
        <f t="shared" si="2"/>
        <v>0</v>
      </c>
      <c r="I22" s="102">
        <f t="shared" si="9"/>
        <v>0</v>
      </c>
      <c r="J22" s="102">
        <f t="shared" si="10"/>
        <v>0</v>
      </c>
      <c r="K22" s="105">
        <f t="shared" si="11"/>
        <v>0</v>
      </c>
      <c r="L22" s="108"/>
      <c r="M22" s="108"/>
      <c r="N22" s="110">
        <f t="shared" si="12"/>
        <v>7</v>
      </c>
      <c r="O22" s="112">
        <f t="shared" si="15"/>
        <v>36</v>
      </c>
      <c r="P22" s="115">
        <f t="shared" si="13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140">
        <v>16</v>
      </c>
      <c r="B23" s="95" t="str">
        <f t="shared" si="4"/>
        <v>2-й год 4-й мес</v>
      </c>
      <c r="C23" s="97">
        <f t="shared" si="5"/>
        <v>44256</v>
      </c>
      <c r="D23" s="102">
        <f t="shared" si="6"/>
        <v>0</v>
      </c>
      <c r="E23" s="102">
        <f t="shared" si="7"/>
        <v>0</v>
      </c>
      <c r="F23" s="102">
        <f t="shared" si="14"/>
        <v>0</v>
      </c>
      <c r="G23" s="105">
        <f t="shared" si="8"/>
        <v>0</v>
      </c>
      <c r="H23" s="102">
        <f t="shared" si="2"/>
        <v>0</v>
      </c>
      <c r="I23" s="102">
        <f t="shared" si="9"/>
        <v>0</v>
      </c>
      <c r="J23" s="102">
        <f t="shared" si="10"/>
        <v>0</v>
      </c>
      <c r="K23" s="105">
        <f t="shared" si="11"/>
        <v>0</v>
      </c>
      <c r="L23" s="108"/>
      <c r="M23" s="108"/>
      <c r="N23" s="110">
        <f t="shared" si="12"/>
        <v>7</v>
      </c>
      <c r="O23" s="112">
        <f t="shared" si="15"/>
        <v>36</v>
      </c>
      <c r="P23" s="115">
        <f t="shared" si="13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140">
        <v>17</v>
      </c>
      <c r="B24" s="95" t="str">
        <f t="shared" si="4"/>
        <v>2-й год 5-й мес</v>
      </c>
      <c r="C24" s="97">
        <f t="shared" si="5"/>
        <v>44287</v>
      </c>
      <c r="D24" s="102">
        <f t="shared" si="6"/>
        <v>0</v>
      </c>
      <c r="E24" s="102">
        <f t="shared" si="7"/>
        <v>0</v>
      </c>
      <c r="F24" s="102">
        <f t="shared" si="14"/>
        <v>0</v>
      </c>
      <c r="G24" s="105">
        <f t="shared" si="8"/>
        <v>0</v>
      </c>
      <c r="H24" s="102">
        <f t="shared" si="2"/>
        <v>0</v>
      </c>
      <c r="I24" s="102">
        <f t="shared" si="9"/>
        <v>0</v>
      </c>
      <c r="J24" s="102">
        <f t="shared" si="10"/>
        <v>0</v>
      </c>
      <c r="K24" s="105">
        <f t="shared" si="11"/>
        <v>0</v>
      </c>
      <c r="L24" s="108"/>
      <c r="M24" s="108"/>
      <c r="N24" s="110">
        <f t="shared" si="12"/>
        <v>7</v>
      </c>
      <c r="O24" s="112">
        <f t="shared" si="15"/>
        <v>36</v>
      </c>
      <c r="P24" s="115">
        <f t="shared" si="13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140">
        <v>18</v>
      </c>
      <c r="B25" s="95" t="str">
        <f t="shared" si="4"/>
        <v>2-й год 6-й мес</v>
      </c>
      <c r="C25" s="97">
        <f t="shared" si="5"/>
        <v>44317</v>
      </c>
      <c r="D25" s="102">
        <f t="shared" si="6"/>
        <v>0</v>
      </c>
      <c r="E25" s="102">
        <f t="shared" si="7"/>
        <v>0</v>
      </c>
      <c r="F25" s="102">
        <f t="shared" si="14"/>
        <v>0</v>
      </c>
      <c r="G25" s="105">
        <f t="shared" si="8"/>
        <v>0</v>
      </c>
      <c r="H25" s="102">
        <f t="shared" si="2"/>
        <v>0</v>
      </c>
      <c r="I25" s="102">
        <f t="shared" si="9"/>
        <v>0</v>
      </c>
      <c r="J25" s="102">
        <f t="shared" si="10"/>
        <v>0</v>
      </c>
      <c r="K25" s="105">
        <f t="shared" si="11"/>
        <v>0</v>
      </c>
      <c r="L25" s="108"/>
      <c r="M25" s="108"/>
      <c r="N25" s="110">
        <f t="shared" si="12"/>
        <v>7</v>
      </c>
      <c r="O25" s="112">
        <f t="shared" si="15"/>
        <v>36</v>
      </c>
      <c r="P25" s="115">
        <f t="shared" si="13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140">
        <v>19</v>
      </c>
      <c r="B26" s="95" t="str">
        <f t="shared" si="4"/>
        <v>2-й год 7-й мес</v>
      </c>
      <c r="C26" s="97">
        <f t="shared" si="5"/>
        <v>44348</v>
      </c>
      <c r="D26" s="102">
        <f t="shared" si="6"/>
        <v>0</v>
      </c>
      <c r="E26" s="102">
        <f t="shared" si="7"/>
        <v>0</v>
      </c>
      <c r="F26" s="102">
        <f t="shared" si="14"/>
        <v>0</v>
      </c>
      <c r="G26" s="105">
        <f t="shared" si="8"/>
        <v>0</v>
      </c>
      <c r="H26" s="102">
        <f t="shared" si="2"/>
        <v>0</v>
      </c>
      <c r="I26" s="102">
        <f t="shared" si="9"/>
        <v>0</v>
      </c>
      <c r="J26" s="102">
        <f t="shared" si="10"/>
        <v>0</v>
      </c>
      <c r="K26" s="105">
        <f t="shared" si="11"/>
        <v>0</v>
      </c>
      <c r="L26" s="108"/>
      <c r="M26" s="108"/>
      <c r="N26" s="110">
        <f t="shared" si="12"/>
        <v>7</v>
      </c>
      <c r="O26" s="112">
        <f t="shared" si="15"/>
        <v>36</v>
      </c>
      <c r="P26" s="115">
        <f t="shared" si="13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140">
        <v>20</v>
      </c>
      <c r="B27" s="95" t="str">
        <f t="shared" si="4"/>
        <v>2-й год 8-й мес</v>
      </c>
      <c r="C27" s="97">
        <f t="shared" si="5"/>
        <v>44378</v>
      </c>
      <c r="D27" s="102">
        <f t="shared" si="6"/>
        <v>0</v>
      </c>
      <c r="E27" s="102">
        <f t="shared" si="7"/>
        <v>0</v>
      </c>
      <c r="F27" s="102">
        <f t="shared" si="14"/>
        <v>0</v>
      </c>
      <c r="G27" s="105">
        <f t="shared" si="8"/>
        <v>0</v>
      </c>
      <c r="H27" s="102">
        <f t="shared" si="2"/>
        <v>0</v>
      </c>
      <c r="I27" s="102">
        <f t="shared" si="9"/>
        <v>0</v>
      </c>
      <c r="J27" s="102">
        <f t="shared" si="10"/>
        <v>0</v>
      </c>
      <c r="K27" s="105">
        <f t="shared" si="11"/>
        <v>0</v>
      </c>
      <c r="L27" s="108"/>
      <c r="M27" s="108"/>
      <c r="N27" s="110">
        <f t="shared" si="12"/>
        <v>7</v>
      </c>
      <c r="O27" s="112">
        <f t="shared" si="15"/>
        <v>36</v>
      </c>
      <c r="P27" s="115">
        <f t="shared" si="13"/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140">
        <v>21</v>
      </c>
      <c r="B28" s="95" t="str">
        <f t="shared" si="4"/>
        <v>2-й год 9-й мес</v>
      </c>
      <c r="C28" s="97">
        <f t="shared" si="5"/>
        <v>44409</v>
      </c>
      <c r="D28" s="102">
        <f t="shared" si="6"/>
        <v>0</v>
      </c>
      <c r="E28" s="102">
        <f t="shared" si="7"/>
        <v>0</v>
      </c>
      <c r="F28" s="102">
        <f t="shared" si="14"/>
        <v>0</v>
      </c>
      <c r="G28" s="105">
        <f t="shared" si="8"/>
        <v>0</v>
      </c>
      <c r="H28" s="102">
        <f t="shared" si="2"/>
        <v>0</v>
      </c>
      <c r="I28" s="102">
        <f t="shared" si="9"/>
        <v>0</v>
      </c>
      <c r="J28" s="102">
        <f t="shared" si="10"/>
        <v>0</v>
      </c>
      <c r="K28" s="105">
        <f t="shared" si="11"/>
        <v>0</v>
      </c>
      <c r="L28" s="108"/>
      <c r="M28" s="108"/>
      <c r="N28" s="110">
        <f t="shared" si="12"/>
        <v>7</v>
      </c>
      <c r="O28" s="112">
        <f t="shared" si="15"/>
        <v>36</v>
      </c>
      <c r="P28" s="115">
        <f t="shared" si="13"/>
        <v>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140">
        <v>22</v>
      </c>
      <c r="B29" s="95" t="str">
        <f t="shared" si="4"/>
        <v>2-й год 10-й мес</v>
      </c>
      <c r="C29" s="97">
        <f t="shared" si="5"/>
        <v>44440</v>
      </c>
      <c r="D29" s="102">
        <f t="shared" si="6"/>
        <v>0</v>
      </c>
      <c r="E29" s="102">
        <f t="shared" si="7"/>
        <v>0</v>
      </c>
      <c r="F29" s="102">
        <f t="shared" si="14"/>
        <v>0</v>
      </c>
      <c r="G29" s="105">
        <f t="shared" si="8"/>
        <v>0</v>
      </c>
      <c r="H29" s="102">
        <f t="shared" si="2"/>
        <v>0</v>
      </c>
      <c r="I29" s="102">
        <f t="shared" si="9"/>
        <v>0</v>
      </c>
      <c r="J29" s="102">
        <f t="shared" si="10"/>
        <v>0</v>
      </c>
      <c r="K29" s="105">
        <f t="shared" si="11"/>
        <v>0</v>
      </c>
      <c r="L29" s="108"/>
      <c r="M29" s="108"/>
      <c r="N29" s="110">
        <f t="shared" si="12"/>
        <v>7</v>
      </c>
      <c r="O29" s="112">
        <f t="shared" si="15"/>
        <v>36</v>
      </c>
      <c r="P29" s="115">
        <f t="shared" si="13"/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140">
        <v>23</v>
      </c>
      <c r="B30" s="95" t="str">
        <f t="shared" si="4"/>
        <v>2-й год 11-й мес</v>
      </c>
      <c r="C30" s="97">
        <f t="shared" si="5"/>
        <v>44470</v>
      </c>
      <c r="D30" s="102">
        <f t="shared" si="6"/>
        <v>0</v>
      </c>
      <c r="E30" s="102">
        <f t="shared" si="7"/>
        <v>0</v>
      </c>
      <c r="F30" s="102">
        <f t="shared" si="14"/>
        <v>0</v>
      </c>
      <c r="G30" s="105">
        <f t="shared" si="8"/>
        <v>0</v>
      </c>
      <c r="H30" s="102">
        <f t="shared" si="2"/>
        <v>0</v>
      </c>
      <c r="I30" s="102">
        <f t="shared" si="9"/>
        <v>0</v>
      </c>
      <c r="J30" s="102">
        <f t="shared" si="10"/>
        <v>0</v>
      </c>
      <c r="K30" s="105">
        <f t="shared" si="11"/>
        <v>0</v>
      </c>
      <c r="L30" s="108"/>
      <c r="M30" s="108"/>
      <c r="N30" s="110">
        <f t="shared" si="12"/>
        <v>7</v>
      </c>
      <c r="O30" s="112">
        <f t="shared" si="15"/>
        <v>36</v>
      </c>
      <c r="P30" s="115">
        <f t="shared" si="13"/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155">
        <v>24</v>
      </c>
      <c r="B31" s="95" t="str">
        <f t="shared" si="4"/>
        <v>2-й год 12-й мес</v>
      </c>
      <c r="C31" s="97">
        <f t="shared" si="5"/>
        <v>44501</v>
      </c>
      <c r="D31" s="102">
        <f t="shared" si="6"/>
        <v>0</v>
      </c>
      <c r="E31" s="133">
        <f t="shared" si="7"/>
        <v>0</v>
      </c>
      <c r="F31" s="102">
        <f t="shared" si="14"/>
        <v>0</v>
      </c>
      <c r="G31" s="135">
        <f t="shared" si="8"/>
        <v>0</v>
      </c>
      <c r="H31" s="133">
        <f t="shared" si="2"/>
        <v>0</v>
      </c>
      <c r="I31" s="133">
        <f t="shared" si="9"/>
        <v>0</v>
      </c>
      <c r="J31" s="133">
        <f t="shared" si="10"/>
        <v>0</v>
      </c>
      <c r="K31" s="135">
        <f t="shared" si="11"/>
        <v>0</v>
      </c>
      <c r="L31" s="108"/>
      <c r="M31" s="108"/>
      <c r="N31" s="110">
        <f t="shared" si="12"/>
        <v>7</v>
      </c>
      <c r="O31" s="112">
        <f t="shared" si="15"/>
        <v>36</v>
      </c>
      <c r="P31" s="115">
        <f t="shared" si="13"/>
        <v>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158">
        <v>25</v>
      </c>
      <c r="B32" s="95" t="str">
        <f t="shared" si="4"/>
        <v>3-й год 1-й мес</v>
      </c>
      <c r="C32" s="97">
        <f t="shared" si="5"/>
        <v>44531</v>
      </c>
      <c r="D32" s="102">
        <f t="shared" si="6"/>
        <v>0</v>
      </c>
      <c r="E32" s="133">
        <f t="shared" si="7"/>
        <v>0</v>
      </c>
      <c r="F32" s="102">
        <f t="shared" si="14"/>
        <v>0</v>
      </c>
      <c r="G32" s="135">
        <f t="shared" si="8"/>
        <v>0</v>
      </c>
      <c r="H32" s="133">
        <f t="shared" si="2"/>
        <v>0</v>
      </c>
      <c r="I32" s="133">
        <f t="shared" si="9"/>
        <v>0</v>
      </c>
      <c r="J32" s="133">
        <f t="shared" si="10"/>
        <v>0</v>
      </c>
      <c r="K32" s="135">
        <f t="shared" si="11"/>
        <v>0</v>
      </c>
      <c r="L32" s="108"/>
      <c r="M32" s="108"/>
      <c r="N32" s="160">
        <f t="shared" si="12"/>
        <v>7</v>
      </c>
      <c r="O32" s="112">
        <f t="shared" si="15"/>
        <v>36</v>
      </c>
      <c r="P32" s="115">
        <f t="shared" si="13"/>
        <v>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155">
        <v>26</v>
      </c>
      <c r="B33" s="95" t="str">
        <f t="shared" si="4"/>
        <v>3-й год 2-й мес</v>
      </c>
      <c r="C33" s="97">
        <f t="shared" si="5"/>
        <v>44562</v>
      </c>
      <c r="D33" s="102">
        <f t="shared" si="6"/>
        <v>0</v>
      </c>
      <c r="E33" s="133">
        <f t="shared" si="7"/>
        <v>0</v>
      </c>
      <c r="F33" s="102">
        <f t="shared" si="14"/>
        <v>0</v>
      </c>
      <c r="G33" s="135">
        <f t="shared" si="8"/>
        <v>0</v>
      </c>
      <c r="H33" s="133">
        <f t="shared" si="2"/>
        <v>0</v>
      </c>
      <c r="I33" s="133">
        <f t="shared" si="9"/>
        <v>0</v>
      </c>
      <c r="J33" s="133">
        <f t="shared" si="10"/>
        <v>0</v>
      </c>
      <c r="K33" s="135">
        <f t="shared" si="11"/>
        <v>0</v>
      </c>
      <c r="L33" s="161"/>
      <c r="M33" s="162"/>
      <c r="N33" s="160">
        <f t="shared" si="12"/>
        <v>7</v>
      </c>
      <c r="O33" s="112">
        <f t="shared" si="15"/>
        <v>36</v>
      </c>
      <c r="P33" s="115">
        <f t="shared" si="13"/>
        <v>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158">
        <v>27</v>
      </c>
      <c r="B34" s="95" t="str">
        <f t="shared" si="4"/>
        <v>3-й год 3-й мес</v>
      </c>
      <c r="C34" s="97">
        <f t="shared" si="5"/>
        <v>44593</v>
      </c>
      <c r="D34" s="102">
        <f t="shared" si="6"/>
        <v>0</v>
      </c>
      <c r="E34" s="133">
        <f t="shared" si="7"/>
        <v>0</v>
      </c>
      <c r="F34" s="102">
        <f t="shared" si="14"/>
        <v>0</v>
      </c>
      <c r="G34" s="135">
        <f t="shared" si="8"/>
        <v>0</v>
      </c>
      <c r="H34" s="133">
        <f t="shared" si="2"/>
        <v>0</v>
      </c>
      <c r="I34" s="133">
        <f t="shared" si="9"/>
        <v>0</v>
      </c>
      <c r="J34" s="133">
        <f t="shared" si="10"/>
        <v>0</v>
      </c>
      <c r="K34" s="135">
        <f t="shared" si="11"/>
        <v>0</v>
      </c>
      <c r="L34" s="161"/>
      <c r="M34" s="162"/>
      <c r="N34" s="160">
        <f t="shared" si="12"/>
        <v>7</v>
      </c>
      <c r="O34" s="112">
        <f t="shared" si="15"/>
        <v>36</v>
      </c>
      <c r="P34" s="115">
        <f t="shared" si="13"/>
        <v>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155">
        <v>28</v>
      </c>
      <c r="B35" s="95" t="str">
        <f t="shared" si="4"/>
        <v>3-й год 4-й мес</v>
      </c>
      <c r="C35" s="97">
        <f t="shared" si="5"/>
        <v>44621</v>
      </c>
      <c r="D35" s="102">
        <f t="shared" si="6"/>
        <v>0</v>
      </c>
      <c r="E35" s="133">
        <f t="shared" si="7"/>
        <v>0</v>
      </c>
      <c r="F35" s="102">
        <f t="shared" si="14"/>
        <v>0</v>
      </c>
      <c r="G35" s="135">
        <f t="shared" si="8"/>
        <v>0</v>
      </c>
      <c r="H35" s="133">
        <f t="shared" si="2"/>
        <v>0</v>
      </c>
      <c r="I35" s="133">
        <f t="shared" si="9"/>
        <v>0</v>
      </c>
      <c r="J35" s="133">
        <f t="shared" si="10"/>
        <v>0</v>
      </c>
      <c r="K35" s="135">
        <f t="shared" si="11"/>
        <v>0</v>
      </c>
      <c r="L35" s="161"/>
      <c r="M35" s="162"/>
      <c r="N35" s="160">
        <f t="shared" si="12"/>
        <v>7</v>
      </c>
      <c r="O35" s="112">
        <f t="shared" si="15"/>
        <v>36</v>
      </c>
      <c r="P35" s="115">
        <f t="shared" si="13"/>
        <v>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158">
        <v>29</v>
      </c>
      <c r="B36" s="95" t="str">
        <f t="shared" si="4"/>
        <v>3-й год 5-й мес</v>
      </c>
      <c r="C36" s="97">
        <f t="shared" si="5"/>
        <v>44652</v>
      </c>
      <c r="D36" s="102">
        <f t="shared" si="6"/>
        <v>0</v>
      </c>
      <c r="E36" s="133">
        <f t="shared" si="7"/>
        <v>0</v>
      </c>
      <c r="F36" s="102">
        <f t="shared" si="14"/>
        <v>0</v>
      </c>
      <c r="G36" s="135">
        <f t="shared" si="8"/>
        <v>0</v>
      </c>
      <c r="H36" s="133">
        <f t="shared" si="2"/>
        <v>0</v>
      </c>
      <c r="I36" s="133">
        <f t="shared" si="9"/>
        <v>0</v>
      </c>
      <c r="J36" s="133">
        <f t="shared" si="10"/>
        <v>0</v>
      </c>
      <c r="K36" s="135">
        <f t="shared" si="11"/>
        <v>0</v>
      </c>
      <c r="L36" s="161"/>
      <c r="M36" s="162"/>
      <c r="N36" s="160">
        <f t="shared" si="12"/>
        <v>7</v>
      </c>
      <c r="O36" s="112">
        <f t="shared" si="15"/>
        <v>36</v>
      </c>
      <c r="P36" s="115">
        <f t="shared" si="13"/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155">
        <v>30</v>
      </c>
      <c r="B37" s="95" t="str">
        <f t="shared" si="4"/>
        <v>3-й год 6-й мес</v>
      </c>
      <c r="C37" s="97">
        <f t="shared" si="5"/>
        <v>44682</v>
      </c>
      <c r="D37" s="102">
        <f t="shared" si="6"/>
        <v>0</v>
      </c>
      <c r="E37" s="133">
        <f t="shared" si="7"/>
        <v>0</v>
      </c>
      <c r="F37" s="102">
        <f t="shared" si="14"/>
        <v>0</v>
      </c>
      <c r="G37" s="135">
        <f t="shared" si="8"/>
        <v>0</v>
      </c>
      <c r="H37" s="133">
        <f t="shared" si="2"/>
        <v>0</v>
      </c>
      <c r="I37" s="133">
        <f t="shared" si="9"/>
        <v>0</v>
      </c>
      <c r="J37" s="133">
        <f t="shared" si="10"/>
        <v>0</v>
      </c>
      <c r="K37" s="135">
        <f t="shared" si="11"/>
        <v>0</v>
      </c>
      <c r="L37" s="161"/>
      <c r="M37" s="162"/>
      <c r="N37" s="160">
        <f t="shared" si="12"/>
        <v>7</v>
      </c>
      <c r="O37" s="112">
        <f t="shared" si="15"/>
        <v>36</v>
      </c>
      <c r="P37" s="115">
        <f t="shared" si="13"/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158">
        <v>31</v>
      </c>
      <c r="B38" s="95" t="str">
        <f t="shared" si="4"/>
        <v>3-й год 7-й мес</v>
      </c>
      <c r="C38" s="97">
        <f t="shared" si="5"/>
        <v>44713</v>
      </c>
      <c r="D38" s="102">
        <f t="shared" si="6"/>
        <v>0</v>
      </c>
      <c r="E38" s="133">
        <f t="shared" si="7"/>
        <v>0</v>
      </c>
      <c r="F38" s="102">
        <f t="shared" si="14"/>
        <v>0</v>
      </c>
      <c r="G38" s="135">
        <f t="shared" si="8"/>
        <v>0</v>
      </c>
      <c r="H38" s="133">
        <f t="shared" si="2"/>
        <v>0</v>
      </c>
      <c r="I38" s="133">
        <f t="shared" si="9"/>
        <v>0</v>
      </c>
      <c r="J38" s="133">
        <f t="shared" si="10"/>
        <v>0</v>
      </c>
      <c r="K38" s="135">
        <f t="shared" si="11"/>
        <v>0</v>
      </c>
      <c r="L38" s="161"/>
      <c r="M38" s="162"/>
      <c r="N38" s="160">
        <f t="shared" si="12"/>
        <v>7</v>
      </c>
      <c r="O38" s="112">
        <f t="shared" si="15"/>
        <v>36</v>
      </c>
      <c r="P38" s="115">
        <f t="shared" si="13"/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155">
        <v>32</v>
      </c>
      <c r="B39" s="95" t="str">
        <f t="shared" si="4"/>
        <v>3-й год 8-й мес</v>
      </c>
      <c r="C39" s="97">
        <f t="shared" si="5"/>
        <v>44743</v>
      </c>
      <c r="D39" s="102">
        <f t="shared" si="6"/>
        <v>0</v>
      </c>
      <c r="E39" s="133">
        <f t="shared" si="7"/>
        <v>0</v>
      </c>
      <c r="F39" s="102">
        <f t="shared" si="14"/>
        <v>0</v>
      </c>
      <c r="G39" s="135">
        <f t="shared" si="8"/>
        <v>0</v>
      </c>
      <c r="H39" s="133">
        <f t="shared" si="2"/>
        <v>0</v>
      </c>
      <c r="I39" s="133">
        <f t="shared" si="9"/>
        <v>0</v>
      </c>
      <c r="J39" s="133">
        <f t="shared" si="10"/>
        <v>0</v>
      </c>
      <c r="K39" s="135">
        <f t="shared" si="11"/>
        <v>0</v>
      </c>
      <c r="L39" s="161"/>
      <c r="M39" s="162"/>
      <c r="N39" s="160">
        <f t="shared" si="12"/>
        <v>7</v>
      </c>
      <c r="O39" s="112">
        <f t="shared" si="15"/>
        <v>36</v>
      </c>
      <c r="P39" s="115">
        <f t="shared" si="13"/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158">
        <v>33</v>
      </c>
      <c r="B40" s="95" t="str">
        <f t="shared" si="4"/>
        <v>3-й год 9-й мес</v>
      </c>
      <c r="C40" s="97">
        <f t="shared" si="5"/>
        <v>44774</v>
      </c>
      <c r="D40" s="102">
        <f t="shared" si="6"/>
        <v>0</v>
      </c>
      <c r="E40" s="133">
        <f t="shared" si="7"/>
        <v>0</v>
      </c>
      <c r="F40" s="102">
        <f t="shared" si="14"/>
        <v>0</v>
      </c>
      <c r="G40" s="135">
        <f t="shared" si="8"/>
        <v>0</v>
      </c>
      <c r="H40" s="133">
        <f t="shared" si="2"/>
        <v>0</v>
      </c>
      <c r="I40" s="133">
        <f t="shared" si="9"/>
        <v>0</v>
      </c>
      <c r="J40" s="133">
        <f t="shared" si="10"/>
        <v>0</v>
      </c>
      <c r="K40" s="135">
        <f t="shared" si="11"/>
        <v>0</v>
      </c>
      <c r="L40" s="161"/>
      <c r="M40" s="162"/>
      <c r="N40" s="160">
        <f t="shared" si="12"/>
        <v>7</v>
      </c>
      <c r="O40" s="112">
        <f t="shared" si="15"/>
        <v>36</v>
      </c>
      <c r="P40" s="115">
        <f t="shared" si="13"/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155">
        <v>34</v>
      </c>
      <c r="B41" s="95" t="str">
        <f t="shared" si="4"/>
        <v>3-й год 10-й мес</v>
      </c>
      <c r="C41" s="97">
        <f t="shared" si="5"/>
        <v>44805</v>
      </c>
      <c r="D41" s="102">
        <f t="shared" si="6"/>
        <v>0</v>
      </c>
      <c r="E41" s="133">
        <f t="shared" si="7"/>
        <v>0</v>
      </c>
      <c r="F41" s="102">
        <f t="shared" si="14"/>
        <v>0</v>
      </c>
      <c r="G41" s="135">
        <f t="shared" si="8"/>
        <v>0</v>
      </c>
      <c r="H41" s="133">
        <f t="shared" si="2"/>
        <v>0</v>
      </c>
      <c r="I41" s="133">
        <f t="shared" si="9"/>
        <v>0</v>
      </c>
      <c r="J41" s="133">
        <f t="shared" si="10"/>
        <v>0</v>
      </c>
      <c r="K41" s="135">
        <f t="shared" si="11"/>
        <v>0</v>
      </c>
      <c r="L41" s="161"/>
      <c r="M41" s="162"/>
      <c r="N41" s="160">
        <f t="shared" si="12"/>
        <v>7</v>
      </c>
      <c r="O41" s="112">
        <f t="shared" si="15"/>
        <v>36</v>
      </c>
      <c r="P41" s="115">
        <f t="shared" si="13"/>
        <v>0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158">
        <v>35</v>
      </c>
      <c r="B42" s="95" t="str">
        <f t="shared" si="4"/>
        <v>3-й год 11-й мес</v>
      </c>
      <c r="C42" s="97">
        <f t="shared" si="5"/>
        <v>44835</v>
      </c>
      <c r="D42" s="102">
        <f t="shared" si="6"/>
        <v>0</v>
      </c>
      <c r="E42" s="133">
        <f t="shared" si="7"/>
        <v>0</v>
      </c>
      <c r="F42" s="102">
        <f t="shared" si="14"/>
        <v>0</v>
      </c>
      <c r="G42" s="135">
        <f t="shared" si="8"/>
        <v>0</v>
      </c>
      <c r="H42" s="133">
        <f t="shared" si="2"/>
        <v>0</v>
      </c>
      <c r="I42" s="133">
        <f t="shared" si="9"/>
        <v>0</v>
      </c>
      <c r="J42" s="133">
        <f t="shared" si="10"/>
        <v>0</v>
      </c>
      <c r="K42" s="135">
        <f t="shared" si="11"/>
        <v>0</v>
      </c>
      <c r="L42" s="161"/>
      <c r="M42" s="162"/>
      <c r="N42" s="160">
        <f t="shared" si="12"/>
        <v>7</v>
      </c>
      <c r="O42" s="112">
        <f t="shared" si="15"/>
        <v>36</v>
      </c>
      <c r="P42" s="115">
        <f t="shared" si="13"/>
        <v>0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155">
        <v>36</v>
      </c>
      <c r="B43" s="95" t="str">
        <f t="shared" si="4"/>
        <v>3-й год 12-й мес</v>
      </c>
      <c r="C43" s="97">
        <f t="shared" si="5"/>
        <v>44866</v>
      </c>
      <c r="D43" s="102">
        <f t="shared" si="6"/>
        <v>0</v>
      </c>
      <c r="E43" s="133">
        <f t="shared" si="7"/>
        <v>0</v>
      </c>
      <c r="F43" s="102">
        <f t="shared" si="14"/>
        <v>0</v>
      </c>
      <c r="G43" s="135">
        <f t="shared" si="8"/>
        <v>0</v>
      </c>
      <c r="H43" s="133">
        <f t="shared" si="2"/>
        <v>0</v>
      </c>
      <c r="I43" s="133">
        <f t="shared" si="9"/>
        <v>0</v>
      </c>
      <c r="J43" s="133">
        <f t="shared" si="10"/>
        <v>0</v>
      </c>
      <c r="K43" s="135">
        <f t="shared" si="11"/>
        <v>0</v>
      </c>
      <c r="L43" s="163"/>
      <c r="M43" s="162"/>
      <c r="N43" s="160">
        <f t="shared" si="12"/>
        <v>7</v>
      </c>
      <c r="O43" s="112">
        <f t="shared" si="15"/>
        <v>36</v>
      </c>
      <c r="P43" s="115">
        <f t="shared" si="13"/>
        <v>0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164">
        <v>38</v>
      </c>
      <c r="B44" s="165" t="str">
        <f t="shared" si="4"/>
        <v>4-й год 2-й мес</v>
      </c>
      <c r="C44" s="166">
        <f t="shared" si="5"/>
        <v>44896</v>
      </c>
      <c r="D44" s="167">
        <f t="shared" si="6"/>
        <v>0</v>
      </c>
      <c r="E44" s="167">
        <f t="shared" si="7"/>
        <v>0</v>
      </c>
      <c r="F44" s="167">
        <f t="shared" si="14"/>
        <v>0</v>
      </c>
      <c r="G44" s="168">
        <f t="shared" si="8"/>
        <v>0</v>
      </c>
      <c r="H44" s="167">
        <f t="shared" si="2"/>
        <v>0</v>
      </c>
      <c r="I44" s="167">
        <f t="shared" si="9"/>
        <v>0</v>
      </c>
      <c r="J44" s="167">
        <f t="shared" si="10"/>
        <v>0</v>
      </c>
      <c r="K44" s="168">
        <f t="shared" si="11"/>
        <v>0</v>
      </c>
      <c r="L44" s="161"/>
      <c r="M44" s="162"/>
      <c r="N44" s="160">
        <f t="shared" si="12"/>
        <v>7</v>
      </c>
      <c r="O44" s="112">
        <f t="shared" si="15"/>
        <v>36</v>
      </c>
      <c r="P44" s="115">
        <f t="shared" si="13"/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164">
        <v>38</v>
      </c>
      <c r="B45" s="165" t="str">
        <f t="shared" si="4"/>
        <v>4-й год 2-й мес</v>
      </c>
      <c r="C45" s="166">
        <f t="shared" si="5"/>
        <v>44927</v>
      </c>
      <c r="D45" s="167">
        <f t="shared" si="6"/>
        <v>0</v>
      </c>
      <c r="E45" s="167">
        <f t="shared" si="7"/>
        <v>0</v>
      </c>
      <c r="F45" s="167">
        <f t="shared" si="14"/>
        <v>0</v>
      </c>
      <c r="G45" s="168">
        <f t="shared" si="8"/>
        <v>0</v>
      </c>
      <c r="H45" s="167">
        <f t="shared" si="2"/>
        <v>0</v>
      </c>
      <c r="I45" s="167">
        <f t="shared" si="9"/>
        <v>0</v>
      </c>
      <c r="J45" s="167">
        <f t="shared" si="10"/>
        <v>0</v>
      </c>
      <c r="K45" s="168">
        <f t="shared" si="11"/>
        <v>0</v>
      </c>
      <c r="L45" s="161"/>
      <c r="M45" s="162"/>
      <c r="N45" s="160">
        <f t="shared" si="12"/>
        <v>7</v>
      </c>
      <c r="O45" s="112">
        <f t="shared" si="15"/>
        <v>36</v>
      </c>
      <c r="P45" s="115">
        <f t="shared" si="13"/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164">
        <v>39</v>
      </c>
      <c r="B46" s="165" t="str">
        <f t="shared" si="4"/>
        <v>4-й год 3-й мес</v>
      </c>
      <c r="C46" s="166">
        <f t="shared" si="5"/>
        <v>44958</v>
      </c>
      <c r="D46" s="167">
        <f t="shared" si="6"/>
        <v>0</v>
      </c>
      <c r="E46" s="167">
        <f t="shared" si="7"/>
        <v>0</v>
      </c>
      <c r="F46" s="167">
        <f t="shared" si="14"/>
        <v>0</v>
      </c>
      <c r="G46" s="168">
        <f t="shared" si="8"/>
        <v>0</v>
      </c>
      <c r="H46" s="167">
        <f t="shared" si="2"/>
        <v>0</v>
      </c>
      <c r="I46" s="167">
        <f t="shared" si="9"/>
        <v>0</v>
      </c>
      <c r="J46" s="167">
        <f t="shared" si="10"/>
        <v>0</v>
      </c>
      <c r="K46" s="168">
        <f t="shared" si="11"/>
        <v>0</v>
      </c>
      <c r="L46" s="161"/>
      <c r="M46" s="162"/>
      <c r="N46" s="160">
        <f t="shared" si="12"/>
        <v>7</v>
      </c>
      <c r="O46" s="112">
        <f t="shared" si="15"/>
        <v>36</v>
      </c>
      <c r="P46" s="115">
        <f t="shared" si="13"/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164">
        <v>40</v>
      </c>
      <c r="B47" s="165" t="str">
        <f t="shared" si="4"/>
        <v>4-й год 4-й мес</v>
      </c>
      <c r="C47" s="166">
        <f t="shared" si="5"/>
        <v>44986</v>
      </c>
      <c r="D47" s="167">
        <f t="shared" si="6"/>
        <v>0</v>
      </c>
      <c r="E47" s="167">
        <f t="shared" si="7"/>
        <v>0</v>
      </c>
      <c r="F47" s="167">
        <f t="shared" si="14"/>
        <v>0</v>
      </c>
      <c r="G47" s="168">
        <f t="shared" si="8"/>
        <v>0</v>
      </c>
      <c r="H47" s="167">
        <f t="shared" si="2"/>
        <v>0</v>
      </c>
      <c r="I47" s="167">
        <f t="shared" si="9"/>
        <v>0</v>
      </c>
      <c r="J47" s="167">
        <f t="shared" si="10"/>
        <v>0</v>
      </c>
      <c r="K47" s="168">
        <f t="shared" si="11"/>
        <v>0</v>
      </c>
      <c r="L47" s="161"/>
      <c r="M47" s="162"/>
      <c r="N47" s="160">
        <f t="shared" si="12"/>
        <v>7</v>
      </c>
      <c r="O47" s="112">
        <f t="shared" si="15"/>
        <v>36</v>
      </c>
      <c r="P47" s="115">
        <f t="shared" si="13"/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164">
        <v>41</v>
      </c>
      <c r="B48" s="165" t="str">
        <f t="shared" si="4"/>
        <v>4-й год 5-й мес</v>
      </c>
      <c r="C48" s="166">
        <f t="shared" si="5"/>
        <v>45017</v>
      </c>
      <c r="D48" s="167">
        <f t="shared" si="6"/>
        <v>0</v>
      </c>
      <c r="E48" s="167">
        <f t="shared" si="7"/>
        <v>0</v>
      </c>
      <c r="F48" s="167">
        <f t="shared" si="14"/>
        <v>0</v>
      </c>
      <c r="G48" s="168">
        <f t="shared" si="8"/>
        <v>0</v>
      </c>
      <c r="H48" s="167">
        <f t="shared" si="2"/>
        <v>0</v>
      </c>
      <c r="I48" s="167">
        <f t="shared" si="9"/>
        <v>0</v>
      </c>
      <c r="J48" s="167">
        <f t="shared" si="10"/>
        <v>0</v>
      </c>
      <c r="K48" s="168">
        <f t="shared" si="11"/>
        <v>0</v>
      </c>
      <c r="L48" s="161"/>
      <c r="M48" s="162"/>
      <c r="N48" s="160">
        <f t="shared" si="12"/>
        <v>7</v>
      </c>
      <c r="O48" s="112">
        <f t="shared" si="15"/>
        <v>36</v>
      </c>
      <c r="P48" s="115">
        <f t="shared" si="13"/>
        <v>0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164">
        <v>42</v>
      </c>
      <c r="B49" s="165" t="str">
        <f t="shared" si="4"/>
        <v>4-й год 6-й мес</v>
      </c>
      <c r="C49" s="166">
        <f t="shared" si="5"/>
        <v>45047</v>
      </c>
      <c r="D49" s="167">
        <f t="shared" si="6"/>
        <v>0</v>
      </c>
      <c r="E49" s="167">
        <f t="shared" si="7"/>
        <v>0</v>
      </c>
      <c r="F49" s="167">
        <f t="shared" si="14"/>
        <v>0</v>
      </c>
      <c r="G49" s="168">
        <f t="shared" si="8"/>
        <v>0</v>
      </c>
      <c r="H49" s="167">
        <f t="shared" si="2"/>
        <v>0</v>
      </c>
      <c r="I49" s="167">
        <f t="shared" si="9"/>
        <v>0</v>
      </c>
      <c r="J49" s="167">
        <f t="shared" si="10"/>
        <v>0</v>
      </c>
      <c r="K49" s="168">
        <f t="shared" si="11"/>
        <v>0</v>
      </c>
      <c r="L49" s="161"/>
      <c r="M49" s="162"/>
      <c r="N49" s="160">
        <f t="shared" si="12"/>
        <v>7</v>
      </c>
      <c r="O49" s="112">
        <f t="shared" si="15"/>
        <v>36</v>
      </c>
      <c r="P49" s="115">
        <f t="shared" si="13"/>
        <v>0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164">
        <v>43</v>
      </c>
      <c r="B50" s="165" t="str">
        <f t="shared" si="4"/>
        <v>4-й год 7-й мес</v>
      </c>
      <c r="C50" s="166">
        <f t="shared" si="5"/>
        <v>45078</v>
      </c>
      <c r="D50" s="167">
        <f t="shared" si="6"/>
        <v>0</v>
      </c>
      <c r="E50" s="167">
        <f t="shared" si="7"/>
        <v>0</v>
      </c>
      <c r="F50" s="167">
        <f t="shared" si="14"/>
        <v>0</v>
      </c>
      <c r="G50" s="168">
        <f t="shared" si="8"/>
        <v>0</v>
      </c>
      <c r="H50" s="167">
        <f t="shared" si="2"/>
        <v>0</v>
      </c>
      <c r="I50" s="167">
        <f t="shared" si="9"/>
        <v>0</v>
      </c>
      <c r="J50" s="167">
        <f t="shared" si="10"/>
        <v>0</v>
      </c>
      <c r="K50" s="168">
        <f t="shared" si="11"/>
        <v>0</v>
      </c>
      <c r="L50" s="161"/>
      <c r="M50" s="162"/>
      <c r="N50" s="160">
        <f t="shared" si="12"/>
        <v>7</v>
      </c>
      <c r="O50" s="112">
        <f t="shared" si="15"/>
        <v>36</v>
      </c>
      <c r="P50" s="115">
        <f t="shared" si="13"/>
        <v>0</v>
      </c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164">
        <v>44</v>
      </c>
      <c r="B51" s="165" t="str">
        <f t="shared" si="4"/>
        <v>4-й год 8-й мес</v>
      </c>
      <c r="C51" s="166">
        <f t="shared" si="5"/>
        <v>45108</v>
      </c>
      <c r="D51" s="167">
        <f t="shared" si="6"/>
        <v>0</v>
      </c>
      <c r="E51" s="167">
        <f t="shared" si="7"/>
        <v>0</v>
      </c>
      <c r="F51" s="167">
        <f t="shared" si="14"/>
        <v>0</v>
      </c>
      <c r="G51" s="168">
        <f t="shared" si="8"/>
        <v>0</v>
      </c>
      <c r="H51" s="167">
        <f t="shared" si="2"/>
        <v>0</v>
      </c>
      <c r="I51" s="167">
        <f t="shared" si="9"/>
        <v>0</v>
      </c>
      <c r="J51" s="167">
        <f t="shared" si="10"/>
        <v>0</v>
      </c>
      <c r="K51" s="168">
        <f t="shared" si="11"/>
        <v>0</v>
      </c>
      <c r="L51" s="161"/>
      <c r="M51" s="162"/>
      <c r="N51" s="160">
        <f t="shared" si="12"/>
        <v>7</v>
      </c>
      <c r="O51" s="112">
        <f t="shared" si="15"/>
        <v>36</v>
      </c>
      <c r="P51" s="115">
        <f t="shared" si="13"/>
        <v>0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164">
        <v>45</v>
      </c>
      <c r="B52" s="165" t="str">
        <f t="shared" si="4"/>
        <v>4-й год 9-й мес</v>
      </c>
      <c r="C52" s="166">
        <f t="shared" si="5"/>
        <v>45139</v>
      </c>
      <c r="D52" s="167">
        <f t="shared" si="6"/>
        <v>0</v>
      </c>
      <c r="E52" s="167">
        <f t="shared" si="7"/>
        <v>0</v>
      </c>
      <c r="F52" s="167">
        <f t="shared" si="14"/>
        <v>0</v>
      </c>
      <c r="G52" s="168">
        <f t="shared" si="8"/>
        <v>0</v>
      </c>
      <c r="H52" s="167">
        <f t="shared" si="2"/>
        <v>0</v>
      </c>
      <c r="I52" s="167">
        <f t="shared" si="9"/>
        <v>0</v>
      </c>
      <c r="J52" s="167">
        <f t="shared" si="10"/>
        <v>0</v>
      </c>
      <c r="K52" s="168">
        <f t="shared" si="11"/>
        <v>0</v>
      </c>
      <c r="L52" s="161"/>
      <c r="M52" s="162"/>
      <c r="N52" s="160">
        <f t="shared" si="12"/>
        <v>7</v>
      </c>
      <c r="O52" s="112">
        <f t="shared" si="15"/>
        <v>36</v>
      </c>
      <c r="P52" s="115">
        <f t="shared" si="13"/>
        <v>0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164">
        <v>46</v>
      </c>
      <c r="B53" s="165" t="str">
        <f t="shared" si="4"/>
        <v>4-й год 10-й мес</v>
      </c>
      <c r="C53" s="166">
        <f t="shared" si="5"/>
        <v>45170</v>
      </c>
      <c r="D53" s="167">
        <f t="shared" si="6"/>
        <v>0</v>
      </c>
      <c r="E53" s="167">
        <f t="shared" si="7"/>
        <v>0</v>
      </c>
      <c r="F53" s="167">
        <f t="shared" si="14"/>
        <v>0</v>
      </c>
      <c r="G53" s="168">
        <f t="shared" si="8"/>
        <v>0</v>
      </c>
      <c r="H53" s="167">
        <f t="shared" si="2"/>
        <v>0</v>
      </c>
      <c r="I53" s="167">
        <f t="shared" si="9"/>
        <v>0</v>
      </c>
      <c r="J53" s="167">
        <f t="shared" si="10"/>
        <v>0</v>
      </c>
      <c r="K53" s="168">
        <f t="shared" si="11"/>
        <v>0</v>
      </c>
      <c r="L53" s="161"/>
      <c r="M53" s="162"/>
      <c r="N53" s="160">
        <f t="shared" si="12"/>
        <v>7</v>
      </c>
      <c r="O53" s="112">
        <f t="shared" si="15"/>
        <v>36</v>
      </c>
      <c r="P53" s="115">
        <f t="shared" si="13"/>
        <v>0</v>
      </c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164">
        <v>47</v>
      </c>
      <c r="B54" s="165" t="str">
        <f t="shared" si="4"/>
        <v>4-й год 11-й мес</v>
      </c>
      <c r="C54" s="166">
        <f t="shared" si="5"/>
        <v>45200</v>
      </c>
      <c r="D54" s="167">
        <f t="shared" si="6"/>
        <v>0</v>
      </c>
      <c r="E54" s="167">
        <f t="shared" si="7"/>
        <v>0</v>
      </c>
      <c r="F54" s="167">
        <f t="shared" si="14"/>
        <v>0</v>
      </c>
      <c r="G54" s="168">
        <f t="shared" si="8"/>
        <v>0</v>
      </c>
      <c r="H54" s="167">
        <f t="shared" si="2"/>
        <v>0</v>
      </c>
      <c r="I54" s="167">
        <f t="shared" si="9"/>
        <v>0</v>
      </c>
      <c r="J54" s="167">
        <f t="shared" si="10"/>
        <v>0</v>
      </c>
      <c r="K54" s="168">
        <f t="shared" si="11"/>
        <v>0</v>
      </c>
      <c r="L54" s="161"/>
      <c r="M54" s="162"/>
      <c r="N54" s="160">
        <f t="shared" si="12"/>
        <v>7</v>
      </c>
      <c r="O54" s="112">
        <f t="shared" si="15"/>
        <v>36</v>
      </c>
      <c r="P54" s="115">
        <f t="shared" si="13"/>
        <v>0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169">
        <v>48</v>
      </c>
      <c r="B55" s="165" t="str">
        <f t="shared" si="4"/>
        <v>4-й год 12-й мес</v>
      </c>
      <c r="C55" s="166">
        <f t="shared" si="5"/>
        <v>45231</v>
      </c>
      <c r="D55" s="167">
        <f t="shared" si="6"/>
        <v>0</v>
      </c>
      <c r="E55" s="170">
        <f t="shared" si="7"/>
        <v>0</v>
      </c>
      <c r="F55" s="167">
        <f t="shared" si="14"/>
        <v>0</v>
      </c>
      <c r="G55" s="171">
        <f t="shared" si="8"/>
        <v>0</v>
      </c>
      <c r="H55" s="170">
        <f t="shared" si="2"/>
        <v>0</v>
      </c>
      <c r="I55" s="170">
        <f t="shared" si="9"/>
        <v>0</v>
      </c>
      <c r="J55" s="170">
        <f t="shared" si="10"/>
        <v>0</v>
      </c>
      <c r="K55" s="171">
        <f t="shared" si="11"/>
        <v>0</v>
      </c>
      <c r="L55" s="163"/>
      <c r="M55" s="162"/>
      <c r="N55" s="160">
        <f t="shared" si="12"/>
        <v>7</v>
      </c>
      <c r="O55" s="112">
        <f t="shared" si="15"/>
        <v>36</v>
      </c>
      <c r="P55" s="115">
        <f t="shared" si="13"/>
        <v>0</v>
      </c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172">
        <v>49</v>
      </c>
      <c r="B56" s="165" t="str">
        <f t="shared" si="4"/>
        <v>5-й год 1-й мес</v>
      </c>
      <c r="C56" s="166">
        <f t="shared" si="5"/>
        <v>45261</v>
      </c>
      <c r="D56" s="167">
        <f t="shared" si="6"/>
        <v>0</v>
      </c>
      <c r="E56" s="167">
        <f t="shared" si="7"/>
        <v>0</v>
      </c>
      <c r="F56" s="167">
        <f t="shared" si="14"/>
        <v>0</v>
      </c>
      <c r="G56" s="168">
        <f t="shared" si="8"/>
        <v>0</v>
      </c>
      <c r="H56" s="167">
        <f t="shared" si="2"/>
        <v>0</v>
      </c>
      <c r="I56" s="167">
        <f t="shared" si="9"/>
        <v>0</v>
      </c>
      <c r="J56" s="167">
        <f t="shared" si="10"/>
        <v>0</v>
      </c>
      <c r="K56" s="168">
        <f t="shared" si="11"/>
        <v>0</v>
      </c>
      <c r="L56" s="161"/>
      <c r="M56" s="162"/>
      <c r="N56" s="160">
        <f t="shared" si="12"/>
        <v>7</v>
      </c>
      <c r="O56" s="112">
        <f t="shared" si="15"/>
        <v>36</v>
      </c>
      <c r="P56" s="115">
        <f t="shared" si="13"/>
        <v>0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172">
        <v>50</v>
      </c>
      <c r="B57" s="165" t="str">
        <f t="shared" si="4"/>
        <v>5-й год 2-й мес</v>
      </c>
      <c r="C57" s="166">
        <f t="shared" si="5"/>
        <v>45292</v>
      </c>
      <c r="D57" s="167">
        <f t="shared" si="6"/>
        <v>0</v>
      </c>
      <c r="E57" s="167">
        <f t="shared" si="7"/>
        <v>0</v>
      </c>
      <c r="F57" s="167">
        <f t="shared" si="14"/>
        <v>0</v>
      </c>
      <c r="G57" s="168">
        <f t="shared" si="8"/>
        <v>0</v>
      </c>
      <c r="H57" s="167">
        <f t="shared" si="2"/>
        <v>0</v>
      </c>
      <c r="I57" s="167">
        <f t="shared" si="9"/>
        <v>0</v>
      </c>
      <c r="J57" s="167">
        <f t="shared" si="10"/>
        <v>0</v>
      </c>
      <c r="K57" s="168">
        <f t="shared" si="11"/>
        <v>0</v>
      </c>
      <c r="L57" s="161"/>
      <c r="M57" s="162"/>
      <c r="N57" s="160">
        <f t="shared" si="12"/>
        <v>7</v>
      </c>
      <c r="O57" s="112">
        <f t="shared" si="15"/>
        <v>36</v>
      </c>
      <c r="P57" s="115">
        <f t="shared" si="13"/>
        <v>0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172">
        <v>51</v>
      </c>
      <c r="B58" s="165" t="str">
        <f t="shared" si="4"/>
        <v>5-й год 3-й мес</v>
      </c>
      <c r="C58" s="166">
        <f t="shared" si="5"/>
        <v>45323</v>
      </c>
      <c r="D58" s="167">
        <f t="shared" si="6"/>
        <v>0</v>
      </c>
      <c r="E58" s="167">
        <f t="shared" si="7"/>
        <v>0</v>
      </c>
      <c r="F58" s="167">
        <f t="shared" si="14"/>
        <v>0</v>
      </c>
      <c r="G58" s="168">
        <f t="shared" si="8"/>
        <v>0</v>
      </c>
      <c r="H58" s="167">
        <f t="shared" si="2"/>
        <v>0</v>
      </c>
      <c r="I58" s="167">
        <f t="shared" si="9"/>
        <v>0</v>
      </c>
      <c r="J58" s="167">
        <f t="shared" si="10"/>
        <v>0</v>
      </c>
      <c r="K58" s="168">
        <f t="shared" si="11"/>
        <v>0</v>
      </c>
      <c r="L58" s="161"/>
      <c r="M58" s="162"/>
      <c r="N58" s="160">
        <f t="shared" si="12"/>
        <v>7</v>
      </c>
      <c r="O58" s="112">
        <f t="shared" si="15"/>
        <v>36</v>
      </c>
      <c r="P58" s="115">
        <f t="shared" si="13"/>
        <v>0</v>
      </c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172">
        <v>52</v>
      </c>
      <c r="B59" s="165" t="str">
        <f t="shared" si="4"/>
        <v>5-й год 4-й мес</v>
      </c>
      <c r="C59" s="166">
        <f t="shared" si="5"/>
        <v>45352</v>
      </c>
      <c r="D59" s="167">
        <f t="shared" si="6"/>
        <v>0</v>
      </c>
      <c r="E59" s="167">
        <f t="shared" si="7"/>
        <v>0</v>
      </c>
      <c r="F59" s="167">
        <f t="shared" si="14"/>
        <v>0</v>
      </c>
      <c r="G59" s="168">
        <f t="shared" si="8"/>
        <v>0</v>
      </c>
      <c r="H59" s="167">
        <f t="shared" si="2"/>
        <v>0</v>
      </c>
      <c r="I59" s="167">
        <f t="shared" si="9"/>
        <v>0</v>
      </c>
      <c r="J59" s="167">
        <f t="shared" si="10"/>
        <v>0</v>
      </c>
      <c r="K59" s="168">
        <f t="shared" si="11"/>
        <v>0</v>
      </c>
      <c r="L59" s="161"/>
      <c r="M59" s="162"/>
      <c r="N59" s="160">
        <f t="shared" si="12"/>
        <v>7</v>
      </c>
      <c r="O59" s="112">
        <f t="shared" si="15"/>
        <v>36</v>
      </c>
      <c r="P59" s="115">
        <f t="shared" si="13"/>
        <v>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172">
        <v>53</v>
      </c>
      <c r="B60" s="165" t="str">
        <f t="shared" si="4"/>
        <v>5-й год 5-й мес</v>
      </c>
      <c r="C60" s="166">
        <f t="shared" si="5"/>
        <v>45383</v>
      </c>
      <c r="D60" s="167">
        <f t="shared" si="6"/>
        <v>0</v>
      </c>
      <c r="E60" s="167">
        <f t="shared" si="7"/>
        <v>0</v>
      </c>
      <c r="F60" s="167">
        <f t="shared" si="14"/>
        <v>0</v>
      </c>
      <c r="G60" s="168">
        <f t="shared" si="8"/>
        <v>0</v>
      </c>
      <c r="H60" s="167">
        <f t="shared" si="2"/>
        <v>0</v>
      </c>
      <c r="I60" s="167">
        <f t="shared" si="9"/>
        <v>0</v>
      </c>
      <c r="J60" s="167">
        <f t="shared" si="10"/>
        <v>0</v>
      </c>
      <c r="K60" s="168">
        <f t="shared" si="11"/>
        <v>0</v>
      </c>
      <c r="L60" s="161"/>
      <c r="M60" s="162"/>
      <c r="N60" s="160">
        <f t="shared" si="12"/>
        <v>7</v>
      </c>
      <c r="O60" s="112">
        <f t="shared" si="15"/>
        <v>36</v>
      </c>
      <c r="P60" s="115">
        <f t="shared" si="13"/>
        <v>0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172">
        <v>54</v>
      </c>
      <c r="B61" s="165" t="str">
        <f t="shared" si="4"/>
        <v>5-й год 6-й мес</v>
      </c>
      <c r="C61" s="166">
        <f t="shared" si="5"/>
        <v>45413</v>
      </c>
      <c r="D61" s="167">
        <f t="shared" si="6"/>
        <v>0</v>
      </c>
      <c r="E61" s="167">
        <f t="shared" si="7"/>
        <v>0</v>
      </c>
      <c r="F61" s="167">
        <f t="shared" si="14"/>
        <v>0</v>
      </c>
      <c r="G61" s="168">
        <f t="shared" si="8"/>
        <v>0</v>
      </c>
      <c r="H61" s="167">
        <f t="shared" si="2"/>
        <v>0</v>
      </c>
      <c r="I61" s="167">
        <f t="shared" si="9"/>
        <v>0</v>
      </c>
      <c r="J61" s="167">
        <f t="shared" si="10"/>
        <v>0</v>
      </c>
      <c r="K61" s="168">
        <f t="shared" si="11"/>
        <v>0</v>
      </c>
      <c r="L61" s="161"/>
      <c r="M61" s="162"/>
      <c r="N61" s="160">
        <f t="shared" si="12"/>
        <v>7</v>
      </c>
      <c r="O61" s="112">
        <f t="shared" si="15"/>
        <v>36</v>
      </c>
      <c r="P61" s="115">
        <f t="shared" si="13"/>
        <v>0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172">
        <v>55</v>
      </c>
      <c r="B62" s="165" t="str">
        <f t="shared" si="4"/>
        <v>5-й год 7-й мес</v>
      </c>
      <c r="C62" s="166">
        <f t="shared" si="5"/>
        <v>45444</v>
      </c>
      <c r="D62" s="167">
        <f t="shared" si="6"/>
        <v>0</v>
      </c>
      <c r="E62" s="167">
        <f t="shared" si="7"/>
        <v>0</v>
      </c>
      <c r="F62" s="167">
        <f t="shared" si="14"/>
        <v>0</v>
      </c>
      <c r="G62" s="168">
        <f t="shared" si="8"/>
        <v>0</v>
      </c>
      <c r="H62" s="167">
        <f t="shared" si="2"/>
        <v>0</v>
      </c>
      <c r="I62" s="167">
        <f t="shared" si="9"/>
        <v>0</v>
      </c>
      <c r="J62" s="167">
        <f t="shared" si="10"/>
        <v>0</v>
      </c>
      <c r="K62" s="168">
        <f t="shared" si="11"/>
        <v>0</v>
      </c>
      <c r="L62" s="161"/>
      <c r="M62" s="162"/>
      <c r="N62" s="160">
        <f t="shared" si="12"/>
        <v>7</v>
      </c>
      <c r="O62" s="112">
        <f t="shared" si="15"/>
        <v>36</v>
      </c>
      <c r="P62" s="115">
        <f t="shared" si="13"/>
        <v>0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172">
        <v>56</v>
      </c>
      <c r="B63" s="165" t="str">
        <f t="shared" si="4"/>
        <v>5-й год 8-й мес</v>
      </c>
      <c r="C63" s="166">
        <f t="shared" si="5"/>
        <v>45474</v>
      </c>
      <c r="D63" s="167">
        <f t="shared" si="6"/>
        <v>0</v>
      </c>
      <c r="E63" s="167">
        <f t="shared" si="7"/>
        <v>0</v>
      </c>
      <c r="F63" s="167">
        <f t="shared" si="14"/>
        <v>0</v>
      </c>
      <c r="G63" s="168">
        <f t="shared" si="8"/>
        <v>0</v>
      </c>
      <c r="H63" s="167">
        <f t="shared" si="2"/>
        <v>0</v>
      </c>
      <c r="I63" s="167">
        <f t="shared" si="9"/>
        <v>0</v>
      </c>
      <c r="J63" s="167">
        <f t="shared" si="10"/>
        <v>0</v>
      </c>
      <c r="K63" s="168">
        <f t="shared" si="11"/>
        <v>0</v>
      </c>
      <c r="L63" s="161"/>
      <c r="M63" s="162"/>
      <c r="N63" s="160">
        <f t="shared" si="12"/>
        <v>7</v>
      </c>
      <c r="O63" s="112">
        <f t="shared" si="15"/>
        <v>36</v>
      </c>
      <c r="P63" s="115">
        <f t="shared" si="13"/>
        <v>0</v>
      </c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172">
        <v>57</v>
      </c>
      <c r="B64" s="165" t="str">
        <f t="shared" si="4"/>
        <v>5-й год 9-й мес</v>
      </c>
      <c r="C64" s="166">
        <f t="shared" si="5"/>
        <v>45505</v>
      </c>
      <c r="D64" s="167">
        <f t="shared" si="6"/>
        <v>0</v>
      </c>
      <c r="E64" s="167">
        <f t="shared" si="7"/>
        <v>0</v>
      </c>
      <c r="F64" s="167">
        <f t="shared" si="14"/>
        <v>0</v>
      </c>
      <c r="G64" s="168">
        <f t="shared" si="8"/>
        <v>0</v>
      </c>
      <c r="H64" s="167">
        <f t="shared" si="2"/>
        <v>0</v>
      </c>
      <c r="I64" s="167">
        <f t="shared" si="9"/>
        <v>0</v>
      </c>
      <c r="J64" s="167">
        <f t="shared" si="10"/>
        <v>0</v>
      </c>
      <c r="K64" s="168">
        <f t="shared" si="11"/>
        <v>0</v>
      </c>
      <c r="L64" s="161"/>
      <c r="M64" s="162"/>
      <c r="N64" s="160">
        <f t="shared" si="12"/>
        <v>7</v>
      </c>
      <c r="O64" s="112">
        <f t="shared" si="15"/>
        <v>36</v>
      </c>
      <c r="P64" s="115">
        <f t="shared" si="13"/>
        <v>0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172">
        <v>58</v>
      </c>
      <c r="B65" s="165" t="str">
        <f t="shared" si="4"/>
        <v>5-й год 10-й мес</v>
      </c>
      <c r="C65" s="166">
        <f t="shared" si="5"/>
        <v>45536</v>
      </c>
      <c r="D65" s="167">
        <f t="shared" si="6"/>
        <v>0</v>
      </c>
      <c r="E65" s="167">
        <f t="shared" si="7"/>
        <v>0</v>
      </c>
      <c r="F65" s="167">
        <f t="shared" si="14"/>
        <v>0</v>
      </c>
      <c r="G65" s="168">
        <f t="shared" si="8"/>
        <v>0</v>
      </c>
      <c r="H65" s="167">
        <f t="shared" si="2"/>
        <v>0</v>
      </c>
      <c r="I65" s="167">
        <f t="shared" si="9"/>
        <v>0</v>
      </c>
      <c r="J65" s="167">
        <f t="shared" si="10"/>
        <v>0</v>
      </c>
      <c r="K65" s="168">
        <f t="shared" si="11"/>
        <v>0</v>
      </c>
      <c r="L65" s="161"/>
      <c r="M65" s="162"/>
      <c r="N65" s="160">
        <f t="shared" si="12"/>
        <v>7</v>
      </c>
      <c r="O65" s="112">
        <f t="shared" si="15"/>
        <v>36</v>
      </c>
      <c r="P65" s="115">
        <f t="shared" si="13"/>
        <v>0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172">
        <v>59</v>
      </c>
      <c r="B66" s="165" t="str">
        <f t="shared" si="4"/>
        <v>5-й год 11-й мес</v>
      </c>
      <c r="C66" s="166">
        <f t="shared" si="5"/>
        <v>45566</v>
      </c>
      <c r="D66" s="167">
        <f t="shared" si="6"/>
        <v>0</v>
      </c>
      <c r="E66" s="167">
        <f t="shared" si="7"/>
        <v>0</v>
      </c>
      <c r="F66" s="167">
        <f t="shared" si="14"/>
        <v>0</v>
      </c>
      <c r="G66" s="168">
        <f t="shared" si="8"/>
        <v>0</v>
      </c>
      <c r="H66" s="167">
        <f t="shared" si="2"/>
        <v>0</v>
      </c>
      <c r="I66" s="167">
        <f t="shared" si="9"/>
        <v>0</v>
      </c>
      <c r="J66" s="167">
        <f t="shared" si="10"/>
        <v>0</v>
      </c>
      <c r="K66" s="168">
        <f t="shared" si="11"/>
        <v>0</v>
      </c>
      <c r="L66" s="161"/>
      <c r="M66" s="162"/>
      <c r="N66" s="160">
        <f t="shared" si="12"/>
        <v>7</v>
      </c>
      <c r="O66" s="112">
        <f t="shared" si="15"/>
        <v>36</v>
      </c>
      <c r="P66" s="115">
        <f t="shared" si="13"/>
        <v>0</v>
      </c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173">
        <v>60</v>
      </c>
      <c r="B67" s="165" t="str">
        <f t="shared" si="4"/>
        <v>5-й год 12-й мес</v>
      </c>
      <c r="C67" s="166">
        <f t="shared" si="5"/>
        <v>45597</v>
      </c>
      <c r="D67" s="167">
        <f t="shared" si="6"/>
        <v>0</v>
      </c>
      <c r="E67" s="170">
        <f t="shared" si="7"/>
        <v>0</v>
      </c>
      <c r="F67" s="167">
        <f t="shared" si="14"/>
        <v>0</v>
      </c>
      <c r="G67" s="171">
        <f t="shared" si="8"/>
        <v>0</v>
      </c>
      <c r="H67" s="170">
        <f t="shared" si="2"/>
        <v>0</v>
      </c>
      <c r="I67" s="170">
        <f t="shared" si="9"/>
        <v>0</v>
      </c>
      <c r="J67" s="170">
        <f t="shared" si="10"/>
        <v>0</v>
      </c>
      <c r="K67" s="171">
        <f t="shared" si="11"/>
        <v>0</v>
      </c>
      <c r="L67" s="163"/>
      <c r="M67" s="162"/>
      <c r="N67" s="160">
        <f t="shared" si="12"/>
        <v>7</v>
      </c>
      <c r="O67" s="112">
        <f t="shared" si="15"/>
        <v>36</v>
      </c>
      <c r="P67" s="115">
        <f t="shared" si="13"/>
        <v>0</v>
      </c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164">
        <v>61</v>
      </c>
      <c r="B68" s="165" t="str">
        <f t="shared" si="4"/>
        <v>6-й год 1-й мес</v>
      </c>
      <c r="C68" s="166">
        <f t="shared" si="5"/>
        <v>45627</v>
      </c>
      <c r="D68" s="167">
        <f t="shared" si="6"/>
        <v>0</v>
      </c>
      <c r="E68" s="167">
        <f t="shared" si="7"/>
        <v>0</v>
      </c>
      <c r="F68" s="167">
        <f t="shared" si="14"/>
        <v>0</v>
      </c>
      <c r="G68" s="168">
        <f t="shared" si="8"/>
        <v>0</v>
      </c>
      <c r="H68" s="167">
        <f t="shared" si="2"/>
        <v>0</v>
      </c>
      <c r="I68" s="167">
        <f t="shared" si="9"/>
        <v>0</v>
      </c>
      <c r="J68" s="167">
        <f t="shared" si="10"/>
        <v>0</v>
      </c>
      <c r="K68" s="168">
        <f t="shared" si="11"/>
        <v>0</v>
      </c>
      <c r="L68" s="161"/>
      <c r="M68" s="162"/>
      <c r="N68" s="160">
        <f t="shared" si="12"/>
        <v>7</v>
      </c>
      <c r="O68" s="112">
        <f t="shared" si="15"/>
        <v>36</v>
      </c>
      <c r="P68" s="115">
        <f t="shared" si="13"/>
        <v>0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164">
        <v>62</v>
      </c>
      <c r="B69" s="165" t="str">
        <f t="shared" si="4"/>
        <v>6-й год 2-й мес</v>
      </c>
      <c r="C69" s="166">
        <f t="shared" si="5"/>
        <v>45658</v>
      </c>
      <c r="D69" s="167">
        <f t="shared" si="6"/>
        <v>0</v>
      </c>
      <c r="E69" s="167">
        <f t="shared" si="7"/>
        <v>0</v>
      </c>
      <c r="F69" s="167">
        <f t="shared" si="14"/>
        <v>0</v>
      </c>
      <c r="G69" s="168">
        <f t="shared" si="8"/>
        <v>0</v>
      </c>
      <c r="H69" s="167">
        <f t="shared" si="2"/>
        <v>0</v>
      </c>
      <c r="I69" s="167">
        <f t="shared" si="9"/>
        <v>0</v>
      </c>
      <c r="J69" s="167">
        <f t="shared" si="10"/>
        <v>0</v>
      </c>
      <c r="K69" s="168">
        <f t="shared" si="11"/>
        <v>0</v>
      </c>
      <c r="L69" s="161"/>
      <c r="M69" s="162"/>
      <c r="N69" s="160">
        <f t="shared" si="12"/>
        <v>7</v>
      </c>
      <c r="O69" s="112">
        <f t="shared" si="15"/>
        <v>36</v>
      </c>
      <c r="P69" s="115">
        <f t="shared" si="13"/>
        <v>0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164">
        <v>63</v>
      </c>
      <c r="B70" s="165" t="str">
        <f t="shared" si="4"/>
        <v>6-й год 3-й мес</v>
      </c>
      <c r="C70" s="166">
        <f t="shared" si="5"/>
        <v>45689</v>
      </c>
      <c r="D70" s="167">
        <f t="shared" si="6"/>
        <v>0</v>
      </c>
      <c r="E70" s="167">
        <f t="shared" si="7"/>
        <v>0</v>
      </c>
      <c r="F70" s="167">
        <f t="shared" si="14"/>
        <v>0</v>
      </c>
      <c r="G70" s="168">
        <f t="shared" si="8"/>
        <v>0</v>
      </c>
      <c r="H70" s="167">
        <f t="shared" si="2"/>
        <v>0</v>
      </c>
      <c r="I70" s="167">
        <f t="shared" si="9"/>
        <v>0</v>
      </c>
      <c r="J70" s="167">
        <f t="shared" si="10"/>
        <v>0</v>
      </c>
      <c r="K70" s="168">
        <f t="shared" si="11"/>
        <v>0</v>
      </c>
      <c r="L70" s="161"/>
      <c r="M70" s="162"/>
      <c r="N70" s="160">
        <f t="shared" si="12"/>
        <v>7</v>
      </c>
      <c r="O70" s="112">
        <f t="shared" si="15"/>
        <v>36</v>
      </c>
      <c r="P70" s="115">
        <f t="shared" si="13"/>
        <v>0</v>
      </c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164">
        <v>64</v>
      </c>
      <c r="B71" s="165" t="str">
        <f t="shared" si="4"/>
        <v>6-й год 4-й мес</v>
      </c>
      <c r="C71" s="166">
        <f t="shared" si="5"/>
        <v>45717</v>
      </c>
      <c r="D71" s="167">
        <f t="shared" si="6"/>
        <v>0</v>
      </c>
      <c r="E71" s="167">
        <f t="shared" si="7"/>
        <v>0</v>
      </c>
      <c r="F71" s="167">
        <f t="shared" si="14"/>
        <v>0</v>
      </c>
      <c r="G71" s="168">
        <f t="shared" si="8"/>
        <v>0</v>
      </c>
      <c r="H71" s="167">
        <f t="shared" si="2"/>
        <v>0</v>
      </c>
      <c r="I71" s="167">
        <f t="shared" si="9"/>
        <v>0</v>
      </c>
      <c r="J71" s="167">
        <f t="shared" si="10"/>
        <v>0</v>
      </c>
      <c r="K71" s="168">
        <f t="shared" si="11"/>
        <v>0</v>
      </c>
      <c r="L71" s="161"/>
      <c r="M71" s="162"/>
      <c r="N71" s="160">
        <f t="shared" si="12"/>
        <v>7</v>
      </c>
      <c r="O71" s="112">
        <f t="shared" si="15"/>
        <v>36</v>
      </c>
      <c r="P71" s="115">
        <f t="shared" si="13"/>
        <v>0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164">
        <v>65</v>
      </c>
      <c r="B72" s="165" t="str">
        <f t="shared" si="4"/>
        <v>6-й год 5-й мес</v>
      </c>
      <c r="C72" s="166">
        <f t="shared" si="5"/>
        <v>45748</v>
      </c>
      <c r="D72" s="167">
        <f t="shared" si="6"/>
        <v>0</v>
      </c>
      <c r="E72" s="167">
        <f t="shared" si="7"/>
        <v>0</v>
      </c>
      <c r="F72" s="167">
        <f t="shared" si="14"/>
        <v>0</v>
      </c>
      <c r="G72" s="168">
        <f t="shared" si="8"/>
        <v>0</v>
      </c>
      <c r="H72" s="167">
        <f t="shared" si="2"/>
        <v>0</v>
      </c>
      <c r="I72" s="167">
        <f t="shared" si="9"/>
        <v>0</v>
      </c>
      <c r="J72" s="167">
        <f t="shared" si="10"/>
        <v>0</v>
      </c>
      <c r="K72" s="168">
        <f t="shared" si="11"/>
        <v>0</v>
      </c>
      <c r="L72" s="161"/>
      <c r="M72" s="162"/>
      <c r="N72" s="160">
        <f t="shared" si="12"/>
        <v>7</v>
      </c>
      <c r="O72" s="112">
        <f t="shared" si="15"/>
        <v>36</v>
      </c>
      <c r="P72" s="115">
        <f t="shared" si="13"/>
        <v>0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164">
        <v>66</v>
      </c>
      <c r="B73" s="165" t="str">
        <f t="shared" si="4"/>
        <v>6-й год 6-й мес</v>
      </c>
      <c r="C73" s="166">
        <f t="shared" si="5"/>
        <v>45778</v>
      </c>
      <c r="D73" s="167">
        <f t="shared" si="6"/>
        <v>0</v>
      </c>
      <c r="E73" s="167">
        <f t="shared" si="7"/>
        <v>0</v>
      </c>
      <c r="F73" s="167">
        <f t="shared" si="14"/>
        <v>0</v>
      </c>
      <c r="G73" s="168">
        <f t="shared" si="8"/>
        <v>0</v>
      </c>
      <c r="H73" s="167">
        <f t="shared" si="2"/>
        <v>0</v>
      </c>
      <c r="I73" s="167">
        <f t="shared" si="9"/>
        <v>0</v>
      </c>
      <c r="J73" s="167">
        <f t="shared" si="10"/>
        <v>0</v>
      </c>
      <c r="K73" s="168">
        <f t="shared" si="11"/>
        <v>0</v>
      </c>
      <c r="L73" s="161"/>
      <c r="M73" s="162"/>
      <c r="N73" s="160">
        <f t="shared" si="12"/>
        <v>7</v>
      </c>
      <c r="O73" s="112">
        <f t="shared" si="15"/>
        <v>36</v>
      </c>
      <c r="P73" s="115">
        <f t="shared" si="13"/>
        <v>0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164">
        <v>67</v>
      </c>
      <c r="B74" s="165" t="str">
        <f t="shared" si="4"/>
        <v>6-й год 7-й мес</v>
      </c>
      <c r="C74" s="166">
        <f t="shared" si="5"/>
        <v>45809</v>
      </c>
      <c r="D74" s="167">
        <f t="shared" si="6"/>
        <v>0</v>
      </c>
      <c r="E74" s="167">
        <f t="shared" si="7"/>
        <v>0</v>
      </c>
      <c r="F74" s="167">
        <f t="shared" si="14"/>
        <v>0</v>
      </c>
      <c r="G74" s="168">
        <f t="shared" si="8"/>
        <v>0</v>
      </c>
      <c r="H74" s="167">
        <f t="shared" si="2"/>
        <v>0</v>
      </c>
      <c r="I74" s="167">
        <f t="shared" si="9"/>
        <v>0</v>
      </c>
      <c r="J74" s="167">
        <f t="shared" si="10"/>
        <v>0</v>
      </c>
      <c r="K74" s="168">
        <f t="shared" si="11"/>
        <v>0</v>
      </c>
      <c r="L74" s="161"/>
      <c r="M74" s="162"/>
      <c r="N74" s="160">
        <f t="shared" si="12"/>
        <v>7</v>
      </c>
      <c r="O74" s="112">
        <f t="shared" si="15"/>
        <v>36</v>
      </c>
      <c r="P74" s="115">
        <f t="shared" si="13"/>
        <v>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">
      <c r="A75" s="164">
        <v>68</v>
      </c>
      <c r="B75" s="165" t="str">
        <f t="shared" si="4"/>
        <v>6-й год 8-й мес</v>
      </c>
      <c r="C75" s="166">
        <f t="shared" si="5"/>
        <v>45839</v>
      </c>
      <c r="D75" s="167">
        <f t="shared" si="6"/>
        <v>0</v>
      </c>
      <c r="E75" s="167">
        <f t="shared" si="7"/>
        <v>0</v>
      </c>
      <c r="F75" s="167">
        <f t="shared" si="14"/>
        <v>0</v>
      </c>
      <c r="G75" s="168">
        <f t="shared" si="8"/>
        <v>0</v>
      </c>
      <c r="H75" s="167">
        <f t="shared" si="2"/>
        <v>0</v>
      </c>
      <c r="I75" s="167">
        <f t="shared" si="9"/>
        <v>0</v>
      </c>
      <c r="J75" s="167">
        <f t="shared" si="10"/>
        <v>0</v>
      </c>
      <c r="K75" s="168">
        <f t="shared" si="11"/>
        <v>0</v>
      </c>
      <c r="L75" s="161"/>
      <c r="M75" s="162"/>
      <c r="N75" s="160">
        <f t="shared" si="12"/>
        <v>7</v>
      </c>
      <c r="O75" s="112">
        <f t="shared" si="15"/>
        <v>36</v>
      </c>
      <c r="P75" s="115">
        <f t="shared" si="13"/>
        <v>0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">
      <c r="A76" s="164">
        <v>69</v>
      </c>
      <c r="B76" s="165" t="str">
        <f t="shared" si="4"/>
        <v>6-й год 9-й мес</v>
      </c>
      <c r="C76" s="166">
        <f t="shared" si="5"/>
        <v>45870</v>
      </c>
      <c r="D76" s="167">
        <f t="shared" si="6"/>
        <v>0</v>
      </c>
      <c r="E76" s="167">
        <f t="shared" si="7"/>
        <v>0</v>
      </c>
      <c r="F76" s="167">
        <f t="shared" si="14"/>
        <v>0</v>
      </c>
      <c r="G76" s="168">
        <f t="shared" si="8"/>
        <v>0</v>
      </c>
      <c r="H76" s="167">
        <f t="shared" si="2"/>
        <v>0</v>
      </c>
      <c r="I76" s="167">
        <f t="shared" si="9"/>
        <v>0</v>
      </c>
      <c r="J76" s="167">
        <f t="shared" si="10"/>
        <v>0</v>
      </c>
      <c r="K76" s="168">
        <f t="shared" si="11"/>
        <v>0</v>
      </c>
      <c r="L76" s="161"/>
      <c r="M76" s="162"/>
      <c r="N76" s="160">
        <f t="shared" si="12"/>
        <v>7</v>
      </c>
      <c r="O76" s="112">
        <f t="shared" si="15"/>
        <v>36</v>
      </c>
      <c r="P76" s="115">
        <f t="shared" si="13"/>
        <v>0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">
      <c r="A77" s="164">
        <v>70</v>
      </c>
      <c r="B77" s="165" t="str">
        <f t="shared" si="4"/>
        <v>6-й год 10-й мес</v>
      </c>
      <c r="C77" s="166">
        <f t="shared" si="5"/>
        <v>45901</v>
      </c>
      <c r="D77" s="167">
        <f t="shared" si="6"/>
        <v>0</v>
      </c>
      <c r="E77" s="167">
        <f t="shared" si="7"/>
        <v>0</v>
      </c>
      <c r="F77" s="167">
        <f t="shared" si="14"/>
        <v>0</v>
      </c>
      <c r="G77" s="168">
        <f t="shared" si="8"/>
        <v>0</v>
      </c>
      <c r="H77" s="167">
        <f t="shared" si="2"/>
        <v>0</v>
      </c>
      <c r="I77" s="167">
        <f t="shared" si="9"/>
        <v>0</v>
      </c>
      <c r="J77" s="167">
        <f t="shared" si="10"/>
        <v>0</v>
      </c>
      <c r="K77" s="168">
        <f t="shared" si="11"/>
        <v>0</v>
      </c>
      <c r="L77" s="161"/>
      <c r="M77" s="162"/>
      <c r="N77" s="160">
        <f t="shared" si="12"/>
        <v>7</v>
      </c>
      <c r="O77" s="112">
        <f t="shared" si="15"/>
        <v>36</v>
      </c>
      <c r="P77" s="115">
        <f t="shared" si="13"/>
        <v>0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">
      <c r="A78" s="164">
        <v>71</v>
      </c>
      <c r="B78" s="165" t="str">
        <f t="shared" si="4"/>
        <v>6-й год 11-й мес</v>
      </c>
      <c r="C78" s="166">
        <f t="shared" si="5"/>
        <v>45931</v>
      </c>
      <c r="D78" s="167">
        <f t="shared" si="6"/>
        <v>0</v>
      </c>
      <c r="E78" s="167">
        <f t="shared" si="7"/>
        <v>0</v>
      </c>
      <c r="F78" s="167">
        <f t="shared" si="14"/>
        <v>0</v>
      </c>
      <c r="G78" s="168">
        <f t="shared" si="8"/>
        <v>0</v>
      </c>
      <c r="H78" s="167">
        <f t="shared" si="2"/>
        <v>0</v>
      </c>
      <c r="I78" s="167">
        <f t="shared" si="9"/>
        <v>0</v>
      </c>
      <c r="J78" s="167">
        <f t="shared" si="10"/>
        <v>0</v>
      </c>
      <c r="K78" s="168">
        <f t="shared" si="11"/>
        <v>0</v>
      </c>
      <c r="L78" s="161"/>
      <c r="M78" s="162"/>
      <c r="N78" s="160">
        <f t="shared" si="12"/>
        <v>7</v>
      </c>
      <c r="O78" s="112">
        <f t="shared" si="15"/>
        <v>36</v>
      </c>
      <c r="P78" s="115">
        <f t="shared" si="13"/>
        <v>0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">
      <c r="A79" s="169">
        <v>72</v>
      </c>
      <c r="B79" s="165" t="str">
        <f t="shared" si="4"/>
        <v>6-й год 12-й мес</v>
      </c>
      <c r="C79" s="166">
        <f t="shared" si="5"/>
        <v>45962</v>
      </c>
      <c r="D79" s="167">
        <f t="shared" si="6"/>
        <v>0</v>
      </c>
      <c r="E79" s="170">
        <f t="shared" si="7"/>
        <v>0</v>
      </c>
      <c r="F79" s="167">
        <f t="shared" si="14"/>
        <v>0</v>
      </c>
      <c r="G79" s="171">
        <f t="shared" si="8"/>
        <v>0</v>
      </c>
      <c r="H79" s="170">
        <f t="shared" si="2"/>
        <v>0</v>
      </c>
      <c r="I79" s="170">
        <f t="shared" si="9"/>
        <v>0</v>
      </c>
      <c r="J79" s="170">
        <f t="shared" si="10"/>
        <v>0</v>
      </c>
      <c r="K79" s="171">
        <f t="shared" si="11"/>
        <v>0</v>
      </c>
      <c r="L79" s="163"/>
      <c r="M79" s="162"/>
      <c r="N79" s="160">
        <f t="shared" si="12"/>
        <v>7</v>
      </c>
      <c r="O79" s="112">
        <f t="shared" si="15"/>
        <v>36</v>
      </c>
      <c r="P79" s="115">
        <f t="shared" si="13"/>
        <v>0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">
      <c r="A80" s="172">
        <v>73</v>
      </c>
      <c r="B80" s="165" t="str">
        <f t="shared" si="4"/>
        <v>7-й год 1-й мес</v>
      </c>
      <c r="C80" s="166">
        <f t="shared" si="5"/>
        <v>45992</v>
      </c>
      <c r="D80" s="167">
        <f t="shared" si="6"/>
        <v>0</v>
      </c>
      <c r="E80" s="167">
        <f t="shared" si="7"/>
        <v>0</v>
      </c>
      <c r="F80" s="167">
        <f t="shared" si="14"/>
        <v>0</v>
      </c>
      <c r="G80" s="168">
        <f t="shared" si="8"/>
        <v>0</v>
      </c>
      <c r="H80" s="167">
        <f t="shared" si="2"/>
        <v>0</v>
      </c>
      <c r="I80" s="167">
        <f t="shared" si="9"/>
        <v>0</v>
      </c>
      <c r="J80" s="167">
        <f t="shared" si="10"/>
        <v>0</v>
      </c>
      <c r="K80" s="168">
        <f t="shared" si="11"/>
        <v>0</v>
      </c>
      <c r="L80" s="161"/>
      <c r="M80" s="162"/>
      <c r="N80" s="160">
        <f t="shared" si="12"/>
        <v>7</v>
      </c>
      <c r="O80" s="112">
        <f t="shared" si="15"/>
        <v>36</v>
      </c>
      <c r="P80" s="115">
        <f t="shared" si="13"/>
        <v>0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">
      <c r="A81" s="172">
        <v>74</v>
      </c>
      <c r="B81" s="165" t="str">
        <f t="shared" si="4"/>
        <v>7-й год 2-й мес</v>
      </c>
      <c r="C81" s="166">
        <f t="shared" si="5"/>
        <v>46023</v>
      </c>
      <c r="D81" s="167">
        <f t="shared" si="6"/>
        <v>0</v>
      </c>
      <c r="E81" s="167">
        <f t="shared" si="7"/>
        <v>0</v>
      </c>
      <c r="F81" s="167">
        <f t="shared" si="14"/>
        <v>0</v>
      </c>
      <c r="G81" s="168">
        <f t="shared" si="8"/>
        <v>0</v>
      </c>
      <c r="H81" s="167">
        <f t="shared" si="2"/>
        <v>0</v>
      </c>
      <c r="I81" s="167">
        <f t="shared" si="9"/>
        <v>0</v>
      </c>
      <c r="J81" s="167">
        <f t="shared" si="10"/>
        <v>0</v>
      </c>
      <c r="K81" s="168">
        <f t="shared" si="11"/>
        <v>0</v>
      </c>
      <c r="L81" s="161"/>
      <c r="M81" s="162"/>
      <c r="N81" s="160">
        <f t="shared" si="12"/>
        <v>7</v>
      </c>
      <c r="O81" s="112">
        <f t="shared" si="15"/>
        <v>36</v>
      </c>
      <c r="P81" s="115">
        <f t="shared" si="13"/>
        <v>0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">
      <c r="A82" s="172">
        <v>75</v>
      </c>
      <c r="B82" s="165" t="str">
        <f t="shared" si="4"/>
        <v>7-й год 3-й мес</v>
      </c>
      <c r="C82" s="166">
        <f t="shared" si="5"/>
        <v>46054</v>
      </c>
      <c r="D82" s="167">
        <f t="shared" si="6"/>
        <v>0</v>
      </c>
      <c r="E82" s="167">
        <f t="shared" si="7"/>
        <v>0</v>
      </c>
      <c r="F82" s="167">
        <f t="shared" si="14"/>
        <v>0</v>
      </c>
      <c r="G82" s="168">
        <f t="shared" si="8"/>
        <v>0</v>
      </c>
      <c r="H82" s="167">
        <f t="shared" si="2"/>
        <v>0</v>
      </c>
      <c r="I82" s="167">
        <f t="shared" si="9"/>
        <v>0</v>
      </c>
      <c r="J82" s="167">
        <f t="shared" si="10"/>
        <v>0</v>
      </c>
      <c r="K82" s="168">
        <f t="shared" si="11"/>
        <v>0</v>
      </c>
      <c r="L82" s="161"/>
      <c r="M82" s="162"/>
      <c r="N82" s="160">
        <f t="shared" si="12"/>
        <v>7</v>
      </c>
      <c r="O82" s="112">
        <f t="shared" si="15"/>
        <v>36</v>
      </c>
      <c r="P82" s="115">
        <f t="shared" si="13"/>
        <v>0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">
      <c r="A83" s="172">
        <v>76</v>
      </c>
      <c r="B83" s="165" t="str">
        <f t="shared" si="4"/>
        <v>7-й год 4-й мес</v>
      </c>
      <c r="C83" s="166">
        <f t="shared" si="5"/>
        <v>46082</v>
      </c>
      <c r="D83" s="167">
        <f t="shared" si="6"/>
        <v>0</v>
      </c>
      <c r="E83" s="167">
        <f t="shared" si="7"/>
        <v>0</v>
      </c>
      <c r="F83" s="167">
        <f t="shared" si="14"/>
        <v>0</v>
      </c>
      <c r="G83" s="168">
        <f t="shared" si="8"/>
        <v>0</v>
      </c>
      <c r="H83" s="167">
        <f t="shared" si="2"/>
        <v>0</v>
      </c>
      <c r="I83" s="167">
        <f t="shared" si="9"/>
        <v>0</v>
      </c>
      <c r="J83" s="167">
        <f t="shared" si="10"/>
        <v>0</v>
      </c>
      <c r="K83" s="168">
        <f t="shared" si="11"/>
        <v>0</v>
      </c>
      <c r="L83" s="161"/>
      <c r="M83" s="162"/>
      <c r="N83" s="160">
        <f t="shared" si="12"/>
        <v>7</v>
      </c>
      <c r="O83" s="112">
        <f t="shared" si="15"/>
        <v>36</v>
      </c>
      <c r="P83" s="115">
        <f t="shared" si="13"/>
        <v>0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">
      <c r="A84" s="172">
        <v>77</v>
      </c>
      <c r="B84" s="165" t="str">
        <f t="shared" si="4"/>
        <v>7-й год 5-й мес</v>
      </c>
      <c r="C84" s="166">
        <f t="shared" si="5"/>
        <v>46113</v>
      </c>
      <c r="D84" s="167">
        <f t="shared" si="6"/>
        <v>0</v>
      </c>
      <c r="E84" s="167">
        <f t="shared" si="7"/>
        <v>0</v>
      </c>
      <c r="F84" s="167">
        <f t="shared" si="14"/>
        <v>0</v>
      </c>
      <c r="G84" s="168">
        <f t="shared" si="8"/>
        <v>0</v>
      </c>
      <c r="H84" s="167">
        <f t="shared" si="2"/>
        <v>0</v>
      </c>
      <c r="I84" s="167">
        <f t="shared" si="9"/>
        <v>0</v>
      </c>
      <c r="J84" s="167">
        <f t="shared" si="10"/>
        <v>0</v>
      </c>
      <c r="K84" s="168">
        <f t="shared" si="11"/>
        <v>0</v>
      </c>
      <c r="L84" s="161"/>
      <c r="M84" s="162"/>
      <c r="N84" s="160">
        <f t="shared" si="12"/>
        <v>7</v>
      </c>
      <c r="O84" s="112">
        <f t="shared" si="15"/>
        <v>36</v>
      </c>
      <c r="P84" s="115">
        <f t="shared" si="13"/>
        <v>0</v>
      </c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">
      <c r="A85" s="172">
        <v>78</v>
      </c>
      <c r="B85" s="165" t="str">
        <f t="shared" si="4"/>
        <v>7-й год 6-й мес</v>
      </c>
      <c r="C85" s="166">
        <f t="shared" si="5"/>
        <v>46143</v>
      </c>
      <c r="D85" s="167">
        <f t="shared" si="6"/>
        <v>0</v>
      </c>
      <c r="E85" s="167">
        <f t="shared" si="7"/>
        <v>0</v>
      </c>
      <c r="F85" s="167">
        <f t="shared" si="14"/>
        <v>0</v>
      </c>
      <c r="G85" s="168">
        <f t="shared" si="8"/>
        <v>0</v>
      </c>
      <c r="H85" s="167">
        <f t="shared" si="2"/>
        <v>0</v>
      </c>
      <c r="I85" s="167">
        <f t="shared" si="9"/>
        <v>0</v>
      </c>
      <c r="J85" s="167">
        <f t="shared" si="10"/>
        <v>0</v>
      </c>
      <c r="K85" s="168">
        <f t="shared" si="11"/>
        <v>0</v>
      </c>
      <c r="L85" s="161"/>
      <c r="M85" s="162"/>
      <c r="N85" s="160">
        <f t="shared" si="12"/>
        <v>7</v>
      </c>
      <c r="O85" s="112">
        <f t="shared" si="15"/>
        <v>36</v>
      </c>
      <c r="P85" s="115">
        <f t="shared" si="13"/>
        <v>0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">
      <c r="A86" s="172">
        <v>79</v>
      </c>
      <c r="B86" s="165" t="str">
        <f t="shared" si="4"/>
        <v>7-й год 7-й мес</v>
      </c>
      <c r="C86" s="166">
        <f t="shared" si="5"/>
        <v>46174</v>
      </c>
      <c r="D86" s="167">
        <f t="shared" si="6"/>
        <v>0</v>
      </c>
      <c r="E86" s="167">
        <f t="shared" si="7"/>
        <v>0</v>
      </c>
      <c r="F86" s="167">
        <f t="shared" si="14"/>
        <v>0</v>
      </c>
      <c r="G86" s="168">
        <f t="shared" si="8"/>
        <v>0</v>
      </c>
      <c r="H86" s="167">
        <f t="shared" si="2"/>
        <v>0</v>
      </c>
      <c r="I86" s="167">
        <f t="shared" si="9"/>
        <v>0</v>
      </c>
      <c r="J86" s="167">
        <f t="shared" si="10"/>
        <v>0</v>
      </c>
      <c r="K86" s="168">
        <f t="shared" si="11"/>
        <v>0</v>
      </c>
      <c r="L86" s="161"/>
      <c r="M86" s="162"/>
      <c r="N86" s="160">
        <f t="shared" si="12"/>
        <v>7</v>
      </c>
      <c r="O86" s="112">
        <f t="shared" si="15"/>
        <v>36</v>
      </c>
      <c r="P86" s="115">
        <f t="shared" si="13"/>
        <v>0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">
      <c r="A87" s="172">
        <v>80</v>
      </c>
      <c r="B87" s="165" t="str">
        <f t="shared" si="4"/>
        <v>7-й год 8-й мес</v>
      </c>
      <c r="C87" s="166">
        <f t="shared" si="5"/>
        <v>46204</v>
      </c>
      <c r="D87" s="167">
        <f t="shared" si="6"/>
        <v>0</v>
      </c>
      <c r="E87" s="167">
        <f t="shared" si="7"/>
        <v>0</v>
      </c>
      <c r="F87" s="167">
        <f t="shared" si="14"/>
        <v>0</v>
      </c>
      <c r="G87" s="168">
        <f t="shared" si="8"/>
        <v>0</v>
      </c>
      <c r="H87" s="167">
        <f t="shared" si="2"/>
        <v>0</v>
      </c>
      <c r="I87" s="167">
        <f t="shared" si="9"/>
        <v>0</v>
      </c>
      <c r="J87" s="167">
        <f t="shared" si="10"/>
        <v>0</v>
      </c>
      <c r="K87" s="168">
        <f t="shared" si="11"/>
        <v>0</v>
      </c>
      <c r="L87" s="161"/>
      <c r="M87" s="162"/>
      <c r="N87" s="160">
        <f t="shared" si="12"/>
        <v>7</v>
      </c>
      <c r="O87" s="112">
        <f t="shared" si="15"/>
        <v>36</v>
      </c>
      <c r="P87" s="115">
        <f t="shared" si="13"/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">
      <c r="A88" s="172">
        <v>81</v>
      </c>
      <c r="B88" s="165" t="str">
        <f t="shared" si="4"/>
        <v>7-й год 9-й мес</v>
      </c>
      <c r="C88" s="166">
        <f t="shared" si="5"/>
        <v>46235</v>
      </c>
      <c r="D88" s="167">
        <f t="shared" si="6"/>
        <v>0</v>
      </c>
      <c r="E88" s="167">
        <f t="shared" si="7"/>
        <v>0</v>
      </c>
      <c r="F88" s="167">
        <f t="shared" si="14"/>
        <v>0</v>
      </c>
      <c r="G88" s="168">
        <f t="shared" si="8"/>
        <v>0</v>
      </c>
      <c r="H88" s="167">
        <f t="shared" si="2"/>
        <v>0</v>
      </c>
      <c r="I88" s="167">
        <f t="shared" si="9"/>
        <v>0</v>
      </c>
      <c r="J88" s="167">
        <f t="shared" si="10"/>
        <v>0</v>
      </c>
      <c r="K88" s="168">
        <f t="shared" si="11"/>
        <v>0</v>
      </c>
      <c r="L88" s="161"/>
      <c r="M88" s="162"/>
      <c r="N88" s="160">
        <f t="shared" si="12"/>
        <v>7</v>
      </c>
      <c r="O88" s="112">
        <f t="shared" si="15"/>
        <v>36</v>
      </c>
      <c r="P88" s="115">
        <f t="shared" si="13"/>
        <v>0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">
      <c r="A89" s="172">
        <v>82</v>
      </c>
      <c r="B89" s="165" t="str">
        <f t="shared" si="4"/>
        <v>7-й год 10-й мес</v>
      </c>
      <c r="C89" s="166">
        <f t="shared" si="5"/>
        <v>46266</v>
      </c>
      <c r="D89" s="167">
        <f t="shared" si="6"/>
        <v>0</v>
      </c>
      <c r="E89" s="167">
        <f t="shared" si="7"/>
        <v>0</v>
      </c>
      <c r="F89" s="167">
        <f t="shared" si="14"/>
        <v>0</v>
      </c>
      <c r="G89" s="168">
        <f t="shared" si="8"/>
        <v>0</v>
      </c>
      <c r="H89" s="167">
        <f t="shared" si="2"/>
        <v>0</v>
      </c>
      <c r="I89" s="167">
        <f t="shared" si="9"/>
        <v>0</v>
      </c>
      <c r="J89" s="167">
        <f t="shared" si="10"/>
        <v>0</v>
      </c>
      <c r="K89" s="168">
        <f t="shared" si="11"/>
        <v>0</v>
      </c>
      <c r="L89" s="161"/>
      <c r="M89" s="162"/>
      <c r="N89" s="160">
        <f t="shared" si="12"/>
        <v>7</v>
      </c>
      <c r="O89" s="112">
        <f t="shared" si="15"/>
        <v>36</v>
      </c>
      <c r="P89" s="115">
        <f t="shared" si="13"/>
        <v>0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">
      <c r="A90" s="172">
        <v>83</v>
      </c>
      <c r="B90" s="165" t="str">
        <f t="shared" si="4"/>
        <v>7-й год 11-й мес</v>
      </c>
      <c r="C90" s="166">
        <f t="shared" si="5"/>
        <v>46296</v>
      </c>
      <c r="D90" s="167">
        <f t="shared" si="6"/>
        <v>0</v>
      </c>
      <c r="E90" s="167">
        <f t="shared" si="7"/>
        <v>0</v>
      </c>
      <c r="F90" s="167">
        <f t="shared" si="14"/>
        <v>0</v>
      </c>
      <c r="G90" s="168">
        <f t="shared" si="8"/>
        <v>0</v>
      </c>
      <c r="H90" s="167">
        <f t="shared" si="2"/>
        <v>0</v>
      </c>
      <c r="I90" s="167">
        <f t="shared" si="9"/>
        <v>0</v>
      </c>
      <c r="J90" s="167">
        <f t="shared" si="10"/>
        <v>0</v>
      </c>
      <c r="K90" s="168">
        <f t="shared" si="11"/>
        <v>0</v>
      </c>
      <c r="L90" s="161"/>
      <c r="M90" s="162"/>
      <c r="N90" s="160">
        <f t="shared" si="12"/>
        <v>7</v>
      </c>
      <c r="O90" s="112">
        <f t="shared" si="15"/>
        <v>36</v>
      </c>
      <c r="P90" s="115">
        <f t="shared" si="13"/>
        <v>0</v>
      </c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">
      <c r="A91" s="173">
        <v>84</v>
      </c>
      <c r="B91" s="165" t="str">
        <f t="shared" si="4"/>
        <v>7-й год 12-й мес</v>
      </c>
      <c r="C91" s="166">
        <f t="shared" si="5"/>
        <v>46327</v>
      </c>
      <c r="D91" s="167">
        <f t="shared" si="6"/>
        <v>0</v>
      </c>
      <c r="E91" s="170">
        <f t="shared" si="7"/>
        <v>0</v>
      </c>
      <c r="F91" s="167">
        <f t="shared" si="14"/>
        <v>0</v>
      </c>
      <c r="G91" s="171">
        <f t="shared" si="8"/>
        <v>0</v>
      </c>
      <c r="H91" s="170">
        <f t="shared" si="2"/>
        <v>0</v>
      </c>
      <c r="I91" s="170">
        <f t="shared" si="9"/>
        <v>0</v>
      </c>
      <c r="J91" s="170">
        <f t="shared" si="10"/>
        <v>0</v>
      </c>
      <c r="K91" s="171">
        <f t="shared" si="11"/>
        <v>0</v>
      </c>
      <c r="L91" s="163"/>
      <c r="M91" s="162"/>
      <c r="N91" s="160">
        <f t="shared" si="12"/>
        <v>7</v>
      </c>
      <c r="O91" s="112">
        <f t="shared" si="15"/>
        <v>36</v>
      </c>
      <c r="P91" s="115">
        <f t="shared" si="13"/>
        <v>0</v>
      </c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">
      <c r="A92" s="164">
        <v>85</v>
      </c>
      <c r="B92" s="165" t="str">
        <f t="shared" si="4"/>
        <v>8-й год 1-й мес</v>
      </c>
      <c r="C92" s="166">
        <f t="shared" si="5"/>
        <v>46357</v>
      </c>
      <c r="D92" s="167">
        <f t="shared" si="6"/>
        <v>0</v>
      </c>
      <c r="E92" s="167">
        <f t="shared" si="7"/>
        <v>0</v>
      </c>
      <c r="F92" s="167">
        <f t="shared" si="14"/>
        <v>0</v>
      </c>
      <c r="G92" s="168">
        <f t="shared" si="8"/>
        <v>0</v>
      </c>
      <c r="H92" s="167">
        <f t="shared" si="2"/>
        <v>0</v>
      </c>
      <c r="I92" s="167">
        <f t="shared" si="9"/>
        <v>0</v>
      </c>
      <c r="J92" s="167">
        <f t="shared" si="10"/>
        <v>0</v>
      </c>
      <c r="K92" s="168">
        <f t="shared" si="11"/>
        <v>0</v>
      </c>
      <c r="L92" s="161"/>
      <c r="M92" s="162"/>
      <c r="N92" s="160">
        <f t="shared" si="12"/>
        <v>7</v>
      </c>
      <c r="O92" s="112">
        <f t="shared" si="15"/>
        <v>36</v>
      </c>
      <c r="P92" s="115">
        <f t="shared" si="13"/>
        <v>0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">
      <c r="A93" s="164">
        <v>86</v>
      </c>
      <c r="B93" s="165" t="str">
        <f t="shared" si="4"/>
        <v>8-й год 2-й мес</v>
      </c>
      <c r="C93" s="166">
        <f t="shared" si="5"/>
        <v>46388</v>
      </c>
      <c r="D93" s="167">
        <f t="shared" si="6"/>
        <v>0</v>
      </c>
      <c r="E93" s="167">
        <f t="shared" si="7"/>
        <v>0</v>
      </c>
      <c r="F93" s="167">
        <f t="shared" si="14"/>
        <v>0</v>
      </c>
      <c r="G93" s="168">
        <f t="shared" si="8"/>
        <v>0</v>
      </c>
      <c r="H93" s="167">
        <f t="shared" si="2"/>
        <v>0</v>
      </c>
      <c r="I93" s="167">
        <f t="shared" si="9"/>
        <v>0</v>
      </c>
      <c r="J93" s="167">
        <f t="shared" si="10"/>
        <v>0</v>
      </c>
      <c r="K93" s="168">
        <f t="shared" si="11"/>
        <v>0</v>
      </c>
      <c r="L93" s="161"/>
      <c r="M93" s="162"/>
      <c r="N93" s="160">
        <f t="shared" si="12"/>
        <v>7</v>
      </c>
      <c r="O93" s="112">
        <f t="shared" si="15"/>
        <v>36</v>
      </c>
      <c r="P93" s="115">
        <f t="shared" si="13"/>
        <v>0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">
      <c r="A94" s="164">
        <v>87</v>
      </c>
      <c r="B94" s="165" t="str">
        <f t="shared" si="4"/>
        <v>8-й год 3-й мес</v>
      </c>
      <c r="C94" s="166">
        <f t="shared" si="5"/>
        <v>46419</v>
      </c>
      <c r="D94" s="167">
        <f t="shared" si="6"/>
        <v>0</v>
      </c>
      <c r="E94" s="167">
        <f t="shared" si="7"/>
        <v>0</v>
      </c>
      <c r="F94" s="167">
        <f t="shared" si="14"/>
        <v>0</v>
      </c>
      <c r="G94" s="168">
        <f t="shared" si="8"/>
        <v>0</v>
      </c>
      <c r="H94" s="167">
        <f t="shared" si="2"/>
        <v>0</v>
      </c>
      <c r="I94" s="167">
        <f t="shared" si="9"/>
        <v>0</v>
      </c>
      <c r="J94" s="167">
        <f t="shared" si="10"/>
        <v>0</v>
      </c>
      <c r="K94" s="168">
        <f t="shared" si="11"/>
        <v>0</v>
      </c>
      <c r="L94" s="161"/>
      <c r="M94" s="162"/>
      <c r="N94" s="160">
        <f t="shared" si="12"/>
        <v>7</v>
      </c>
      <c r="O94" s="112">
        <f t="shared" si="15"/>
        <v>36</v>
      </c>
      <c r="P94" s="115">
        <f t="shared" si="13"/>
        <v>0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">
      <c r="A95" s="164">
        <v>88</v>
      </c>
      <c r="B95" s="165" t="str">
        <f t="shared" si="4"/>
        <v>8-й год 4-й мес</v>
      </c>
      <c r="C95" s="166">
        <f t="shared" si="5"/>
        <v>46447</v>
      </c>
      <c r="D95" s="167">
        <f t="shared" si="6"/>
        <v>0</v>
      </c>
      <c r="E95" s="167">
        <f t="shared" si="7"/>
        <v>0</v>
      </c>
      <c r="F95" s="167">
        <f t="shared" si="14"/>
        <v>0</v>
      </c>
      <c r="G95" s="168">
        <f t="shared" si="8"/>
        <v>0</v>
      </c>
      <c r="H95" s="167">
        <f t="shared" si="2"/>
        <v>0</v>
      </c>
      <c r="I95" s="167">
        <f t="shared" si="9"/>
        <v>0</v>
      </c>
      <c r="J95" s="167">
        <f t="shared" si="10"/>
        <v>0</v>
      </c>
      <c r="K95" s="168">
        <f t="shared" si="11"/>
        <v>0</v>
      </c>
      <c r="L95" s="161"/>
      <c r="M95" s="162"/>
      <c r="N95" s="160">
        <f t="shared" si="12"/>
        <v>7</v>
      </c>
      <c r="O95" s="112">
        <f t="shared" si="15"/>
        <v>36</v>
      </c>
      <c r="P95" s="115">
        <f t="shared" si="13"/>
        <v>0</v>
      </c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">
      <c r="A96" s="164">
        <v>89</v>
      </c>
      <c r="B96" s="165" t="str">
        <f t="shared" si="4"/>
        <v>8-й год 5-й мес</v>
      </c>
      <c r="C96" s="166">
        <f t="shared" si="5"/>
        <v>46478</v>
      </c>
      <c r="D96" s="167">
        <f t="shared" si="6"/>
        <v>0</v>
      </c>
      <c r="E96" s="167">
        <f t="shared" si="7"/>
        <v>0</v>
      </c>
      <c r="F96" s="167">
        <f t="shared" si="14"/>
        <v>0</v>
      </c>
      <c r="G96" s="168">
        <f t="shared" si="8"/>
        <v>0</v>
      </c>
      <c r="H96" s="167">
        <f t="shared" si="2"/>
        <v>0</v>
      </c>
      <c r="I96" s="167">
        <f t="shared" si="9"/>
        <v>0</v>
      </c>
      <c r="J96" s="167">
        <f t="shared" si="10"/>
        <v>0</v>
      </c>
      <c r="K96" s="168">
        <f t="shared" si="11"/>
        <v>0</v>
      </c>
      <c r="L96" s="161"/>
      <c r="M96" s="162"/>
      <c r="N96" s="160">
        <f t="shared" si="12"/>
        <v>7</v>
      </c>
      <c r="O96" s="112">
        <f t="shared" si="15"/>
        <v>36</v>
      </c>
      <c r="P96" s="115">
        <f t="shared" si="13"/>
        <v>0</v>
      </c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">
      <c r="A97" s="164">
        <v>90</v>
      </c>
      <c r="B97" s="165" t="str">
        <f t="shared" si="4"/>
        <v>8-й год 6-й мес</v>
      </c>
      <c r="C97" s="166">
        <f t="shared" si="5"/>
        <v>46508</v>
      </c>
      <c r="D97" s="167">
        <f t="shared" si="6"/>
        <v>0</v>
      </c>
      <c r="E97" s="167">
        <f t="shared" si="7"/>
        <v>0</v>
      </c>
      <c r="F97" s="167">
        <f t="shared" si="14"/>
        <v>0</v>
      </c>
      <c r="G97" s="168">
        <f t="shared" si="8"/>
        <v>0</v>
      </c>
      <c r="H97" s="167">
        <f t="shared" si="2"/>
        <v>0</v>
      </c>
      <c r="I97" s="167">
        <f t="shared" si="9"/>
        <v>0</v>
      </c>
      <c r="J97" s="167">
        <f t="shared" si="10"/>
        <v>0</v>
      </c>
      <c r="K97" s="168">
        <f t="shared" si="11"/>
        <v>0</v>
      </c>
      <c r="L97" s="161"/>
      <c r="M97" s="162"/>
      <c r="N97" s="160">
        <f t="shared" si="12"/>
        <v>7</v>
      </c>
      <c r="O97" s="112">
        <f t="shared" si="15"/>
        <v>36</v>
      </c>
      <c r="P97" s="115">
        <f t="shared" si="13"/>
        <v>0</v>
      </c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">
      <c r="A98" s="164">
        <v>91</v>
      </c>
      <c r="B98" s="165" t="str">
        <f t="shared" si="4"/>
        <v>8-й год 7-й мес</v>
      </c>
      <c r="C98" s="166">
        <f t="shared" si="5"/>
        <v>46539</v>
      </c>
      <c r="D98" s="167">
        <f t="shared" si="6"/>
        <v>0</v>
      </c>
      <c r="E98" s="167">
        <f t="shared" si="7"/>
        <v>0</v>
      </c>
      <c r="F98" s="167">
        <f t="shared" si="14"/>
        <v>0</v>
      </c>
      <c r="G98" s="168">
        <f t="shared" si="8"/>
        <v>0</v>
      </c>
      <c r="H98" s="167">
        <f t="shared" si="2"/>
        <v>0</v>
      </c>
      <c r="I98" s="167">
        <f t="shared" si="9"/>
        <v>0</v>
      </c>
      <c r="J98" s="167">
        <f t="shared" si="10"/>
        <v>0</v>
      </c>
      <c r="K98" s="168">
        <f t="shared" si="11"/>
        <v>0</v>
      </c>
      <c r="L98" s="161"/>
      <c r="M98" s="162"/>
      <c r="N98" s="160">
        <f t="shared" si="12"/>
        <v>7</v>
      </c>
      <c r="O98" s="112">
        <f t="shared" si="15"/>
        <v>36</v>
      </c>
      <c r="P98" s="115">
        <f t="shared" si="13"/>
        <v>0</v>
      </c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">
      <c r="A99" s="164">
        <v>92</v>
      </c>
      <c r="B99" s="165" t="str">
        <f t="shared" si="4"/>
        <v>8-й год 8-й мес</v>
      </c>
      <c r="C99" s="166">
        <f t="shared" si="5"/>
        <v>46569</v>
      </c>
      <c r="D99" s="167">
        <f t="shared" si="6"/>
        <v>0</v>
      </c>
      <c r="E99" s="167">
        <f t="shared" si="7"/>
        <v>0</v>
      </c>
      <c r="F99" s="167">
        <f t="shared" si="14"/>
        <v>0</v>
      </c>
      <c r="G99" s="168">
        <f t="shared" si="8"/>
        <v>0</v>
      </c>
      <c r="H99" s="167">
        <f t="shared" si="2"/>
        <v>0</v>
      </c>
      <c r="I99" s="167">
        <f t="shared" si="9"/>
        <v>0</v>
      </c>
      <c r="J99" s="167">
        <f t="shared" si="10"/>
        <v>0</v>
      </c>
      <c r="K99" s="168">
        <f t="shared" si="11"/>
        <v>0</v>
      </c>
      <c r="L99" s="161"/>
      <c r="M99" s="162"/>
      <c r="N99" s="160">
        <f t="shared" si="12"/>
        <v>7</v>
      </c>
      <c r="O99" s="112">
        <f t="shared" si="15"/>
        <v>36</v>
      </c>
      <c r="P99" s="115">
        <f t="shared" si="13"/>
        <v>0</v>
      </c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">
      <c r="A100" s="164">
        <v>93</v>
      </c>
      <c r="B100" s="165" t="str">
        <f t="shared" si="4"/>
        <v>8-й год 9-й мес</v>
      </c>
      <c r="C100" s="166">
        <f t="shared" si="5"/>
        <v>46600</v>
      </c>
      <c r="D100" s="167">
        <f t="shared" si="6"/>
        <v>0</v>
      </c>
      <c r="E100" s="167">
        <f t="shared" si="7"/>
        <v>0</v>
      </c>
      <c r="F100" s="167">
        <f t="shared" si="14"/>
        <v>0</v>
      </c>
      <c r="G100" s="168">
        <f t="shared" si="8"/>
        <v>0</v>
      </c>
      <c r="H100" s="167">
        <f t="shared" si="2"/>
        <v>0</v>
      </c>
      <c r="I100" s="167">
        <f t="shared" si="9"/>
        <v>0</v>
      </c>
      <c r="J100" s="167">
        <f t="shared" si="10"/>
        <v>0</v>
      </c>
      <c r="K100" s="168">
        <f t="shared" si="11"/>
        <v>0</v>
      </c>
      <c r="L100" s="161"/>
      <c r="M100" s="162"/>
      <c r="N100" s="160">
        <f t="shared" si="12"/>
        <v>7</v>
      </c>
      <c r="O100" s="112">
        <f t="shared" si="15"/>
        <v>36</v>
      </c>
      <c r="P100" s="115">
        <f t="shared" si="13"/>
        <v>0</v>
      </c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">
      <c r="A101" s="164">
        <v>94</v>
      </c>
      <c r="B101" s="165" t="str">
        <f t="shared" si="4"/>
        <v>8-й год 10-й мес</v>
      </c>
      <c r="C101" s="166">
        <f t="shared" si="5"/>
        <v>46631</v>
      </c>
      <c r="D101" s="167">
        <f t="shared" si="6"/>
        <v>0</v>
      </c>
      <c r="E101" s="167">
        <f t="shared" si="7"/>
        <v>0</v>
      </c>
      <c r="F101" s="167">
        <f t="shared" si="14"/>
        <v>0</v>
      </c>
      <c r="G101" s="168">
        <f t="shared" si="8"/>
        <v>0</v>
      </c>
      <c r="H101" s="167">
        <f t="shared" si="2"/>
        <v>0</v>
      </c>
      <c r="I101" s="167">
        <f t="shared" si="9"/>
        <v>0</v>
      </c>
      <c r="J101" s="167">
        <f t="shared" si="10"/>
        <v>0</v>
      </c>
      <c r="K101" s="168">
        <f t="shared" si="11"/>
        <v>0</v>
      </c>
      <c r="L101" s="161"/>
      <c r="M101" s="162"/>
      <c r="N101" s="160">
        <f t="shared" si="12"/>
        <v>7</v>
      </c>
      <c r="O101" s="112">
        <f t="shared" si="15"/>
        <v>36</v>
      </c>
      <c r="P101" s="115">
        <f t="shared" si="13"/>
        <v>0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">
      <c r="A102" s="164">
        <v>95</v>
      </c>
      <c r="B102" s="165" t="str">
        <f t="shared" si="4"/>
        <v>8-й год 11-й мес</v>
      </c>
      <c r="C102" s="166">
        <f t="shared" si="5"/>
        <v>46661</v>
      </c>
      <c r="D102" s="167">
        <f t="shared" si="6"/>
        <v>0</v>
      </c>
      <c r="E102" s="167">
        <f t="shared" si="7"/>
        <v>0</v>
      </c>
      <c r="F102" s="167">
        <f t="shared" si="14"/>
        <v>0</v>
      </c>
      <c r="G102" s="168">
        <f t="shared" si="8"/>
        <v>0</v>
      </c>
      <c r="H102" s="167">
        <f t="shared" si="2"/>
        <v>0</v>
      </c>
      <c r="I102" s="167">
        <f t="shared" si="9"/>
        <v>0</v>
      </c>
      <c r="J102" s="167">
        <f t="shared" si="10"/>
        <v>0</v>
      </c>
      <c r="K102" s="168">
        <f t="shared" si="11"/>
        <v>0</v>
      </c>
      <c r="L102" s="161"/>
      <c r="M102" s="162"/>
      <c r="N102" s="160">
        <f t="shared" si="12"/>
        <v>7</v>
      </c>
      <c r="O102" s="112">
        <f t="shared" si="15"/>
        <v>36</v>
      </c>
      <c r="P102" s="115">
        <f t="shared" si="13"/>
        <v>0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">
      <c r="A103" s="169">
        <v>96</v>
      </c>
      <c r="B103" s="165" t="str">
        <f t="shared" si="4"/>
        <v>8-й год 12-й мес</v>
      </c>
      <c r="C103" s="166">
        <f t="shared" si="5"/>
        <v>46692</v>
      </c>
      <c r="D103" s="167">
        <f t="shared" si="6"/>
        <v>0</v>
      </c>
      <c r="E103" s="170">
        <f t="shared" si="7"/>
        <v>0</v>
      </c>
      <c r="F103" s="167">
        <f t="shared" si="14"/>
        <v>0</v>
      </c>
      <c r="G103" s="171">
        <f t="shared" si="8"/>
        <v>0</v>
      </c>
      <c r="H103" s="170">
        <f t="shared" si="2"/>
        <v>0</v>
      </c>
      <c r="I103" s="170">
        <f t="shared" si="9"/>
        <v>0</v>
      </c>
      <c r="J103" s="170">
        <f t="shared" si="10"/>
        <v>0</v>
      </c>
      <c r="K103" s="171">
        <f t="shared" si="11"/>
        <v>0</v>
      </c>
      <c r="L103" s="163"/>
      <c r="M103" s="162"/>
      <c r="N103" s="160">
        <f t="shared" si="12"/>
        <v>7</v>
      </c>
      <c r="O103" s="112">
        <f t="shared" si="15"/>
        <v>36</v>
      </c>
      <c r="P103" s="115">
        <f t="shared" si="13"/>
        <v>0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">
      <c r="A104" s="172">
        <v>97</v>
      </c>
      <c r="B104" s="165" t="str">
        <f t="shared" si="4"/>
        <v>9-й год 1-й мес</v>
      </c>
      <c r="C104" s="166">
        <f t="shared" si="5"/>
        <v>46722</v>
      </c>
      <c r="D104" s="167">
        <f t="shared" si="6"/>
        <v>0</v>
      </c>
      <c r="E104" s="167">
        <f t="shared" si="7"/>
        <v>0</v>
      </c>
      <c r="F104" s="167">
        <f t="shared" si="14"/>
        <v>0</v>
      </c>
      <c r="G104" s="168">
        <f t="shared" si="8"/>
        <v>0</v>
      </c>
      <c r="H104" s="167">
        <f t="shared" si="2"/>
        <v>0</v>
      </c>
      <c r="I104" s="167">
        <f t="shared" si="9"/>
        <v>0</v>
      </c>
      <c r="J104" s="167">
        <f t="shared" si="10"/>
        <v>0</v>
      </c>
      <c r="K104" s="168">
        <f t="shared" si="11"/>
        <v>0</v>
      </c>
      <c r="L104" s="161"/>
      <c r="M104" s="162"/>
      <c r="N104" s="160">
        <f t="shared" si="12"/>
        <v>7</v>
      </c>
      <c r="O104" s="112">
        <f t="shared" si="15"/>
        <v>36</v>
      </c>
      <c r="P104" s="115">
        <f t="shared" si="13"/>
        <v>0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">
      <c r="A105" s="172">
        <v>98</v>
      </c>
      <c r="B105" s="165" t="str">
        <f t="shared" si="4"/>
        <v>9-й год 2-й мес</v>
      </c>
      <c r="C105" s="166">
        <f t="shared" si="5"/>
        <v>46753</v>
      </c>
      <c r="D105" s="167">
        <f t="shared" si="6"/>
        <v>0</v>
      </c>
      <c r="E105" s="167">
        <f t="shared" si="7"/>
        <v>0</v>
      </c>
      <c r="F105" s="167">
        <f t="shared" si="14"/>
        <v>0</v>
      </c>
      <c r="G105" s="168">
        <f t="shared" si="8"/>
        <v>0</v>
      </c>
      <c r="H105" s="167">
        <f t="shared" si="2"/>
        <v>0</v>
      </c>
      <c r="I105" s="167">
        <f t="shared" si="9"/>
        <v>0</v>
      </c>
      <c r="J105" s="167">
        <f t="shared" si="10"/>
        <v>0</v>
      </c>
      <c r="K105" s="168">
        <f t="shared" si="11"/>
        <v>0</v>
      </c>
      <c r="L105" s="161"/>
      <c r="M105" s="162"/>
      <c r="N105" s="160">
        <f t="shared" si="12"/>
        <v>7</v>
      </c>
      <c r="O105" s="112">
        <f t="shared" si="15"/>
        <v>36</v>
      </c>
      <c r="P105" s="115">
        <f t="shared" si="13"/>
        <v>0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">
      <c r="A106" s="172">
        <v>99</v>
      </c>
      <c r="B106" s="165" t="str">
        <f t="shared" si="4"/>
        <v>9-й год 3-й мес</v>
      </c>
      <c r="C106" s="166">
        <f t="shared" si="5"/>
        <v>46784</v>
      </c>
      <c r="D106" s="167">
        <f t="shared" si="6"/>
        <v>0</v>
      </c>
      <c r="E106" s="167">
        <f t="shared" si="7"/>
        <v>0</v>
      </c>
      <c r="F106" s="167">
        <f t="shared" si="14"/>
        <v>0</v>
      </c>
      <c r="G106" s="168">
        <f t="shared" si="8"/>
        <v>0</v>
      </c>
      <c r="H106" s="167">
        <f t="shared" si="2"/>
        <v>0</v>
      </c>
      <c r="I106" s="167">
        <f t="shared" si="9"/>
        <v>0</v>
      </c>
      <c r="J106" s="167">
        <f t="shared" si="10"/>
        <v>0</v>
      </c>
      <c r="K106" s="168">
        <f t="shared" si="11"/>
        <v>0</v>
      </c>
      <c r="L106" s="161"/>
      <c r="M106" s="162"/>
      <c r="N106" s="160">
        <f t="shared" si="12"/>
        <v>7</v>
      </c>
      <c r="O106" s="112">
        <f t="shared" si="15"/>
        <v>36</v>
      </c>
      <c r="P106" s="115">
        <f t="shared" si="13"/>
        <v>0</v>
      </c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">
      <c r="A107" s="172">
        <v>100</v>
      </c>
      <c r="B107" s="165" t="str">
        <f t="shared" si="4"/>
        <v>9-й год 4-й мес</v>
      </c>
      <c r="C107" s="166">
        <f t="shared" si="5"/>
        <v>46813</v>
      </c>
      <c r="D107" s="167">
        <f t="shared" si="6"/>
        <v>0</v>
      </c>
      <c r="E107" s="167">
        <f t="shared" si="7"/>
        <v>0</v>
      </c>
      <c r="F107" s="167">
        <f t="shared" si="14"/>
        <v>0</v>
      </c>
      <c r="G107" s="168">
        <f t="shared" si="8"/>
        <v>0</v>
      </c>
      <c r="H107" s="167">
        <f t="shared" si="2"/>
        <v>0</v>
      </c>
      <c r="I107" s="167">
        <f t="shared" si="9"/>
        <v>0</v>
      </c>
      <c r="J107" s="167">
        <f t="shared" si="10"/>
        <v>0</v>
      </c>
      <c r="K107" s="168">
        <f t="shared" si="11"/>
        <v>0</v>
      </c>
      <c r="L107" s="161"/>
      <c r="M107" s="162"/>
      <c r="N107" s="160">
        <f t="shared" si="12"/>
        <v>7</v>
      </c>
      <c r="O107" s="112">
        <f t="shared" si="15"/>
        <v>36</v>
      </c>
      <c r="P107" s="115">
        <f t="shared" si="13"/>
        <v>0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">
      <c r="A108" s="172">
        <v>101</v>
      </c>
      <c r="B108" s="165" t="str">
        <f t="shared" si="4"/>
        <v>9-й год 5-й мес</v>
      </c>
      <c r="C108" s="166">
        <f t="shared" si="5"/>
        <v>46844</v>
      </c>
      <c r="D108" s="167">
        <f t="shared" si="6"/>
        <v>0</v>
      </c>
      <c r="E108" s="167">
        <f t="shared" si="7"/>
        <v>0</v>
      </c>
      <c r="F108" s="167">
        <f t="shared" si="14"/>
        <v>0</v>
      </c>
      <c r="G108" s="168">
        <f t="shared" si="8"/>
        <v>0</v>
      </c>
      <c r="H108" s="167">
        <f t="shared" si="2"/>
        <v>0</v>
      </c>
      <c r="I108" s="167">
        <f t="shared" si="9"/>
        <v>0</v>
      </c>
      <c r="J108" s="167">
        <f t="shared" si="10"/>
        <v>0</v>
      </c>
      <c r="K108" s="168">
        <f t="shared" si="11"/>
        <v>0</v>
      </c>
      <c r="L108" s="161"/>
      <c r="M108" s="162"/>
      <c r="N108" s="160">
        <f t="shared" si="12"/>
        <v>7</v>
      </c>
      <c r="O108" s="112">
        <f t="shared" si="15"/>
        <v>36</v>
      </c>
      <c r="P108" s="115">
        <f t="shared" si="13"/>
        <v>0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">
      <c r="A109" s="172">
        <v>102</v>
      </c>
      <c r="B109" s="165" t="str">
        <f t="shared" si="4"/>
        <v>9-й год 6-й мес</v>
      </c>
      <c r="C109" s="166">
        <f t="shared" si="5"/>
        <v>46874</v>
      </c>
      <c r="D109" s="167">
        <f t="shared" si="6"/>
        <v>0</v>
      </c>
      <c r="E109" s="167">
        <f t="shared" si="7"/>
        <v>0</v>
      </c>
      <c r="F109" s="167">
        <f t="shared" si="14"/>
        <v>0</v>
      </c>
      <c r="G109" s="168">
        <f t="shared" si="8"/>
        <v>0</v>
      </c>
      <c r="H109" s="167">
        <f t="shared" si="2"/>
        <v>0</v>
      </c>
      <c r="I109" s="167">
        <f t="shared" si="9"/>
        <v>0</v>
      </c>
      <c r="J109" s="167">
        <f t="shared" si="10"/>
        <v>0</v>
      </c>
      <c r="K109" s="168">
        <f t="shared" si="11"/>
        <v>0</v>
      </c>
      <c r="L109" s="161"/>
      <c r="M109" s="162"/>
      <c r="N109" s="160">
        <f t="shared" si="12"/>
        <v>7</v>
      </c>
      <c r="O109" s="112">
        <f t="shared" si="15"/>
        <v>36</v>
      </c>
      <c r="P109" s="115">
        <f t="shared" si="13"/>
        <v>0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">
      <c r="A110" s="172">
        <v>103</v>
      </c>
      <c r="B110" s="165" t="str">
        <f t="shared" si="4"/>
        <v>9-й год 7-й мес</v>
      </c>
      <c r="C110" s="166">
        <f t="shared" si="5"/>
        <v>46905</v>
      </c>
      <c r="D110" s="167">
        <f t="shared" si="6"/>
        <v>0</v>
      </c>
      <c r="E110" s="167">
        <f t="shared" si="7"/>
        <v>0</v>
      </c>
      <c r="F110" s="167">
        <f t="shared" si="14"/>
        <v>0</v>
      </c>
      <c r="G110" s="168">
        <f t="shared" si="8"/>
        <v>0</v>
      </c>
      <c r="H110" s="167">
        <f t="shared" si="2"/>
        <v>0</v>
      </c>
      <c r="I110" s="167">
        <f t="shared" si="9"/>
        <v>0</v>
      </c>
      <c r="J110" s="167">
        <f t="shared" si="10"/>
        <v>0</v>
      </c>
      <c r="K110" s="168">
        <f t="shared" si="11"/>
        <v>0</v>
      </c>
      <c r="L110" s="161"/>
      <c r="M110" s="162"/>
      <c r="N110" s="160">
        <f t="shared" si="12"/>
        <v>7</v>
      </c>
      <c r="O110" s="112">
        <f t="shared" si="15"/>
        <v>36</v>
      </c>
      <c r="P110" s="115">
        <f t="shared" si="13"/>
        <v>0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">
      <c r="A111" s="172">
        <v>104</v>
      </c>
      <c r="B111" s="165" t="str">
        <f t="shared" si="4"/>
        <v>9-й год 8-й мес</v>
      </c>
      <c r="C111" s="166">
        <f t="shared" si="5"/>
        <v>46935</v>
      </c>
      <c r="D111" s="167">
        <f t="shared" si="6"/>
        <v>0</v>
      </c>
      <c r="E111" s="167">
        <f t="shared" si="7"/>
        <v>0</v>
      </c>
      <c r="F111" s="167">
        <f t="shared" si="14"/>
        <v>0</v>
      </c>
      <c r="G111" s="168">
        <f t="shared" si="8"/>
        <v>0</v>
      </c>
      <c r="H111" s="167">
        <f t="shared" si="2"/>
        <v>0</v>
      </c>
      <c r="I111" s="167">
        <f t="shared" si="9"/>
        <v>0</v>
      </c>
      <c r="J111" s="167">
        <f t="shared" si="10"/>
        <v>0</v>
      </c>
      <c r="K111" s="168">
        <f t="shared" si="11"/>
        <v>0</v>
      </c>
      <c r="L111" s="161"/>
      <c r="M111" s="162"/>
      <c r="N111" s="160">
        <f t="shared" si="12"/>
        <v>7</v>
      </c>
      <c r="O111" s="112">
        <f t="shared" si="15"/>
        <v>36</v>
      </c>
      <c r="P111" s="115">
        <f t="shared" si="13"/>
        <v>0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">
      <c r="A112" s="172">
        <v>105</v>
      </c>
      <c r="B112" s="165" t="str">
        <f t="shared" si="4"/>
        <v>9-й год 9-й мес</v>
      </c>
      <c r="C112" s="166">
        <f t="shared" si="5"/>
        <v>46966</v>
      </c>
      <c r="D112" s="167">
        <f t="shared" si="6"/>
        <v>0</v>
      </c>
      <c r="E112" s="167">
        <f t="shared" si="7"/>
        <v>0</v>
      </c>
      <c r="F112" s="167">
        <f t="shared" si="14"/>
        <v>0</v>
      </c>
      <c r="G112" s="168">
        <f t="shared" si="8"/>
        <v>0</v>
      </c>
      <c r="H112" s="167">
        <f t="shared" si="2"/>
        <v>0</v>
      </c>
      <c r="I112" s="167">
        <f t="shared" si="9"/>
        <v>0</v>
      </c>
      <c r="J112" s="167">
        <f t="shared" si="10"/>
        <v>0</v>
      </c>
      <c r="K112" s="168">
        <f t="shared" si="11"/>
        <v>0</v>
      </c>
      <c r="L112" s="161"/>
      <c r="M112" s="162"/>
      <c r="N112" s="160">
        <f t="shared" si="12"/>
        <v>7</v>
      </c>
      <c r="O112" s="112">
        <f t="shared" si="15"/>
        <v>36</v>
      </c>
      <c r="P112" s="115">
        <f t="shared" si="13"/>
        <v>0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">
      <c r="A113" s="172">
        <v>106</v>
      </c>
      <c r="B113" s="165" t="str">
        <f t="shared" si="4"/>
        <v>9-й год 10-й мес</v>
      </c>
      <c r="C113" s="166">
        <f t="shared" si="5"/>
        <v>46997</v>
      </c>
      <c r="D113" s="167">
        <f t="shared" si="6"/>
        <v>0</v>
      </c>
      <c r="E113" s="167">
        <f t="shared" si="7"/>
        <v>0</v>
      </c>
      <c r="F113" s="167">
        <f t="shared" si="14"/>
        <v>0</v>
      </c>
      <c r="G113" s="168">
        <f t="shared" si="8"/>
        <v>0</v>
      </c>
      <c r="H113" s="167">
        <f t="shared" si="2"/>
        <v>0</v>
      </c>
      <c r="I113" s="167">
        <f t="shared" si="9"/>
        <v>0</v>
      </c>
      <c r="J113" s="167">
        <f t="shared" si="10"/>
        <v>0</v>
      </c>
      <c r="K113" s="168">
        <f t="shared" si="11"/>
        <v>0</v>
      </c>
      <c r="L113" s="161"/>
      <c r="M113" s="162"/>
      <c r="N113" s="160">
        <f t="shared" si="12"/>
        <v>7</v>
      </c>
      <c r="O113" s="112">
        <f t="shared" si="15"/>
        <v>36</v>
      </c>
      <c r="P113" s="115">
        <f t="shared" si="13"/>
        <v>0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">
      <c r="A114" s="172">
        <v>107</v>
      </c>
      <c r="B114" s="165" t="str">
        <f t="shared" si="4"/>
        <v>9-й год 11-й мес</v>
      </c>
      <c r="C114" s="166">
        <f t="shared" si="5"/>
        <v>47027</v>
      </c>
      <c r="D114" s="167">
        <f t="shared" si="6"/>
        <v>0</v>
      </c>
      <c r="E114" s="167">
        <f t="shared" si="7"/>
        <v>0</v>
      </c>
      <c r="F114" s="167">
        <f t="shared" si="14"/>
        <v>0</v>
      </c>
      <c r="G114" s="168">
        <f t="shared" si="8"/>
        <v>0</v>
      </c>
      <c r="H114" s="167">
        <f t="shared" si="2"/>
        <v>0</v>
      </c>
      <c r="I114" s="167">
        <f t="shared" si="9"/>
        <v>0</v>
      </c>
      <c r="J114" s="167">
        <f t="shared" si="10"/>
        <v>0</v>
      </c>
      <c r="K114" s="168">
        <f t="shared" si="11"/>
        <v>0</v>
      </c>
      <c r="L114" s="161"/>
      <c r="M114" s="162"/>
      <c r="N114" s="160">
        <f t="shared" si="12"/>
        <v>7</v>
      </c>
      <c r="O114" s="112">
        <f t="shared" si="15"/>
        <v>36</v>
      </c>
      <c r="P114" s="115">
        <f t="shared" si="13"/>
        <v>0</v>
      </c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">
      <c r="A115" s="173">
        <v>108</v>
      </c>
      <c r="B115" s="165" t="str">
        <f t="shared" si="4"/>
        <v>9-й год 12-й мес</v>
      </c>
      <c r="C115" s="166">
        <f t="shared" si="5"/>
        <v>47058</v>
      </c>
      <c r="D115" s="167">
        <f t="shared" si="6"/>
        <v>0</v>
      </c>
      <c r="E115" s="170">
        <f t="shared" si="7"/>
        <v>0</v>
      </c>
      <c r="F115" s="167">
        <f t="shared" si="14"/>
        <v>0</v>
      </c>
      <c r="G115" s="171">
        <f t="shared" si="8"/>
        <v>0</v>
      </c>
      <c r="H115" s="170">
        <f t="shared" si="2"/>
        <v>0</v>
      </c>
      <c r="I115" s="170">
        <f t="shared" si="9"/>
        <v>0</v>
      </c>
      <c r="J115" s="170">
        <f t="shared" si="10"/>
        <v>0</v>
      </c>
      <c r="K115" s="171">
        <f t="shared" si="11"/>
        <v>0</v>
      </c>
      <c r="L115" s="163"/>
      <c r="M115" s="162"/>
      <c r="N115" s="160">
        <f t="shared" si="12"/>
        <v>7</v>
      </c>
      <c r="O115" s="112">
        <f t="shared" si="15"/>
        <v>36</v>
      </c>
      <c r="P115" s="115">
        <f t="shared" si="13"/>
        <v>0</v>
      </c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">
      <c r="A116" s="164">
        <v>109</v>
      </c>
      <c r="B116" s="165" t="str">
        <f t="shared" si="4"/>
        <v>10-й год 1-й мес</v>
      </c>
      <c r="C116" s="166">
        <f t="shared" si="5"/>
        <v>47088</v>
      </c>
      <c r="D116" s="167">
        <f t="shared" si="6"/>
        <v>0</v>
      </c>
      <c r="E116" s="167">
        <f t="shared" si="7"/>
        <v>0</v>
      </c>
      <c r="F116" s="167">
        <f t="shared" si="14"/>
        <v>0</v>
      </c>
      <c r="G116" s="168">
        <f t="shared" si="8"/>
        <v>0</v>
      </c>
      <c r="H116" s="167">
        <f t="shared" si="2"/>
        <v>0</v>
      </c>
      <c r="I116" s="167">
        <f t="shared" si="9"/>
        <v>0</v>
      </c>
      <c r="J116" s="167">
        <f t="shared" si="10"/>
        <v>0</v>
      </c>
      <c r="K116" s="168">
        <f t="shared" si="11"/>
        <v>0</v>
      </c>
      <c r="L116" s="161"/>
      <c r="M116" s="162"/>
      <c r="N116" s="160">
        <f t="shared" si="12"/>
        <v>7</v>
      </c>
      <c r="O116" s="112">
        <f t="shared" si="15"/>
        <v>36</v>
      </c>
      <c r="P116" s="115">
        <f t="shared" si="13"/>
        <v>0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">
      <c r="A117" s="164">
        <v>110</v>
      </c>
      <c r="B117" s="165" t="str">
        <f t="shared" si="4"/>
        <v>10-й год 2-й мес</v>
      </c>
      <c r="C117" s="166">
        <f t="shared" si="5"/>
        <v>47119</v>
      </c>
      <c r="D117" s="167">
        <f t="shared" si="6"/>
        <v>0</v>
      </c>
      <c r="E117" s="167">
        <f t="shared" si="7"/>
        <v>0</v>
      </c>
      <c r="F117" s="167">
        <f t="shared" si="14"/>
        <v>0</v>
      </c>
      <c r="G117" s="168">
        <f t="shared" si="8"/>
        <v>0</v>
      </c>
      <c r="H117" s="167">
        <f t="shared" si="2"/>
        <v>0</v>
      </c>
      <c r="I117" s="167">
        <f t="shared" si="9"/>
        <v>0</v>
      </c>
      <c r="J117" s="167">
        <f t="shared" si="10"/>
        <v>0</v>
      </c>
      <c r="K117" s="168">
        <f t="shared" si="11"/>
        <v>0</v>
      </c>
      <c r="L117" s="161"/>
      <c r="M117" s="162"/>
      <c r="N117" s="160">
        <f t="shared" si="12"/>
        <v>7</v>
      </c>
      <c r="O117" s="112">
        <f t="shared" si="15"/>
        <v>36</v>
      </c>
      <c r="P117" s="115">
        <f t="shared" si="13"/>
        <v>0</v>
      </c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">
      <c r="A118" s="164">
        <v>111</v>
      </c>
      <c r="B118" s="165" t="str">
        <f t="shared" si="4"/>
        <v>10-й год 3-й мес</v>
      </c>
      <c r="C118" s="166">
        <f t="shared" si="5"/>
        <v>47150</v>
      </c>
      <c r="D118" s="167">
        <f t="shared" si="6"/>
        <v>0</v>
      </c>
      <c r="E118" s="167">
        <f t="shared" si="7"/>
        <v>0</v>
      </c>
      <c r="F118" s="167">
        <f t="shared" si="14"/>
        <v>0</v>
      </c>
      <c r="G118" s="168">
        <f t="shared" si="8"/>
        <v>0</v>
      </c>
      <c r="H118" s="167">
        <f t="shared" si="2"/>
        <v>0</v>
      </c>
      <c r="I118" s="167">
        <f t="shared" si="9"/>
        <v>0</v>
      </c>
      <c r="J118" s="167">
        <f t="shared" si="10"/>
        <v>0</v>
      </c>
      <c r="K118" s="168">
        <f t="shared" si="11"/>
        <v>0</v>
      </c>
      <c r="L118" s="161"/>
      <c r="M118" s="162"/>
      <c r="N118" s="160">
        <f t="shared" si="12"/>
        <v>7</v>
      </c>
      <c r="O118" s="112">
        <f t="shared" si="15"/>
        <v>36</v>
      </c>
      <c r="P118" s="115">
        <f t="shared" si="13"/>
        <v>0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">
      <c r="A119" s="164">
        <v>112</v>
      </c>
      <c r="B119" s="165" t="str">
        <f t="shared" si="4"/>
        <v>10-й год 4-й мес</v>
      </c>
      <c r="C119" s="166">
        <f t="shared" si="5"/>
        <v>47178</v>
      </c>
      <c r="D119" s="167">
        <f t="shared" si="6"/>
        <v>0</v>
      </c>
      <c r="E119" s="167">
        <f t="shared" si="7"/>
        <v>0</v>
      </c>
      <c r="F119" s="167">
        <f t="shared" si="14"/>
        <v>0</v>
      </c>
      <c r="G119" s="168">
        <f t="shared" si="8"/>
        <v>0</v>
      </c>
      <c r="H119" s="167">
        <f t="shared" si="2"/>
        <v>0</v>
      </c>
      <c r="I119" s="167">
        <f t="shared" si="9"/>
        <v>0</v>
      </c>
      <c r="J119" s="167">
        <f t="shared" si="10"/>
        <v>0</v>
      </c>
      <c r="K119" s="168">
        <f t="shared" si="11"/>
        <v>0</v>
      </c>
      <c r="L119" s="161"/>
      <c r="M119" s="162"/>
      <c r="N119" s="160">
        <f t="shared" si="12"/>
        <v>7</v>
      </c>
      <c r="O119" s="112">
        <f t="shared" si="15"/>
        <v>36</v>
      </c>
      <c r="P119" s="115">
        <f t="shared" si="13"/>
        <v>0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">
      <c r="A120" s="164">
        <v>113</v>
      </c>
      <c r="B120" s="165" t="str">
        <f t="shared" si="4"/>
        <v>10-й год 5-й мес</v>
      </c>
      <c r="C120" s="166">
        <f t="shared" si="5"/>
        <v>47209</v>
      </c>
      <c r="D120" s="167">
        <f t="shared" si="6"/>
        <v>0</v>
      </c>
      <c r="E120" s="167">
        <f t="shared" si="7"/>
        <v>0</v>
      </c>
      <c r="F120" s="167">
        <f t="shared" si="14"/>
        <v>0</v>
      </c>
      <c r="G120" s="168">
        <f t="shared" si="8"/>
        <v>0</v>
      </c>
      <c r="H120" s="167">
        <f t="shared" si="2"/>
        <v>0</v>
      </c>
      <c r="I120" s="167">
        <f t="shared" si="9"/>
        <v>0</v>
      </c>
      <c r="J120" s="167">
        <f t="shared" si="10"/>
        <v>0</v>
      </c>
      <c r="K120" s="168">
        <f t="shared" si="11"/>
        <v>0</v>
      </c>
      <c r="L120" s="161"/>
      <c r="M120" s="162"/>
      <c r="N120" s="160">
        <f t="shared" si="12"/>
        <v>7</v>
      </c>
      <c r="O120" s="112">
        <f t="shared" si="15"/>
        <v>36</v>
      </c>
      <c r="P120" s="115">
        <f t="shared" si="13"/>
        <v>0</v>
      </c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">
      <c r="A121" s="164">
        <v>114</v>
      </c>
      <c r="B121" s="165" t="str">
        <f t="shared" si="4"/>
        <v>10-й год 6-й мес</v>
      </c>
      <c r="C121" s="166">
        <f t="shared" si="5"/>
        <v>47239</v>
      </c>
      <c r="D121" s="167">
        <f t="shared" si="6"/>
        <v>0</v>
      </c>
      <c r="E121" s="167">
        <f t="shared" si="7"/>
        <v>0</v>
      </c>
      <c r="F121" s="167">
        <f t="shared" si="14"/>
        <v>0</v>
      </c>
      <c r="G121" s="168">
        <f t="shared" si="8"/>
        <v>0</v>
      </c>
      <c r="H121" s="167">
        <f t="shared" si="2"/>
        <v>0</v>
      </c>
      <c r="I121" s="167">
        <f t="shared" si="9"/>
        <v>0</v>
      </c>
      <c r="J121" s="167">
        <f t="shared" si="10"/>
        <v>0</v>
      </c>
      <c r="K121" s="168">
        <f t="shared" si="11"/>
        <v>0</v>
      </c>
      <c r="L121" s="161"/>
      <c r="M121" s="162"/>
      <c r="N121" s="160">
        <f t="shared" si="12"/>
        <v>7</v>
      </c>
      <c r="O121" s="112">
        <f t="shared" si="15"/>
        <v>36</v>
      </c>
      <c r="P121" s="115">
        <f t="shared" si="13"/>
        <v>0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">
      <c r="A122" s="164">
        <v>115</v>
      </c>
      <c r="B122" s="165" t="str">
        <f t="shared" si="4"/>
        <v>10-й год 7-й мес</v>
      </c>
      <c r="C122" s="166">
        <f t="shared" si="5"/>
        <v>47270</v>
      </c>
      <c r="D122" s="167">
        <f t="shared" si="6"/>
        <v>0</v>
      </c>
      <c r="E122" s="167">
        <f t="shared" si="7"/>
        <v>0</v>
      </c>
      <c r="F122" s="167">
        <f t="shared" si="14"/>
        <v>0</v>
      </c>
      <c r="G122" s="168">
        <f t="shared" si="8"/>
        <v>0</v>
      </c>
      <c r="H122" s="167">
        <f t="shared" si="2"/>
        <v>0</v>
      </c>
      <c r="I122" s="167">
        <f t="shared" si="9"/>
        <v>0</v>
      </c>
      <c r="J122" s="167">
        <f t="shared" si="10"/>
        <v>0</v>
      </c>
      <c r="K122" s="168">
        <f t="shared" si="11"/>
        <v>0</v>
      </c>
      <c r="L122" s="161"/>
      <c r="M122" s="162"/>
      <c r="N122" s="160">
        <f t="shared" si="12"/>
        <v>7</v>
      </c>
      <c r="O122" s="112">
        <f t="shared" si="15"/>
        <v>36</v>
      </c>
      <c r="P122" s="115">
        <f t="shared" si="13"/>
        <v>0</v>
      </c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">
      <c r="A123" s="164">
        <v>116</v>
      </c>
      <c r="B123" s="165" t="str">
        <f t="shared" si="4"/>
        <v>10-й год 8-й мес</v>
      </c>
      <c r="C123" s="166">
        <f t="shared" si="5"/>
        <v>47300</v>
      </c>
      <c r="D123" s="167">
        <f t="shared" si="6"/>
        <v>0</v>
      </c>
      <c r="E123" s="167">
        <f t="shared" si="7"/>
        <v>0</v>
      </c>
      <c r="F123" s="167">
        <f t="shared" si="14"/>
        <v>0</v>
      </c>
      <c r="G123" s="168">
        <f t="shared" si="8"/>
        <v>0</v>
      </c>
      <c r="H123" s="167">
        <f t="shared" si="2"/>
        <v>0</v>
      </c>
      <c r="I123" s="167">
        <f t="shared" si="9"/>
        <v>0</v>
      </c>
      <c r="J123" s="167">
        <f t="shared" si="10"/>
        <v>0</v>
      </c>
      <c r="K123" s="168">
        <f t="shared" si="11"/>
        <v>0</v>
      </c>
      <c r="L123" s="161"/>
      <c r="M123" s="162"/>
      <c r="N123" s="160">
        <f t="shared" si="12"/>
        <v>7</v>
      </c>
      <c r="O123" s="112">
        <f t="shared" si="15"/>
        <v>36</v>
      </c>
      <c r="P123" s="115">
        <f t="shared" si="13"/>
        <v>0</v>
      </c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">
      <c r="A124" s="164">
        <v>117</v>
      </c>
      <c r="B124" s="165" t="str">
        <f t="shared" si="4"/>
        <v>10-й год 9-й мес</v>
      </c>
      <c r="C124" s="166">
        <f t="shared" si="5"/>
        <v>47331</v>
      </c>
      <c r="D124" s="167">
        <f t="shared" si="6"/>
        <v>0</v>
      </c>
      <c r="E124" s="167">
        <f t="shared" si="7"/>
        <v>0</v>
      </c>
      <c r="F124" s="167">
        <f t="shared" si="14"/>
        <v>0</v>
      </c>
      <c r="G124" s="168">
        <f t="shared" si="8"/>
        <v>0</v>
      </c>
      <c r="H124" s="167">
        <f t="shared" si="2"/>
        <v>0</v>
      </c>
      <c r="I124" s="167">
        <f t="shared" si="9"/>
        <v>0</v>
      </c>
      <c r="J124" s="167">
        <f t="shared" si="10"/>
        <v>0</v>
      </c>
      <c r="K124" s="168">
        <f t="shared" si="11"/>
        <v>0</v>
      </c>
      <c r="L124" s="161"/>
      <c r="M124" s="162"/>
      <c r="N124" s="160">
        <f t="shared" si="12"/>
        <v>7</v>
      </c>
      <c r="O124" s="112">
        <f t="shared" si="15"/>
        <v>36</v>
      </c>
      <c r="P124" s="115">
        <f t="shared" si="13"/>
        <v>0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">
      <c r="A125" s="164">
        <v>118</v>
      </c>
      <c r="B125" s="165" t="str">
        <f t="shared" si="4"/>
        <v>10-й год 10-й мес</v>
      </c>
      <c r="C125" s="166">
        <f t="shared" si="5"/>
        <v>47362</v>
      </c>
      <c r="D125" s="167">
        <f t="shared" si="6"/>
        <v>0</v>
      </c>
      <c r="E125" s="167">
        <f t="shared" si="7"/>
        <v>0</v>
      </c>
      <c r="F125" s="167">
        <f t="shared" si="14"/>
        <v>0</v>
      </c>
      <c r="G125" s="168">
        <f t="shared" si="8"/>
        <v>0</v>
      </c>
      <c r="H125" s="167">
        <f t="shared" si="2"/>
        <v>0</v>
      </c>
      <c r="I125" s="167">
        <f t="shared" si="9"/>
        <v>0</v>
      </c>
      <c r="J125" s="167">
        <f t="shared" si="10"/>
        <v>0</v>
      </c>
      <c r="K125" s="168">
        <f t="shared" si="11"/>
        <v>0</v>
      </c>
      <c r="L125" s="161"/>
      <c r="M125" s="162"/>
      <c r="N125" s="160">
        <f t="shared" si="12"/>
        <v>7</v>
      </c>
      <c r="O125" s="112">
        <f t="shared" si="15"/>
        <v>36</v>
      </c>
      <c r="P125" s="115">
        <f t="shared" si="13"/>
        <v>0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">
      <c r="A126" s="164">
        <v>119</v>
      </c>
      <c r="B126" s="165" t="str">
        <f t="shared" si="4"/>
        <v>10-й год 11-й мес</v>
      </c>
      <c r="C126" s="166">
        <f t="shared" si="5"/>
        <v>47392</v>
      </c>
      <c r="D126" s="167">
        <f t="shared" si="6"/>
        <v>0</v>
      </c>
      <c r="E126" s="167">
        <f t="shared" si="7"/>
        <v>0</v>
      </c>
      <c r="F126" s="167">
        <f t="shared" si="14"/>
        <v>0</v>
      </c>
      <c r="G126" s="168">
        <f t="shared" si="8"/>
        <v>0</v>
      </c>
      <c r="H126" s="167">
        <f t="shared" si="2"/>
        <v>0</v>
      </c>
      <c r="I126" s="167">
        <f t="shared" si="9"/>
        <v>0</v>
      </c>
      <c r="J126" s="167">
        <f t="shared" si="10"/>
        <v>0</v>
      </c>
      <c r="K126" s="168">
        <f t="shared" si="11"/>
        <v>0</v>
      </c>
      <c r="L126" s="161"/>
      <c r="M126" s="162"/>
      <c r="N126" s="160">
        <f t="shared" si="12"/>
        <v>7</v>
      </c>
      <c r="O126" s="112">
        <f t="shared" si="15"/>
        <v>36</v>
      </c>
      <c r="P126" s="115">
        <f t="shared" si="13"/>
        <v>0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">
      <c r="A127" s="169">
        <v>120</v>
      </c>
      <c r="B127" s="165" t="str">
        <f t="shared" si="4"/>
        <v>10-й год 12-й мес</v>
      </c>
      <c r="C127" s="166">
        <f t="shared" si="5"/>
        <v>47423</v>
      </c>
      <c r="D127" s="167">
        <f t="shared" si="6"/>
        <v>0</v>
      </c>
      <c r="E127" s="170">
        <f t="shared" si="7"/>
        <v>0</v>
      </c>
      <c r="F127" s="167">
        <f t="shared" si="14"/>
        <v>0</v>
      </c>
      <c r="G127" s="171">
        <f t="shared" si="8"/>
        <v>0</v>
      </c>
      <c r="H127" s="170">
        <f t="shared" si="2"/>
        <v>0</v>
      </c>
      <c r="I127" s="170">
        <f t="shared" si="9"/>
        <v>0</v>
      </c>
      <c r="J127" s="170">
        <f t="shared" si="10"/>
        <v>0</v>
      </c>
      <c r="K127" s="171">
        <f t="shared" si="11"/>
        <v>0</v>
      </c>
      <c r="L127" s="163"/>
      <c r="M127" s="162"/>
      <c r="N127" s="160">
        <f t="shared" si="12"/>
        <v>7</v>
      </c>
      <c r="O127" s="112">
        <f t="shared" si="15"/>
        <v>36</v>
      </c>
      <c r="P127" s="115">
        <f t="shared" si="13"/>
        <v>0</v>
      </c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">
      <c r="A128" s="172">
        <v>121</v>
      </c>
      <c r="B128" s="165" t="str">
        <f t="shared" si="4"/>
        <v>11-й год 1-й мес</v>
      </c>
      <c r="C128" s="166">
        <f t="shared" si="5"/>
        <v>47453</v>
      </c>
      <c r="D128" s="167">
        <f t="shared" si="6"/>
        <v>0</v>
      </c>
      <c r="E128" s="167">
        <f t="shared" si="7"/>
        <v>0</v>
      </c>
      <c r="F128" s="167">
        <f t="shared" si="14"/>
        <v>0</v>
      </c>
      <c r="G128" s="168">
        <f t="shared" si="8"/>
        <v>0</v>
      </c>
      <c r="H128" s="167">
        <f t="shared" si="2"/>
        <v>0</v>
      </c>
      <c r="I128" s="167">
        <f t="shared" si="9"/>
        <v>0</v>
      </c>
      <c r="J128" s="167">
        <f t="shared" si="10"/>
        <v>0</v>
      </c>
      <c r="K128" s="168">
        <f t="shared" si="11"/>
        <v>0</v>
      </c>
      <c r="L128" s="161"/>
      <c r="M128" s="162"/>
      <c r="N128" s="160">
        <f t="shared" si="12"/>
        <v>7</v>
      </c>
      <c r="O128" s="112">
        <f t="shared" si="15"/>
        <v>36</v>
      </c>
      <c r="P128" s="115">
        <f t="shared" si="13"/>
        <v>0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">
      <c r="A129" s="172">
        <v>122</v>
      </c>
      <c r="B129" s="165" t="str">
        <f t="shared" si="4"/>
        <v>11-й год 2-й мес</v>
      </c>
      <c r="C129" s="166">
        <f t="shared" si="5"/>
        <v>47484</v>
      </c>
      <c r="D129" s="167">
        <f t="shared" si="6"/>
        <v>0</v>
      </c>
      <c r="E129" s="167">
        <f t="shared" si="7"/>
        <v>0</v>
      </c>
      <c r="F129" s="167">
        <f t="shared" si="14"/>
        <v>0</v>
      </c>
      <c r="G129" s="168">
        <f t="shared" si="8"/>
        <v>0</v>
      </c>
      <c r="H129" s="167">
        <f t="shared" si="2"/>
        <v>0</v>
      </c>
      <c r="I129" s="167">
        <f t="shared" si="9"/>
        <v>0</v>
      </c>
      <c r="J129" s="167">
        <f t="shared" si="10"/>
        <v>0</v>
      </c>
      <c r="K129" s="168">
        <f t="shared" si="11"/>
        <v>0</v>
      </c>
      <c r="L129" s="161"/>
      <c r="M129" s="162"/>
      <c r="N129" s="160">
        <f t="shared" si="12"/>
        <v>7</v>
      </c>
      <c r="O129" s="112">
        <f t="shared" si="15"/>
        <v>36</v>
      </c>
      <c r="P129" s="115">
        <f t="shared" si="13"/>
        <v>0</v>
      </c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">
      <c r="A130" s="172">
        <v>123</v>
      </c>
      <c r="B130" s="165" t="str">
        <f t="shared" si="4"/>
        <v>11-й год 3-й мес</v>
      </c>
      <c r="C130" s="166">
        <f t="shared" si="5"/>
        <v>47515</v>
      </c>
      <c r="D130" s="167">
        <f t="shared" si="6"/>
        <v>0</v>
      </c>
      <c r="E130" s="167">
        <f t="shared" si="7"/>
        <v>0</v>
      </c>
      <c r="F130" s="167">
        <f t="shared" si="14"/>
        <v>0</v>
      </c>
      <c r="G130" s="168">
        <f t="shared" si="8"/>
        <v>0</v>
      </c>
      <c r="H130" s="167">
        <f t="shared" si="2"/>
        <v>0</v>
      </c>
      <c r="I130" s="167">
        <f t="shared" si="9"/>
        <v>0</v>
      </c>
      <c r="J130" s="167">
        <f t="shared" si="10"/>
        <v>0</v>
      </c>
      <c r="K130" s="168">
        <f t="shared" si="11"/>
        <v>0</v>
      </c>
      <c r="L130" s="161"/>
      <c r="M130" s="162"/>
      <c r="N130" s="160">
        <f t="shared" si="12"/>
        <v>7</v>
      </c>
      <c r="O130" s="112">
        <f t="shared" si="15"/>
        <v>36</v>
      </c>
      <c r="P130" s="115">
        <f t="shared" si="13"/>
        <v>0</v>
      </c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">
      <c r="A131" s="172">
        <v>124</v>
      </c>
      <c r="B131" s="165" t="str">
        <f t="shared" si="4"/>
        <v>11-й год 4-й мес</v>
      </c>
      <c r="C131" s="166">
        <f t="shared" si="5"/>
        <v>47543</v>
      </c>
      <c r="D131" s="167">
        <f t="shared" si="6"/>
        <v>0</v>
      </c>
      <c r="E131" s="167">
        <f t="shared" si="7"/>
        <v>0</v>
      </c>
      <c r="F131" s="167">
        <f t="shared" si="14"/>
        <v>0</v>
      </c>
      <c r="G131" s="168">
        <f t="shared" si="8"/>
        <v>0</v>
      </c>
      <c r="H131" s="167">
        <f t="shared" si="2"/>
        <v>0</v>
      </c>
      <c r="I131" s="167">
        <f t="shared" si="9"/>
        <v>0</v>
      </c>
      <c r="J131" s="167">
        <f t="shared" si="10"/>
        <v>0</v>
      </c>
      <c r="K131" s="168">
        <f t="shared" si="11"/>
        <v>0</v>
      </c>
      <c r="L131" s="161"/>
      <c r="M131" s="162"/>
      <c r="N131" s="160">
        <f t="shared" si="12"/>
        <v>7</v>
      </c>
      <c r="O131" s="112">
        <f t="shared" si="15"/>
        <v>36</v>
      </c>
      <c r="P131" s="115">
        <f t="shared" si="13"/>
        <v>0</v>
      </c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">
      <c r="A132" s="172">
        <v>125</v>
      </c>
      <c r="B132" s="165" t="str">
        <f t="shared" si="4"/>
        <v>11-й год 5-й мес</v>
      </c>
      <c r="C132" s="166">
        <f t="shared" si="5"/>
        <v>47574</v>
      </c>
      <c r="D132" s="167">
        <f t="shared" si="6"/>
        <v>0</v>
      </c>
      <c r="E132" s="167">
        <f t="shared" si="7"/>
        <v>0</v>
      </c>
      <c r="F132" s="167">
        <f t="shared" si="14"/>
        <v>0</v>
      </c>
      <c r="G132" s="168">
        <f t="shared" si="8"/>
        <v>0</v>
      </c>
      <c r="H132" s="167">
        <f t="shared" si="2"/>
        <v>0</v>
      </c>
      <c r="I132" s="167">
        <f t="shared" si="9"/>
        <v>0</v>
      </c>
      <c r="J132" s="167">
        <f t="shared" si="10"/>
        <v>0</v>
      </c>
      <c r="K132" s="168">
        <f t="shared" si="11"/>
        <v>0</v>
      </c>
      <c r="L132" s="161"/>
      <c r="M132" s="162"/>
      <c r="N132" s="160">
        <f t="shared" si="12"/>
        <v>7</v>
      </c>
      <c r="O132" s="112">
        <f t="shared" si="15"/>
        <v>36</v>
      </c>
      <c r="P132" s="115">
        <f t="shared" si="13"/>
        <v>0</v>
      </c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">
      <c r="A133" s="172">
        <v>126</v>
      </c>
      <c r="B133" s="165" t="str">
        <f t="shared" si="4"/>
        <v>11-й год 6-й мес</v>
      </c>
      <c r="C133" s="166">
        <f t="shared" si="5"/>
        <v>47604</v>
      </c>
      <c r="D133" s="167">
        <f t="shared" si="6"/>
        <v>0</v>
      </c>
      <c r="E133" s="167">
        <f t="shared" si="7"/>
        <v>0</v>
      </c>
      <c r="F133" s="167">
        <f t="shared" si="14"/>
        <v>0</v>
      </c>
      <c r="G133" s="168">
        <f t="shared" si="8"/>
        <v>0</v>
      </c>
      <c r="H133" s="167">
        <f t="shared" si="2"/>
        <v>0</v>
      </c>
      <c r="I133" s="167">
        <f t="shared" si="9"/>
        <v>0</v>
      </c>
      <c r="J133" s="167">
        <f t="shared" si="10"/>
        <v>0</v>
      </c>
      <c r="K133" s="168">
        <f t="shared" si="11"/>
        <v>0</v>
      </c>
      <c r="L133" s="161"/>
      <c r="M133" s="162"/>
      <c r="N133" s="160">
        <f t="shared" si="12"/>
        <v>7</v>
      </c>
      <c r="O133" s="112">
        <f t="shared" si="15"/>
        <v>36</v>
      </c>
      <c r="P133" s="115">
        <f t="shared" si="13"/>
        <v>0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">
      <c r="A134" s="172">
        <v>127</v>
      </c>
      <c r="B134" s="165" t="str">
        <f t="shared" si="4"/>
        <v>11-й год 7-й мес</v>
      </c>
      <c r="C134" s="166">
        <f t="shared" si="5"/>
        <v>47635</v>
      </c>
      <c r="D134" s="167">
        <f t="shared" si="6"/>
        <v>0</v>
      </c>
      <c r="E134" s="167">
        <f t="shared" si="7"/>
        <v>0</v>
      </c>
      <c r="F134" s="167">
        <f t="shared" si="14"/>
        <v>0</v>
      </c>
      <c r="G134" s="168">
        <f t="shared" si="8"/>
        <v>0</v>
      </c>
      <c r="H134" s="167">
        <f t="shared" si="2"/>
        <v>0</v>
      </c>
      <c r="I134" s="167">
        <f t="shared" si="9"/>
        <v>0</v>
      </c>
      <c r="J134" s="167">
        <f t="shared" si="10"/>
        <v>0</v>
      </c>
      <c r="K134" s="168">
        <f t="shared" si="11"/>
        <v>0</v>
      </c>
      <c r="L134" s="161"/>
      <c r="M134" s="162"/>
      <c r="N134" s="160">
        <f t="shared" si="12"/>
        <v>7</v>
      </c>
      <c r="O134" s="112">
        <f t="shared" si="15"/>
        <v>36</v>
      </c>
      <c r="P134" s="115">
        <f t="shared" si="13"/>
        <v>0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">
      <c r="A135" s="172">
        <v>128</v>
      </c>
      <c r="B135" s="165" t="str">
        <f t="shared" si="4"/>
        <v>11-й год 8-й мес</v>
      </c>
      <c r="C135" s="166">
        <f t="shared" si="5"/>
        <v>47665</v>
      </c>
      <c r="D135" s="167">
        <f t="shared" si="6"/>
        <v>0</v>
      </c>
      <c r="E135" s="167">
        <f t="shared" si="7"/>
        <v>0</v>
      </c>
      <c r="F135" s="167">
        <f t="shared" si="14"/>
        <v>0</v>
      </c>
      <c r="G135" s="168">
        <f t="shared" si="8"/>
        <v>0</v>
      </c>
      <c r="H135" s="167">
        <f t="shared" si="2"/>
        <v>0</v>
      </c>
      <c r="I135" s="167">
        <f t="shared" si="9"/>
        <v>0</v>
      </c>
      <c r="J135" s="167">
        <f t="shared" si="10"/>
        <v>0</v>
      </c>
      <c r="K135" s="168">
        <f t="shared" si="11"/>
        <v>0</v>
      </c>
      <c r="L135" s="161"/>
      <c r="M135" s="162"/>
      <c r="N135" s="160">
        <f t="shared" si="12"/>
        <v>7</v>
      </c>
      <c r="O135" s="112">
        <f t="shared" si="15"/>
        <v>36</v>
      </c>
      <c r="P135" s="115">
        <f t="shared" si="13"/>
        <v>0</v>
      </c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">
      <c r="A136" s="172">
        <v>129</v>
      </c>
      <c r="B136" s="165" t="str">
        <f t="shared" si="4"/>
        <v>11-й год 9-й мес</v>
      </c>
      <c r="C136" s="166">
        <f t="shared" si="5"/>
        <v>47696</v>
      </c>
      <c r="D136" s="167">
        <f t="shared" si="6"/>
        <v>0</v>
      </c>
      <c r="E136" s="167">
        <f t="shared" si="7"/>
        <v>0</v>
      </c>
      <c r="F136" s="167">
        <f t="shared" si="14"/>
        <v>0</v>
      </c>
      <c r="G136" s="168">
        <f t="shared" si="8"/>
        <v>0</v>
      </c>
      <c r="H136" s="167">
        <f t="shared" si="2"/>
        <v>0</v>
      </c>
      <c r="I136" s="167">
        <f t="shared" si="9"/>
        <v>0</v>
      </c>
      <c r="J136" s="167">
        <f t="shared" si="10"/>
        <v>0</v>
      </c>
      <c r="K136" s="168">
        <f t="shared" si="11"/>
        <v>0</v>
      </c>
      <c r="L136" s="161"/>
      <c r="M136" s="162"/>
      <c r="N136" s="160">
        <f t="shared" si="12"/>
        <v>7</v>
      </c>
      <c r="O136" s="112">
        <f t="shared" si="15"/>
        <v>36</v>
      </c>
      <c r="P136" s="115">
        <f t="shared" si="13"/>
        <v>0</v>
      </c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">
      <c r="A137" s="172">
        <v>130</v>
      </c>
      <c r="B137" s="165" t="str">
        <f t="shared" si="4"/>
        <v>11-й год 10-й мес</v>
      </c>
      <c r="C137" s="166">
        <f t="shared" si="5"/>
        <v>47727</v>
      </c>
      <c r="D137" s="167">
        <f t="shared" si="6"/>
        <v>0</v>
      </c>
      <c r="E137" s="167">
        <f t="shared" si="7"/>
        <v>0</v>
      </c>
      <c r="F137" s="167">
        <f t="shared" si="14"/>
        <v>0</v>
      </c>
      <c r="G137" s="168">
        <f t="shared" si="8"/>
        <v>0</v>
      </c>
      <c r="H137" s="167">
        <f t="shared" si="2"/>
        <v>0</v>
      </c>
      <c r="I137" s="167">
        <f t="shared" si="9"/>
        <v>0</v>
      </c>
      <c r="J137" s="167">
        <f t="shared" si="10"/>
        <v>0</v>
      </c>
      <c r="K137" s="168">
        <f t="shared" si="11"/>
        <v>0</v>
      </c>
      <c r="L137" s="161"/>
      <c r="M137" s="162"/>
      <c r="N137" s="160">
        <f t="shared" si="12"/>
        <v>7</v>
      </c>
      <c r="O137" s="112">
        <f t="shared" si="15"/>
        <v>36</v>
      </c>
      <c r="P137" s="115">
        <f t="shared" si="13"/>
        <v>0</v>
      </c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">
      <c r="A138" s="172">
        <v>131</v>
      </c>
      <c r="B138" s="165" t="str">
        <f t="shared" si="4"/>
        <v>11-й год 11-й мес</v>
      </c>
      <c r="C138" s="166">
        <f t="shared" si="5"/>
        <v>47757</v>
      </c>
      <c r="D138" s="167">
        <f t="shared" si="6"/>
        <v>0</v>
      </c>
      <c r="E138" s="167">
        <f t="shared" si="7"/>
        <v>0</v>
      </c>
      <c r="F138" s="167">
        <f t="shared" si="14"/>
        <v>0</v>
      </c>
      <c r="G138" s="168">
        <f t="shared" si="8"/>
        <v>0</v>
      </c>
      <c r="H138" s="167">
        <f t="shared" si="2"/>
        <v>0</v>
      </c>
      <c r="I138" s="167">
        <f t="shared" si="9"/>
        <v>0</v>
      </c>
      <c r="J138" s="167">
        <f t="shared" si="10"/>
        <v>0</v>
      </c>
      <c r="K138" s="168">
        <f t="shared" si="11"/>
        <v>0</v>
      </c>
      <c r="L138" s="161"/>
      <c r="M138" s="162"/>
      <c r="N138" s="160">
        <f t="shared" si="12"/>
        <v>7</v>
      </c>
      <c r="O138" s="112">
        <f t="shared" si="15"/>
        <v>36</v>
      </c>
      <c r="P138" s="115">
        <f t="shared" si="13"/>
        <v>0</v>
      </c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">
      <c r="A139" s="173">
        <v>132</v>
      </c>
      <c r="B139" s="165" t="str">
        <f t="shared" si="4"/>
        <v>11-й год 12-й мес</v>
      </c>
      <c r="C139" s="166">
        <f t="shared" si="5"/>
        <v>47788</v>
      </c>
      <c r="D139" s="167">
        <f t="shared" si="6"/>
        <v>0</v>
      </c>
      <c r="E139" s="170">
        <f t="shared" si="7"/>
        <v>0</v>
      </c>
      <c r="F139" s="167">
        <f t="shared" si="14"/>
        <v>0</v>
      </c>
      <c r="G139" s="171">
        <f t="shared" si="8"/>
        <v>0</v>
      </c>
      <c r="H139" s="170">
        <f t="shared" si="2"/>
        <v>0</v>
      </c>
      <c r="I139" s="170">
        <f t="shared" si="9"/>
        <v>0</v>
      </c>
      <c r="J139" s="170">
        <f t="shared" si="10"/>
        <v>0</v>
      </c>
      <c r="K139" s="171">
        <f t="shared" si="11"/>
        <v>0</v>
      </c>
      <c r="L139" s="163"/>
      <c r="M139" s="162"/>
      <c r="N139" s="160">
        <f t="shared" si="12"/>
        <v>7</v>
      </c>
      <c r="O139" s="112">
        <f t="shared" si="15"/>
        <v>36</v>
      </c>
      <c r="P139" s="115">
        <f t="shared" si="13"/>
        <v>0</v>
      </c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">
      <c r="A140" s="164">
        <v>133</v>
      </c>
      <c r="B140" s="165" t="str">
        <f t="shared" si="4"/>
        <v>12-й год 1-й мес</v>
      </c>
      <c r="C140" s="166">
        <f t="shared" si="5"/>
        <v>47818</v>
      </c>
      <c r="D140" s="167">
        <f t="shared" si="6"/>
        <v>0</v>
      </c>
      <c r="E140" s="167">
        <f t="shared" si="7"/>
        <v>0</v>
      </c>
      <c r="F140" s="167">
        <f t="shared" si="14"/>
        <v>0</v>
      </c>
      <c r="G140" s="168">
        <f t="shared" si="8"/>
        <v>0</v>
      </c>
      <c r="H140" s="167">
        <f t="shared" si="2"/>
        <v>0</v>
      </c>
      <c r="I140" s="167">
        <f t="shared" si="9"/>
        <v>0</v>
      </c>
      <c r="J140" s="167">
        <f t="shared" si="10"/>
        <v>0</v>
      </c>
      <c r="K140" s="168">
        <f t="shared" si="11"/>
        <v>0</v>
      </c>
      <c r="L140" s="161"/>
      <c r="M140" s="174"/>
      <c r="N140" s="160">
        <f t="shared" si="12"/>
        <v>7</v>
      </c>
      <c r="O140" s="112">
        <f t="shared" si="15"/>
        <v>36</v>
      </c>
      <c r="P140" s="115">
        <f t="shared" si="13"/>
        <v>0</v>
      </c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">
      <c r="A141" s="164">
        <v>134</v>
      </c>
      <c r="B141" s="165" t="str">
        <f t="shared" si="4"/>
        <v>12-й год 2-й мес</v>
      </c>
      <c r="C141" s="166">
        <f t="shared" si="5"/>
        <v>47849</v>
      </c>
      <c r="D141" s="167">
        <f t="shared" si="6"/>
        <v>0</v>
      </c>
      <c r="E141" s="167">
        <f t="shared" si="7"/>
        <v>0</v>
      </c>
      <c r="F141" s="167">
        <f t="shared" si="14"/>
        <v>0</v>
      </c>
      <c r="G141" s="168">
        <f t="shared" si="8"/>
        <v>0</v>
      </c>
      <c r="H141" s="167">
        <f t="shared" si="2"/>
        <v>0</v>
      </c>
      <c r="I141" s="167">
        <f t="shared" si="9"/>
        <v>0</v>
      </c>
      <c r="J141" s="167">
        <f t="shared" si="10"/>
        <v>0</v>
      </c>
      <c r="K141" s="168">
        <f t="shared" si="11"/>
        <v>0</v>
      </c>
      <c r="L141" s="161"/>
      <c r="M141" s="174"/>
      <c r="N141" s="160">
        <f t="shared" si="12"/>
        <v>7</v>
      </c>
      <c r="O141" s="112">
        <f t="shared" si="15"/>
        <v>36</v>
      </c>
      <c r="P141" s="115">
        <f t="shared" si="13"/>
        <v>0</v>
      </c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">
      <c r="A142" s="164">
        <v>135</v>
      </c>
      <c r="B142" s="165" t="str">
        <f t="shared" si="4"/>
        <v>12-й год 3-й мес</v>
      </c>
      <c r="C142" s="166">
        <f t="shared" si="5"/>
        <v>47880</v>
      </c>
      <c r="D142" s="167">
        <f t="shared" si="6"/>
        <v>0</v>
      </c>
      <c r="E142" s="167">
        <f t="shared" si="7"/>
        <v>0</v>
      </c>
      <c r="F142" s="167">
        <f t="shared" si="14"/>
        <v>0</v>
      </c>
      <c r="G142" s="168">
        <f t="shared" si="8"/>
        <v>0</v>
      </c>
      <c r="H142" s="167">
        <f t="shared" si="2"/>
        <v>0</v>
      </c>
      <c r="I142" s="167">
        <f t="shared" si="9"/>
        <v>0</v>
      </c>
      <c r="J142" s="167">
        <f t="shared" si="10"/>
        <v>0</v>
      </c>
      <c r="K142" s="168">
        <f t="shared" si="11"/>
        <v>0</v>
      </c>
      <c r="L142" s="161"/>
      <c r="M142" s="174"/>
      <c r="N142" s="160">
        <f t="shared" si="12"/>
        <v>7</v>
      </c>
      <c r="O142" s="112">
        <f t="shared" si="15"/>
        <v>36</v>
      </c>
      <c r="P142" s="115">
        <f t="shared" si="13"/>
        <v>0</v>
      </c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">
      <c r="A143" s="164">
        <v>136</v>
      </c>
      <c r="B143" s="165" t="str">
        <f t="shared" si="4"/>
        <v>12-й год 4-й мес</v>
      </c>
      <c r="C143" s="166">
        <f t="shared" si="5"/>
        <v>47908</v>
      </c>
      <c r="D143" s="167">
        <f t="shared" si="6"/>
        <v>0</v>
      </c>
      <c r="E143" s="167">
        <f t="shared" si="7"/>
        <v>0</v>
      </c>
      <c r="F143" s="167">
        <f t="shared" si="14"/>
        <v>0</v>
      </c>
      <c r="G143" s="168">
        <f t="shared" si="8"/>
        <v>0</v>
      </c>
      <c r="H143" s="167">
        <f t="shared" si="2"/>
        <v>0</v>
      </c>
      <c r="I143" s="167">
        <f t="shared" si="9"/>
        <v>0</v>
      </c>
      <c r="J143" s="167">
        <f t="shared" si="10"/>
        <v>0</v>
      </c>
      <c r="K143" s="168">
        <f t="shared" si="11"/>
        <v>0</v>
      </c>
      <c r="L143" s="161"/>
      <c r="M143" s="174"/>
      <c r="N143" s="160">
        <f t="shared" si="12"/>
        <v>7</v>
      </c>
      <c r="O143" s="112">
        <f t="shared" si="15"/>
        <v>36</v>
      </c>
      <c r="P143" s="115">
        <f t="shared" si="13"/>
        <v>0</v>
      </c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">
      <c r="A144" s="164">
        <v>137</v>
      </c>
      <c r="B144" s="165" t="str">
        <f t="shared" si="4"/>
        <v>12-й год 5-й мес</v>
      </c>
      <c r="C144" s="166">
        <f t="shared" si="5"/>
        <v>47939</v>
      </c>
      <c r="D144" s="167">
        <f t="shared" si="6"/>
        <v>0</v>
      </c>
      <c r="E144" s="167">
        <f t="shared" si="7"/>
        <v>0</v>
      </c>
      <c r="F144" s="167">
        <f t="shared" si="14"/>
        <v>0</v>
      </c>
      <c r="G144" s="168">
        <f t="shared" si="8"/>
        <v>0</v>
      </c>
      <c r="H144" s="167">
        <f t="shared" si="2"/>
        <v>0</v>
      </c>
      <c r="I144" s="167">
        <f t="shared" si="9"/>
        <v>0</v>
      </c>
      <c r="J144" s="167">
        <f t="shared" si="10"/>
        <v>0</v>
      </c>
      <c r="K144" s="168">
        <f t="shared" si="11"/>
        <v>0</v>
      </c>
      <c r="L144" s="161"/>
      <c r="M144" s="174"/>
      <c r="N144" s="160">
        <f t="shared" si="12"/>
        <v>7</v>
      </c>
      <c r="O144" s="112">
        <f t="shared" si="15"/>
        <v>36</v>
      </c>
      <c r="P144" s="115">
        <f t="shared" si="13"/>
        <v>0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">
      <c r="A145" s="164">
        <v>138</v>
      </c>
      <c r="B145" s="165" t="str">
        <f t="shared" si="4"/>
        <v>12-й год 6-й мес</v>
      </c>
      <c r="C145" s="166">
        <f t="shared" si="5"/>
        <v>47969</v>
      </c>
      <c r="D145" s="167">
        <f t="shared" si="6"/>
        <v>0</v>
      </c>
      <c r="E145" s="167">
        <f t="shared" si="7"/>
        <v>0</v>
      </c>
      <c r="F145" s="167">
        <f t="shared" si="14"/>
        <v>0</v>
      </c>
      <c r="G145" s="168">
        <f t="shared" si="8"/>
        <v>0</v>
      </c>
      <c r="H145" s="167">
        <f t="shared" si="2"/>
        <v>0</v>
      </c>
      <c r="I145" s="167">
        <f t="shared" si="9"/>
        <v>0</v>
      </c>
      <c r="J145" s="167">
        <f t="shared" si="10"/>
        <v>0</v>
      </c>
      <c r="K145" s="168">
        <f t="shared" si="11"/>
        <v>0</v>
      </c>
      <c r="L145" s="161"/>
      <c r="M145" s="174"/>
      <c r="N145" s="160">
        <f t="shared" si="12"/>
        <v>7</v>
      </c>
      <c r="O145" s="112">
        <f t="shared" si="15"/>
        <v>36</v>
      </c>
      <c r="P145" s="115">
        <f t="shared" si="13"/>
        <v>0</v>
      </c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">
      <c r="A146" s="164">
        <v>139</v>
      </c>
      <c r="B146" s="165" t="str">
        <f t="shared" si="4"/>
        <v>12-й год 7-й мес</v>
      </c>
      <c r="C146" s="166">
        <f t="shared" si="5"/>
        <v>48000</v>
      </c>
      <c r="D146" s="167">
        <f t="shared" si="6"/>
        <v>0</v>
      </c>
      <c r="E146" s="167">
        <f t="shared" si="7"/>
        <v>0</v>
      </c>
      <c r="F146" s="167">
        <f t="shared" si="14"/>
        <v>0</v>
      </c>
      <c r="G146" s="168">
        <f t="shared" si="8"/>
        <v>0</v>
      </c>
      <c r="H146" s="167">
        <f t="shared" si="2"/>
        <v>0</v>
      </c>
      <c r="I146" s="167">
        <f t="shared" si="9"/>
        <v>0</v>
      </c>
      <c r="J146" s="167">
        <f t="shared" si="10"/>
        <v>0</v>
      </c>
      <c r="K146" s="168">
        <f t="shared" si="11"/>
        <v>0</v>
      </c>
      <c r="L146" s="161"/>
      <c r="M146" s="174"/>
      <c r="N146" s="160">
        <f t="shared" si="12"/>
        <v>7</v>
      </c>
      <c r="O146" s="112">
        <f t="shared" si="15"/>
        <v>36</v>
      </c>
      <c r="P146" s="115">
        <f t="shared" si="13"/>
        <v>0</v>
      </c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">
      <c r="A147" s="164">
        <v>140</v>
      </c>
      <c r="B147" s="165" t="str">
        <f t="shared" si="4"/>
        <v>12-й год 8-й мес</v>
      </c>
      <c r="C147" s="166">
        <f t="shared" si="5"/>
        <v>48030</v>
      </c>
      <c r="D147" s="167">
        <f t="shared" si="6"/>
        <v>0</v>
      </c>
      <c r="E147" s="167">
        <f t="shared" si="7"/>
        <v>0</v>
      </c>
      <c r="F147" s="167">
        <f t="shared" si="14"/>
        <v>0</v>
      </c>
      <c r="G147" s="168">
        <f t="shared" si="8"/>
        <v>0</v>
      </c>
      <c r="H147" s="167">
        <f t="shared" si="2"/>
        <v>0</v>
      </c>
      <c r="I147" s="167">
        <f t="shared" si="9"/>
        <v>0</v>
      </c>
      <c r="J147" s="167">
        <f t="shared" si="10"/>
        <v>0</v>
      </c>
      <c r="K147" s="168">
        <f t="shared" si="11"/>
        <v>0</v>
      </c>
      <c r="L147" s="161"/>
      <c r="M147" s="174"/>
      <c r="N147" s="160">
        <f t="shared" si="12"/>
        <v>7</v>
      </c>
      <c r="O147" s="112">
        <f t="shared" si="15"/>
        <v>36</v>
      </c>
      <c r="P147" s="115">
        <f t="shared" si="13"/>
        <v>0</v>
      </c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">
      <c r="A148" s="164">
        <v>141</v>
      </c>
      <c r="B148" s="165" t="str">
        <f t="shared" si="4"/>
        <v>12-й год 9-й мес</v>
      </c>
      <c r="C148" s="166">
        <f t="shared" si="5"/>
        <v>48061</v>
      </c>
      <c r="D148" s="167">
        <f t="shared" si="6"/>
        <v>0</v>
      </c>
      <c r="E148" s="167">
        <f t="shared" si="7"/>
        <v>0</v>
      </c>
      <c r="F148" s="167">
        <f t="shared" si="14"/>
        <v>0</v>
      </c>
      <c r="G148" s="168">
        <f t="shared" si="8"/>
        <v>0</v>
      </c>
      <c r="H148" s="167">
        <f t="shared" si="2"/>
        <v>0</v>
      </c>
      <c r="I148" s="167">
        <f t="shared" si="9"/>
        <v>0</v>
      </c>
      <c r="J148" s="167">
        <f t="shared" si="10"/>
        <v>0</v>
      </c>
      <c r="K148" s="168">
        <f t="shared" si="11"/>
        <v>0</v>
      </c>
      <c r="L148" s="161"/>
      <c r="M148" s="174"/>
      <c r="N148" s="160">
        <f t="shared" si="12"/>
        <v>7</v>
      </c>
      <c r="O148" s="112">
        <f t="shared" si="15"/>
        <v>36</v>
      </c>
      <c r="P148" s="115">
        <f t="shared" si="13"/>
        <v>0</v>
      </c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">
      <c r="A149" s="164">
        <v>142</v>
      </c>
      <c r="B149" s="165" t="str">
        <f t="shared" si="4"/>
        <v>12-й год 10-й мес</v>
      </c>
      <c r="C149" s="166">
        <f t="shared" si="5"/>
        <v>48092</v>
      </c>
      <c r="D149" s="167">
        <f t="shared" si="6"/>
        <v>0</v>
      </c>
      <c r="E149" s="167">
        <f t="shared" si="7"/>
        <v>0</v>
      </c>
      <c r="F149" s="167">
        <f t="shared" si="14"/>
        <v>0</v>
      </c>
      <c r="G149" s="168">
        <f t="shared" si="8"/>
        <v>0</v>
      </c>
      <c r="H149" s="167">
        <f t="shared" si="2"/>
        <v>0</v>
      </c>
      <c r="I149" s="167">
        <f t="shared" si="9"/>
        <v>0</v>
      </c>
      <c r="J149" s="167">
        <f t="shared" si="10"/>
        <v>0</v>
      </c>
      <c r="K149" s="168">
        <f t="shared" si="11"/>
        <v>0</v>
      </c>
      <c r="L149" s="161"/>
      <c r="M149" s="174"/>
      <c r="N149" s="160">
        <f t="shared" si="12"/>
        <v>7</v>
      </c>
      <c r="O149" s="112">
        <f t="shared" si="15"/>
        <v>36</v>
      </c>
      <c r="P149" s="115">
        <f t="shared" si="13"/>
        <v>0</v>
      </c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">
      <c r="A150" s="164">
        <v>143</v>
      </c>
      <c r="B150" s="165" t="str">
        <f t="shared" si="4"/>
        <v>12-й год 11-й мес</v>
      </c>
      <c r="C150" s="166">
        <f t="shared" si="5"/>
        <v>48122</v>
      </c>
      <c r="D150" s="167">
        <f t="shared" si="6"/>
        <v>0</v>
      </c>
      <c r="E150" s="167">
        <f t="shared" si="7"/>
        <v>0</v>
      </c>
      <c r="F150" s="167">
        <f t="shared" si="14"/>
        <v>0</v>
      </c>
      <c r="G150" s="168">
        <f t="shared" si="8"/>
        <v>0</v>
      </c>
      <c r="H150" s="167">
        <f t="shared" si="2"/>
        <v>0</v>
      </c>
      <c r="I150" s="167">
        <f t="shared" si="9"/>
        <v>0</v>
      </c>
      <c r="J150" s="167">
        <f t="shared" si="10"/>
        <v>0</v>
      </c>
      <c r="K150" s="168">
        <f t="shared" si="11"/>
        <v>0</v>
      </c>
      <c r="L150" s="161"/>
      <c r="M150" s="174"/>
      <c r="N150" s="160">
        <f t="shared" si="12"/>
        <v>7</v>
      </c>
      <c r="O150" s="112">
        <f t="shared" si="15"/>
        <v>36</v>
      </c>
      <c r="P150" s="115">
        <f t="shared" si="13"/>
        <v>0</v>
      </c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">
      <c r="A151" s="169">
        <v>144</v>
      </c>
      <c r="B151" s="165" t="str">
        <f t="shared" si="4"/>
        <v>12-й год 12-й мес</v>
      </c>
      <c r="C151" s="166">
        <f t="shared" si="5"/>
        <v>48153</v>
      </c>
      <c r="D151" s="167">
        <f t="shared" si="6"/>
        <v>0</v>
      </c>
      <c r="E151" s="170">
        <f t="shared" si="7"/>
        <v>0</v>
      </c>
      <c r="F151" s="167">
        <f t="shared" si="14"/>
        <v>0</v>
      </c>
      <c r="G151" s="171">
        <f t="shared" si="8"/>
        <v>0</v>
      </c>
      <c r="H151" s="170">
        <f t="shared" si="2"/>
        <v>0</v>
      </c>
      <c r="I151" s="170">
        <f t="shared" si="9"/>
        <v>0</v>
      </c>
      <c r="J151" s="170">
        <f t="shared" si="10"/>
        <v>0</v>
      </c>
      <c r="K151" s="171">
        <f t="shared" si="11"/>
        <v>0</v>
      </c>
      <c r="L151" s="163"/>
      <c r="M151" s="162"/>
      <c r="N151" s="160">
        <f t="shared" si="12"/>
        <v>7</v>
      </c>
      <c r="O151" s="112">
        <f t="shared" si="15"/>
        <v>36</v>
      </c>
      <c r="P151" s="115">
        <f t="shared" si="13"/>
        <v>0</v>
      </c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">
      <c r="A152" s="172">
        <v>145</v>
      </c>
      <c r="B152" s="165" t="str">
        <f t="shared" si="4"/>
        <v>13-й год 1-й мес</v>
      </c>
      <c r="C152" s="166">
        <f t="shared" si="5"/>
        <v>48183</v>
      </c>
      <c r="D152" s="167">
        <f t="shared" si="6"/>
        <v>0</v>
      </c>
      <c r="E152" s="167">
        <f t="shared" si="7"/>
        <v>0</v>
      </c>
      <c r="F152" s="167">
        <f t="shared" si="14"/>
        <v>0</v>
      </c>
      <c r="G152" s="168">
        <f t="shared" si="8"/>
        <v>0</v>
      </c>
      <c r="H152" s="167">
        <f t="shared" si="2"/>
        <v>0</v>
      </c>
      <c r="I152" s="167">
        <f t="shared" si="9"/>
        <v>0</v>
      </c>
      <c r="J152" s="167">
        <f t="shared" si="10"/>
        <v>0</v>
      </c>
      <c r="K152" s="168">
        <f t="shared" si="11"/>
        <v>0</v>
      </c>
      <c r="L152" s="161"/>
      <c r="M152" s="174"/>
      <c r="N152" s="160">
        <f t="shared" si="12"/>
        <v>7</v>
      </c>
      <c r="O152" s="112">
        <f t="shared" si="15"/>
        <v>36</v>
      </c>
      <c r="P152" s="115">
        <f t="shared" si="13"/>
        <v>0</v>
      </c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">
      <c r="A153" s="172">
        <v>146</v>
      </c>
      <c r="B153" s="165" t="str">
        <f t="shared" si="4"/>
        <v>13-й год 2-й мес</v>
      </c>
      <c r="C153" s="166">
        <f t="shared" si="5"/>
        <v>48214</v>
      </c>
      <c r="D153" s="167">
        <f t="shared" si="6"/>
        <v>0</v>
      </c>
      <c r="E153" s="167">
        <f t="shared" si="7"/>
        <v>0</v>
      </c>
      <c r="F153" s="167">
        <f t="shared" si="14"/>
        <v>0</v>
      </c>
      <c r="G153" s="168">
        <f t="shared" si="8"/>
        <v>0</v>
      </c>
      <c r="H153" s="167">
        <f t="shared" si="2"/>
        <v>0</v>
      </c>
      <c r="I153" s="167">
        <f t="shared" si="9"/>
        <v>0</v>
      </c>
      <c r="J153" s="167">
        <f t="shared" si="10"/>
        <v>0</v>
      </c>
      <c r="K153" s="168">
        <f t="shared" si="11"/>
        <v>0</v>
      </c>
      <c r="L153" s="161"/>
      <c r="M153" s="174"/>
      <c r="N153" s="160">
        <f t="shared" si="12"/>
        <v>7</v>
      </c>
      <c r="O153" s="112">
        <f t="shared" si="15"/>
        <v>36</v>
      </c>
      <c r="P153" s="115">
        <f t="shared" si="13"/>
        <v>0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">
      <c r="A154" s="172">
        <v>147</v>
      </c>
      <c r="B154" s="165" t="str">
        <f t="shared" si="4"/>
        <v>13-й год 3-й мес</v>
      </c>
      <c r="C154" s="166">
        <f t="shared" si="5"/>
        <v>48245</v>
      </c>
      <c r="D154" s="167">
        <f t="shared" si="6"/>
        <v>0</v>
      </c>
      <c r="E154" s="167">
        <f t="shared" si="7"/>
        <v>0</v>
      </c>
      <c r="F154" s="167">
        <f t="shared" si="14"/>
        <v>0</v>
      </c>
      <c r="G154" s="168">
        <f t="shared" si="8"/>
        <v>0</v>
      </c>
      <c r="H154" s="167">
        <f t="shared" si="2"/>
        <v>0</v>
      </c>
      <c r="I154" s="167">
        <f t="shared" si="9"/>
        <v>0</v>
      </c>
      <c r="J154" s="167">
        <f t="shared" si="10"/>
        <v>0</v>
      </c>
      <c r="K154" s="168">
        <f t="shared" si="11"/>
        <v>0</v>
      </c>
      <c r="L154" s="161"/>
      <c r="M154" s="174"/>
      <c r="N154" s="160">
        <f t="shared" si="12"/>
        <v>7</v>
      </c>
      <c r="O154" s="112">
        <f t="shared" si="15"/>
        <v>36</v>
      </c>
      <c r="P154" s="115">
        <f t="shared" si="13"/>
        <v>0</v>
      </c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">
      <c r="A155" s="172">
        <v>148</v>
      </c>
      <c r="B155" s="165" t="str">
        <f t="shared" si="4"/>
        <v>13-й год 4-й мес</v>
      </c>
      <c r="C155" s="166">
        <f t="shared" si="5"/>
        <v>48274</v>
      </c>
      <c r="D155" s="167">
        <f t="shared" si="6"/>
        <v>0</v>
      </c>
      <c r="E155" s="167">
        <f t="shared" si="7"/>
        <v>0</v>
      </c>
      <c r="F155" s="167">
        <f t="shared" si="14"/>
        <v>0</v>
      </c>
      <c r="G155" s="168">
        <f t="shared" si="8"/>
        <v>0</v>
      </c>
      <c r="H155" s="167">
        <f t="shared" si="2"/>
        <v>0</v>
      </c>
      <c r="I155" s="167">
        <f t="shared" si="9"/>
        <v>0</v>
      </c>
      <c r="J155" s="167">
        <f t="shared" si="10"/>
        <v>0</v>
      </c>
      <c r="K155" s="168">
        <f t="shared" si="11"/>
        <v>0</v>
      </c>
      <c r="L155" s="161"/>
      <c r="M155" s="174"/>
      <c r="N155" s="160">
        <f t="shared" si="12"/>
        <v>7</v>
      </c>
      <c r="O155" s="112">
        <f t="shared" si="15"/>
        <v>36</v>
      </c>
      <c r="P155" s="115">
        <f t="shared" si="13"/>
        <v>0</v>
      </c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">
      <c r="A156" s="172">
        <v>149</v>
      </c>
      <c r="B156" s="165" t="str">
        <f t="shared" si="4"/>
        <v>13-й год 5-й мес</v>
      </c>
      <c r="C156" s="166">
        <f t="shared" si="5"/>
        <v>48305</v>
      </c>
      <c r="D156" s="167">
        <f t="shared" si="6"/>
        <v>0</v>
      </c>
      <c r="E156" s="167">
        <f t="shared" si="7"/>
        <v>0</v>
      </c>
      <c r="F156" s="167">
        <f t="shared" si="14"/>
        <v>0</v>
      </c>
      <c r="G156" s="168">
        <f t="shared" si="8"/>
        <v>0</v>
      </c>
      <c r="H156" s="167">
        <f t="shared" si="2"/>
        <v>0</v>
      </c>
      <c r="I156" s="167">
        <f t="shared" si="9"/>
        <v>0</v>
      </c>
      <c r="J156" s="167">
        <f t="shared" si="10"/>
        <v>0</v>
      </c>
      <c r="K156" s="168">
        <f t="shared" si="11"/>
        <v>0</v>
      </c>
      <c r="L156" s="161"/>
      <c r="M156" s="174"/>
      <c r="N156" s="160">
        <f t="shared" si="12"/>
        <v>7</v>
      </c>
      <c r="O156" s="112">
        <f t="shared" si="15"/>
        <v>36</v>
      </c>
      <c r="P156" s="115">
        <f t="shared" si="13"/>
        <v>0</v>
      </c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">
      <c r="A157" s="172">
        <v>150</v>
      </c>
      <c r="B157" s="165" t="str">
        <f t="shared" si="4"/>
        <v>13-й год 6-й мес</v>
      </c>
      <c r="C157" s="166">
        <f t="shared" si="5"/>
        <v>48335</v>
      </c>
      <c r="D157" s="167">
        <f t="shared" si="6"/>
        <v>0</v>
      </c>
      <c r="E157" s="167">
        <f t="shared" si="7"/>
        <v>0</v>
      </c>
      <c r="F157" s="167">
        <f t="shared" si="14"/>
        <v>0</v>
      </c>
      <c r="G157" s="168">
        <f t="shared" si="8"/>
        <v>0</v>
      </c>
      <c r="H157" s="167">
        <f t="shared" si="2"/>
        <v>0</v>
      </c>
      <c r="I157" s="167">
        <f t="shared" si="9"/>
        <v>0</v>
      </c>
      <c r="J157" s="167">
        <f t="shared" si="10"/>
        <v>0</v>
      </c>
      <c r="K157" s="168">
        <f t="shared" si="11"/>
        <v>0</v>
      </c>
      <c r="L157" s="161"/>
      <c r="M157" s="174"/>
      <c r="N157" s="160">
        <f t="shared" si="12"/>
        <v>7</v>
      </c>
      <c r="O157" s="112">
        <f t="shared" si="15"/>
        <v>36</v>
      </c>
      <c r="P157" s="115">
        <f t="shared" si="13"/>
        <v>0</v>
      </c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">
      <c r="A158" s="172">
        <v>151</v>
      </c>
      <c r="B158" s="165" t="str">
        <f t="shared" si="4"/>
        <v>13-й год 7-й мес</v>
      </c>
      <c r="C158" s="166">
        <f t="shared" si="5"/>
        <v>48366</v>
      </c>
      <c r="D158" s="167">
        <f t="shared" si="6"/>
        <v>0</v>
      </c>
      <c r="E158" s="167">
        <f t="shared" si="7"/>
        <v>0</v>
      </c>
      <c r="F158" s="167">
        <f t="shared" si="14"/>
        <v>0</v>
      </c>
      <c r="G158" s="168">
        <f t="shared" si="8"/>
        <v>0</v>
      </c>
      <c r="H158" s="167">
        <f t="shared" si="2"/>
        <v>0</v>
      </c>
      <c r="I158" s="167">
        <f t="shared" si="9"/>
        <v>0</v>
      </c>
      <c r="J158" s="167">
        <f t="shared" si="10"/>
        <v>0</v>
      </c>
      <c r="K158" s="168">
        <f t="shared" si="11"/>
        <v>0</v>
      </c>
      <c r="L158" s="161"/>
      <c r="M158" s="174"/>
      <c r="N158" s="160">
        <f t="shared" si="12"/>
        <v>7</v>
      </c>
      <c r="O158" s="112">
        <f t="shared" si="15"/>
        <v>36</v>
      </c>
      <c r="P158" s="115">
        <f t="shared" si="13"/>
        <v>0</v>
      </c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">
      <c r="A159" s="172">
        <v>152</v>
      </c>
      <c r="B159" s="165" t="str">
        <f t="shared" si="4"/>
        <v>13-й год 8-й мес</v>
      </c>
      <c r="C159" s="166">
        <f t="shared" si="5"/>
        <v>48396</v>
      </c>
      <c r="D159" s="167">
        <f t="shared" si="6"/>
        <v>0</v>
      </c>
      <c r="E159" s="167">
        <f t="shared" si="7"/>
        <v>0</v>
      </c>
      <c r="F159" s="167">
        <f t="shared" si="14"/>
        <v>0</v>
      </c>
      <c r="G159" s="168">
        <f t="shared" si="8"/>
        <v>0</v>
      </c>
      <c r="H159" s="167">
        <f t="shared" si="2"/>
        <v>0</v>
      </c>
      <c r="I159" s="167">
        <f t="shared" si="9"/>
        <v>0</v>
      </c>
      <c r="J159" s="167">
        <f t="shared" si="10"/>
        <v>0</v>
      </c>
      <c r="K159" s="168">
        <f t="shared" si="11"/>
        <v>0</v>
      </c>
      <c r="L159" s="161"/>
      <c r="M159" s="174"/>
      <c r="N159" s="160">
        <f t="shared" si="12"/>
        <v>7</v>
      </c>
      <c r="O159" s="112">
        <f t="shared" si="15"/>
        <v>36</v>
      </c>
      <c r="P159" s="115">
        <f t="shared" si="13"/>
        <v>0</v>
      </c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">
      <c r="A160" s="172">
        <v>153</v>
      </c>
      <c r="B160" s="165" t="str">
        <f t="shared" si="4"/>
        <v>13-й год 9-й мес</v>
      </c>
      <c r="C160" s="166">
        <f t="shared" si="5"/>
        <v>48427</v>
      </c>
      <c r="D160" s="167">
        <f t="shared" si="6"/>
        <v>0</v>
      </c>
      <c r="E160" s="167">
        <f t="shared" si="7"/>
        <v>0</v>
      </c>
      <c r="F160" s="167">
        <f t="shared" si="14"/>
        <v>0</v>
      </c>
      <c r="G160" s="168">
        <f t="shared" si="8"/>
        <v>0</v>
      </c>
      <c r="H160" s="167">
        <f t="shared" si="2"/>
        <v>0</v>
      </c>
      <c r="I160" s="167">
        <f t="shared" si="9"/>
        <v>0</v>
      </c>
      <c r="J160" s="167">
        <f t="shared" si="10"/>
        <v>0</v>
      </c>
      <c r="K160" s="168">
        <f t="shared" si="11"/>
        <v>0</v>
      </c>
      <c r="L160" s="161"/>
      <c r="M160" s="174"/>
      <c r="N160" s="160">
        <f t="shared" si="12"/>
        <v>7</v>
      </c>
      <c r="O160" s="112">
        <f t="shared" si="15"/>
        <v>36</v>
      </c>
      <c r="P160" s="115">
        <f t="shared" si="13"/>
        <v>0</v>
      </c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">
      <c r="A161" s="172">
        <v>154</v>
      </c>
      <c r="B161" s="165" t="str">
        <f t="shared" si="4"/>
        <v>13-й год 10-й мес</v>
      </c>
      <c r="C161" s="166">
        <f t="shared" si="5"/>
        <v>48458</v>
      </c>
      <c r="D161" s="167">
        <f t="shared" si="6"/>
        <v>0</v>
      </c>
      <c r="E161" s="167">
        <f t="shared" si="7"/>
        <v>0</v>
      </c>
      <c r="F161" s="167">
        <f t="shared" si="14"/>
        <v>0</v>
      </c>
      <c r="G161" s="168">
        <f t="shared" si="8"/>
        <v>0</v>
      </c>
      <c r="H161" s="167">
        <f t="shared" si="2"/>
        <v>0</v>
      </c>
      <c r="I161" s="167">
        <f t="shared" si="9"/>
        <v>0</v>
      </c>
      <c r="J161" s="167">
        <f t="shared" si="10"/>
        <v>0</v>
      </c>
      <c r="K161" s="168">
        <f t="shared" si="11"/>
        <v>0</v>
      </c>
      <c r="L161" s="161"/>
      <c r="M161" s="174"/>
      <c r="N161" s="160">
        <f t="shared" si="12"/>
        <v>7</v>
      </c>
      <c r="O161" s="112">
        <f t="shared" si="15"/>
        <v>36</v>
      </c>
      <c r="P161" s="115">
        <f t="shared" si="13"/>
        <v>0</v>
      </c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">
      <c r="A162" s="172">
        <v>155</v>
      </c>
      <c r="B162" s="165" t="str">
        <f t="shared" si="4"/>
        <v>13-й год 11-й мес</v>
      </c>
      <c r="C162" s="166">
        <f t="shared" si="5"/>
        <v>48488</v>
      </c>
      <c r="D162" s="167">
        <f t="shared" si="6"/>
        <v>0</v>
      </c>
      <c r="E162" s="167">
        <f t="shared" si="7"/>
        <v>0</v>
      </c>
      <c r="F162" s="167">
        <f t="shared" si="14"/>
        <v>0</v>
      </c>
      <c r="G162" s="168">
        <f t="shared" si="8"/>
        <v>0</v>
      </c>
      <c r="H162" s="167">
        <f t="shared" si="2"/>
        <v>0</v>
      </c>
      <c r="I162" s="167">
        <f t="shared" si="9"/>
        <v>0</v>
      </c>
      <c r="J162" s="167">
        <f t="shared" si="10"/>
        <v>0</v>
      </c>
      <c r="K162" s="168">
        <f t="shared" si="11"/>
        <v>0</v>
      </c>
      <c r="L162" s="161"/>
      <c r="M162" s="174"/>
      <c r="N162" s="160">
        <f t="shared" si="12"/>
        <v>7</v>
      </c>
      <c r="O162" s="112">
        <f t="shared" si="15"/>
        <v>36</v>
      </c>
      <c r="P162" s="115">
        <f t="shared" si="13"/>
        <v>0</v>
      </c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">
      <c r="A163" s="173">
        <v>156</v>
      </c>
      <c r="B163" s="165" t="str">
        <f t="shared" si="4"/>
        <v>13-й год 12-й мес</v>
      </c>
      <c r="C163" s="166">
        <f t="shared" si="5"/>
        <v>48519</v>
      </c>
      <c r="D163" s="167">
        <f t="shared" si="6"/>
        <v>0</v>
      </c>
      <c r="E163" s="170">
        <f t="shared" si="7"/>
        <v>0</v>
      </c>
      <c r="F163" s="167">
        <f t="shared" si="14"/>
        <v>0</v>
      </c>
      <c r="G163" s="171">
        <f t="shared" si="8"/>
        <v>0</v>
      </c>
      <c r="H163" s="170">
        <f t="shared" si="2"/>
        <v>0</v>
      </c>
      <c r="I163" s="170">
        <f t="shared" si="9"/>
        <v>0</v>
      </c>
      <c r="J163" s="170">
        <f t="shared" si="10"/>
        <v>0</v>
      </c>
      <c r="K163" s="171">
        <f t="shared" si="11"/>
        <v>0</v>
      </c>
      <c r="L163" s="163"/>
      <c r="M163" s="162"/>
      <c r="N163" s="160">
        <f t="shared" si="12"/>
        <v>7</v>
      </c>
      <c r="O163" s="112">
        <f t="shared" si="15"/>
        <v>36</v>
      </c>
      <c r="P163" s="115">
        <f t="shared" si="13"/>
        <v>0</v>
      </c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">
      <c r="A164" s="164">
        <v>157</v>
      </c>
      <c r="B164" s="165" t="str">
        <f t="shared" si="4"/>
        <v>14-й год 1-й мес</v>
      </c>
      <c r="C164" s="166">
        <f t="shared" si="5"/>
        <v>48549</v>
      </c>
      <c r="D164" s="167">
        <f t="shared" si="6"/>
        <v>0</v>
      </c>
      <c r="E164" s="167">
        <f t="shared" si="7"/>
        <v>0</v>
      </c>
      <c r="F164" s="167">
        <f t="shared" si="14"/>
        <v>0</v>
      </c>
      <c r="G164" s="168">
        <f t="shared" si="8"/>
        <v>0</v>
      </c>
      <c r="H164" s="167">
        <f t="shared" si="2"/>
        <v>0</v>
      </c>
      <c r="I164" s="167">
        <f t="shared" si="9"/>
        <v>0</v>
      </c>
      <c r="J164" s="167">
        <f t="shared" si="10"/>
        <v>0</v>
      </c>
      <c r="K164" s="168">
        <f t="shared" si="11"/>
        <v>0</v>
      </c>
      <c r="L164" s="161"/>
      <c r="M164" s="174"/>
      <c r="N164" s="160">
        <f t="shared" si="12"/>
        <v>7</v>
      </c>
      <c r="O164" s="112">
        <f t="shared" si="15"/>
        <v>36</v>
      </c>
      <c r="P164" s="115">
        <f t="shared" si="13"/>
        <v>0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">
      <c r="A165" s="164">
        <v>158</v>
      </c>
      <c r="B165" s="165" t="str">
        <f t="shared" si="4"/>
        <v>14-й год 2-й мес</v>
      </c>
      <c r="C165" s="166">
        <f t="shared" si="5"/>
        <v>48580</v>
      </c>
      <c r="D165" s="167">
        <f t="shared" si="6"/>
        <v>0</v>
      </c>
      <c r="E165" s="167">
        <f t="shared" si="7"/>
        <v>0</v>
      </c>
      <c r="F165" s="167">
        <f t="shared" si="14"/>
        <v>0</v>
      </c>
      <c r="G165" s="168">
        <f t="shared" si="8"/>
        <v>0</v>
      </c>
      <c r="H165" s="167">
        <f t="shared" si="2"/>
        <v>0</v>
      </c>
      <c r="I165" s="167">
        <f t="shared" si="9"/>
        <v>0</v>
      </c>
      <c r="J165" s="167">
        <f t="shared" si="10"/>
        <v>0</v>
      </c>
      <c r="K165" s="168">
        <f t="shared" si="11"/>
        <v>0</v>
      </c>
      <c r="L165" s="161"/>
      <c r="M165" s="174"/>
      <c r="N165" s="160">
        <f t="shared" si="12"/>
        <v>7</v>
      </c>
      <c r="O165" s="112">
        <f t="shared" si="15"/>
        <v>36</v>
      </c>
      <c r="P165" s="115">
        <f t="shared" si="13"/>
        <v>0</v>
      </c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">
      <c r="A166" s="164">
        <v>159</v>
      </c>
      <c r="B166" s="165" t="str">
        <f t="shared" si="4"/>
        <v>14-й год 3-й мес</v>
      </c>
      <c r="C166" s="166">
        <f t="shared" si="5"/>
        <v>48611</v>
      </c>
      <c r="D166" s="167">
        <f t="shared" si="6"/>
        <v>0</v>
      </c>
      <c r="E166" s="167">
        <f t="shared" si="7"/>
        <v>0</v>
      </c>
      <c r="F166" s="167">
        <f t="shared" si="14"/>
        <v>0</v>
      </c>
      <c r="G166" s="168">
        <f t="shared" si="8"/>
        <v>0</v>
      </c>
      <c r="H166" s="167">
        <f t="shared" si="2"/>
        <v>0</v>
      </c>
      <c r="I166" s="167">
        <f t="shared" si="9"/>
        <v>0</v>
      </c>
      <c r="J166" s="167">
        <f t="shared" si="10"/>
        <v>0</v>
      </c>
      <c r="K166" s="168">
        <f t="shared" si="11"/>
        <v>0</v>
      </c>
      <c r="L166" s="161"/>
      <c r="M166" s="174"/>
      <c r="N166" s="160">
        <f t="shared" si="12"/>
        <v>7</v>
      </c>
      <c r="O166" s="112">
        <f t="shared" si="15"/>
        <v>36</v>
      </c>
      <c r="P166" s="115">
        <f t="shared" si="13"/>
        <v>0</v>
      </c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">
      <c r="A167" s="164">
        <v>160</v>
      </c>
      <c r="B167" s="165" t="str">
        <f t="shared" si="4"/>
        <v>14-й год 4-й мес</v>
      </c>
      <c r="C167" s="166">
        <f t="shared" si="5"/>
        <v>48639</v>
      </c>
      <c r="D167" s="167">
        <f t="shared" si="6"/>
        <v>0</v>
      </c>
      <c r="E167" s="167">
        <f t="shared" si="7"/>
        <v>0</v>
      </c>
      <c r="F167" s="167">
        <f t="shared" si="14"/>
        <v>0</v>
      </c>
      <c r="G167" s="168">
        <f t="shared" si="8"/>
        <v>0</v>
      </c>
      <c r="H167" s="167">
        <f t="shared" si="2"/>
        <v>0</v>
      </c>
      <c r="I167" s="167">
        <f t="shared" si="9"/>
        <v>0</v>
      </c>
      <c r="J167" s="167">
        <f t="shared" si="10"/>
        <v>0</v>
      </c>
      <c r="K167" s="168">
        <f t="shared" si="11"/>
        <v>0</v>
      </c>
      <c r="L167" s="161"/>
      <c r="M167" s="174"/>
      <c r="N167" s="160">
        <f t="shared" si="12"/>
        <v>7</v>
      </c>
      <c r="O167" s="112">
        <f t="shared" si="15"/>
        <v>36</v>
      </c>
      <c r="P167" s="115">
        <f t="shared" si="13"/>
        <v>0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">
      <c r="A168" s="164">
        <v>161</v>
      </c>
      <c r="B168" s="165" t="str">
        <f t="shared" si="4"/>
        <v>14-й год 5-й мес</v>
      </c>
      <c r="C168" s="166">
        <f t="shared" si="5"/>
        <v>48670</v>
      </c>
      <c r="D168" s="167">
        <f t="shared" si="6"/>
        <v>0</v>
      </c>
      <c r="E168" s="167">
        <f t="shared" si="7"/>
        <v>0</v>
      </c>
      <c r="F168" s="167">
        <f t="shared" si="14"/>
        <v>0</v>
      </c>
      <c r="G168" s="168">
        <f t="shared" si="8"/>
        <v>0</v>
      </c>
      <c r="H168" s="167">
        <f t="shared" si="2"/>
        <v>0</v>
      </c>
      <c r="I168" s="167">
        <f t="shared" si="9"/>
        <v>0</v>
      </c>
      <c r="J168" s="167">
        <f t="shared" si="10"/>
        <v>0</v>
      </c>
      <c r="K168" s="168">
        <f t="shared" si="11"/>
        <v>0</v>
      </c>
      <c r="L168" s="161"/>
      <c r="M168" s="174"/>
      <c r="N168" s="160">
        <f t="shared" si="12"/>
        <v>7</v>
      </c>
      <c r="O168" s="112">
        <f t="shared" si="15"/>
        <v>36</v>
      </c>
      <c r="P168" s="115">
        <f t="shared" si="13"/>
        <v>0</v>
      </c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">
      <c r="A169" s="164">
        <v>162</v>
      </c>
      <c r="B169" s="165" t="str">
        <f t="shared" si="4"/>
        <v>14-й год 6-й мес</v>
      </c>
      <c r="C169" s="166">
        <f t="shared" si="5"/>
        <v>48700</v>
      </c>
      <c r="D169" s="167">
        <f t="shared" si="6"/>
        <v>0</v>
      </c>
      <c r="E169" s="167">
        <f t="shared" si="7"/>
        <v>0</v>
      </c>
      <c r="F169" s="167">
        <f t="shared" si="14"/>
        <v>0</v>
      </c>
      <c r="G169" s="168">
        <f t="shared" si="8"/>
        <v>0</v>
      </c>
      <c r="H169" s="167">
        <f t="shared" si="2"/>
        <v>0</v>
      </c>
      <c r="I169" s="167">
        <f t="shared" si="9"/>
        <v>0</v>
      </c>
      <c r="J169" s="167">
        <f t="shared" si="10"/>
        <v>0</v>
      </c>
      <c r="K169" s="168">
        <f t="shared" si="11"/>
        <v>0</v>
      </c>
      <c r="L169" s="161"/>
      <c r="M169" s="174"/>
      <c r="N169" s="160">
        <f t="shared" si="12"/>
        <v>7</v>
      </c>
      <c r="O169" s="112">
        <f t="shared" si="15"/>
        <v>36</v>
      </c>
      <c r="P169" s="115">
        <f t="shared" si="13"/>
        <v>0</v>
      </c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">
      <c r="A170" s="164">
        <v>163</v>
      </c>
      <c r="B170" s="165" t="str">
        <f t="shared" si="4"/>
        <v>14-й год 7-й мес</v>
      </c>
      <c r="C170" s="166">
        <f t="shared" si="5"/>
        <v>48731</v>
      </c>
      <c r="D170" s="167">
        <f t="shared" si="6"/>
        <v>0</v>
      </c>
      <c r="E170" s="167">
        <f t="shared" si="7"/>
        <v>0</v>
      </c>
      <c r="F170" s="167">
        <f t="shared" si="14"/>
        <v>0</v>
      </c>
      <c r="G170" s="168">
        <f t="shared" si="8"/>
        <v>0</v>
      </c>
      <c r="H170" s="167">
        <f t="shared" si="2"/>
        <v>0</v>
      </c>
      <c r="I170" s="167">
        <f t="shared" si="9"/>
        <v>0</v>
      </c>
      <c r="J170" s="167">
        <f t="shared" si="10"/>
        <v>0</v>
      </c>
      <c r="K170" s="168">
        <f t="shared" si="11"/>
        <v>0</v>
      </c>
      <c r="L170" s="161"/>
      <c r="M170" s="174"/>
      <c r="N170" s="160">
        <f t="shared" si="12"/>
        <v>7</v>
      </c>
      <c r="O170" s="112">
        <f t="shared" si="15"/>
        <v>36</v>
      </c>
      <c r="P170" s="115">
        <f t="shared" si="13"/>
        <v>0</v>
      </c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">
      <c r="A171" s="164">
        <v>164</v>
      </c>
      <c r="B171" s="165" t="str">
        <f t="shared" si="4"/>
        <v>14-й год 8-й мес</v>
      </c>
      <c r="C171" s="166">
        <f t="shared" si="5"/>
        <v>48761</v>
      </c>
      <c r="D171" s="167">
        <f t="shared" si="6"/>
        <v>0</v>
      </c>
      <c r="E171" s="167">
        <f t="shared" si="7"/>
        <v>0</v>
      </c>
      <c r="F171" s="167">
        <f t="shared" si="14"/>
        <v>0</v>
      </c>
      <c r="G171" s="168">
        <f t="shared" si="8"/>
        <v>0</v>
      </c>
      <c r="H171" s="167">
        <f t="shared" si="2"/>
        <v>0</v>
      </c>
      <c r="I171" s="167">
        <f t="shared" si="9"/>
        <v>0</v>
      </c>
      <c r="J171" s="167">
        <f t="shared" si="10"/>
        <v>0</v>
      </c>
      <c r="K171" s="168">
        <f t="shared" si="11"/>
        <v>0</v>
      </c>
      <c r="L171" s="161"/>
      <c r="M171" s="174"/>
      <c r="N171" s="160">
        <f t="shared" si="12"/>
        <v>7</v>
      </c>
      <c r="O171" s="112">
        <f t="shared" si="15"/>
        <v>36</v>
      </c>
      <c r="P171" s="115">
        <f t="shared" si="13"/>
        <v>0</v>
      </c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">
      <c r="A172" s="164">
        <v>165</v>
      </c>
      <c r="B172" s="165" t="str">
        <f t="shared" si="4"/>
        <v>14-й год 9-й мес</v>
      </c>
      <c r="C172" s="166">
        <f t="shared" si="5"/>
        <v>48792</v>
      </c>
      <c r="D172" s="167">
        <f t="shared" si="6"/>
        <v>0</v>
      </c>
      <c r="E172" s="167">
        <f t="shared" si="7"/>
        <v>0</v>
      </c>
      <c r="F172" s="167">
        <f t="shared" si="14"/>
        <v>0</v>
      </c>
      <c r="G172" s="168">
        <f t="shared" si="8"/>
        <v>0</v>
      </c>
      <c r="H172" s="167">
        <f t="shared" si="2"/>
        <v>0</v>
      </c>
      <c r="I172" s="167">
        <f t="shared" si="9"/>
        <v>0</v>
      </c>
      <c r="J172" s="167">
        <f t="shared" si="10"/>
        <v>0</v>
      </c>
      <c r="K172" s="168">
        <f t="shared" si="11"/>
        <v>0</v>
      </c>
      <c r="L172" s="161"/>
      <c r="M172" s="174"/>
      <c r="N172" s="160">
        <f t="shared" si="12"/>
        <v>7</v>
      </c>
      <c r="O172" s="112">
        <f t="shared" si="15"/>
        <v>36</v>
      </c>
      <c r="P172" s="115">
        <f t="shared" si="13"/>
        <v>0</v>
      </c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">
      <c r="A173" s="164">
        <v>166</v>
      </c>
      <c r="B173" s="165" t="str">
        <f t="shared" si="4"/>
        <v>14-й год 10-й мес</v>
      </c>
      <c r="C173" s="166">
        <f t="shared" si="5"/>
        <v>48823</v>
      </c>
      <c r="D173" s="167">
        <f t="shared" si="6"/>
        <v>0</v>
      </c>
      <c r="E173" s="167">
        <f t="shared" si="7"/>
        <v>0</v>
      </c>
      <c r="F173" s="167">
        <f t="shared" si="14"/>
        <v>0</v>
      </c>
      <c r="G173" s="168">
        <f t="shared" si="8"/>
        <v>0</v>
      </c>
      <c r="H173" s="167">
        <f t="shared" si="2"/>
        <v>0</v>
      </c>
      <c r="I173" s="167">
        <f t="shared" si="9"/>
        <v>0</v>
      </c>
      <c r="J173" s="167">
        <f t="shared" si="10"/>
        <v>0</v>
      </c>
      <c r="K173" s="168">
        <f t="shared" si="11"/>
        <v>0</v>
      </c>
      <c r="L173" s="161"/>
      <c r="M173" s="174"/>
      <c r="N173" s="160">
        <f t="shared" si="12"/>
        <v>7</v>
      </c>
      <c r="O173" s="112">
        <f t="shared" si="15"/>
        <v>36</v>
      </c>
      <c r="P173" s="115">
        <f t="shared" si="13"/>
        <v>0</v>
      </c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">
      <c r="A174" s="164">
        <v>167</v>
      </c>
      <c r="B174" s="165" t="str">
        <f t="shared" si="4"/>
        <v>14-й год 11-й мес</v>
      </c>
      <c r="C174" s="166">
        <f t="shared" si="5"/>
        <v>48853</v>
      </c>
      <c r="D174" s="167">
        <f t="shared" si="6"/>
        <v>0</v>
      </c>
      <c r="E174" s="167">
        <f t="shared" si="7"/>
        <v>0</v>
      </c>
      <c r="F174" s="167">
        <f t="shared" si="14"/>
        <v>0</v>
      </c>
      <c r="G174" s="168">
        <f t="shared" si="8"/>
        <v>0</v>
      </c>
      <c r="H174" s="167">
        <f t="shared" si="2"/>
        <v>0</v>
      </c>
      <c r="I174" s="167">
        <f t="shared" si="9"/>
        <v>0</v>
      </c>
      <c r="J174" s="167">
        <f t="shared" si="10"/>
        <v>0</v>
      </c>
      <c r="K174" s="168">
        <f t="shared" si="11"/>
        <v>0</v>
      </c>
      <c r="L174" s="161"/>
      <c r="M174" s="174"/>
      <c r="N174" s="160">
        <f t="shared" si="12"/>
        <v>7</v>
      </c>
      <c r="O174" s="112">
        <f t="shared" si="15"/>
        <v>36</v>
      </c>
      <c r="P174" s="115">
        <f t="shared" si="13"/>
        <v>0</v>
      </c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">
      <c r="A175" s="169">
        <v>168</v>
      </c>
      <c r="B175" s="165" t="str">
        <f t="shared" si="4"/>
        <v>14-й год 12-й мес</v>
      </c>
      <c r="C175" s="166">
        <f t="shared" si="5"/>
        <v>48884</v>
      </c>
      <c r="D175" s="167">
        <f t="shared" si="6"/>
        <v>0</v>
      </c>
      <c r="E175" s="170">
        <f t="shared" si="7"/>
        <v>0</v>
      </c>
      <c r="F175" s="167">
        <f t="shared" si="14"/>
        <v>0</v>
      </c>
      <c r="G175" s="171">
        <f t="shared" si="8"/>
        <v>0</v>
      </c>
      <c r="H175" s="170">
        <f t="shared" si="2"/>
        <v>0</v>
      </c>
      <c r="I175" s="170">
        <f t="shared" si="9"/>
        <v>0</v>
      </c>
      <c r="J175" s="170">
        <f t="shared" si="10"/>
        <v>0</v>
      </c>
      <c r="K175" s="171">
        <f t="shared" si="11"/>
        <v>0</v>
      </c>
      <c r="L175" s="163"/>
      <c r="M175" s="162"/>
      <c r="N175" s="160">
        <f t="shared" si="12"/>
        <v>7</v>
      </c>
      <c r="O175" s="112">
        <f t="shared" si="15"/>
        <v>36</v>
      </c>
      <c r="P175" s="115">
        <f t="shared" si="13"/>
        <v>0</v>
      </c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">
      <c r="A176" s="172">
        <v>169</v>
      </c>
      <c r="B176" s="165" t="str">
        <f t="shared" si="4"/>
        <v>15-й год 1-й мес</v>
      </c>
      <c r="C176" s="166">
        <f t="shared" si="5"/>
        <v>48914</v>
      </c>
      <c r="D176" s="167">
        <f t="shared" si="6"/>
        <v>0</v>
      </c>
      <c r="E176" s="167">
        <f t="shared" si="7"/>
        <v>0</v>
      </c>
      <c r="F176" s="167">
        <f t="shared" si="14"/>
        <v>0</v>
      </c>
      <c r="G176" s="168">
        <f t="shared" si="8"/>
        <v>0</v>
      </c>
      <c r="H176" s="167">
        <f t="shared" si="2"/>
        <v>0</v>
      </c>
      <c r="I176" s="167">
        <f t="shared" si="9"/>
        <v>0</v>
      </c>
      <c r="J176" s="167">
        <f t="shared" si="10"/>
        <v>0</v>
      </c>
      <c r="K176" s="168">
        <f t="shared" si="11"/>
        <v>0</v>
      </c>
      <c r="L176" s="161"/>
      <c r="M176" s="174"/>
      <c r="N176" s="160">
        <f t="shared" si="12"/>
        <v>7</v>
      </c>
      <c r="O176" s="112">
        <f t="shared" si="15"/>
        <v>36</v>
      </c>
      <c r="P176" s="115">
        <f t="shared" si="13"/>
        <v>0</v>
      </c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">
      <c r="A177" s="172">
        <v>170</v>
      </c>
      <c r="B177" s="165" t="str">
        <f t="shared" si="4"/>
        <v>15-й год 2-й мес</v>
      </c>
      <c r="C177" s="166">
        <f t="shared" si="5"/>
        <v>48945</v>
      </c>
      <c r="D177" s="167">
        <f t="shared" si="6"/>
        <v>0</v>
      </c>
      <c r="E177" s="167">
        <f t="shared" si="7"/>
        <v>0</v>
      </c>
      <c r="F177" s="167">
        <f t="shared" si="14"/>
        <v>0</v>
      </c>
      <c r="G177" s="168">
        <f t="shared" si="8"/>
        <v>0</v>
      </c>
      <c r="H177" s="167">
        <f t="shared" si="2"/>
        <v>0</v>
      </c>
      <c r="I177" s="167">
        <f t="shared" si="9"/>
        <v>0</v>
      </c>
      <c r="J177" s="167">
        <f t="shared" si="10"/>
        <v>0</v>
      </c>
      <c r="K177" s="168">
        <f t="shared" si="11"/>
        <v>0</v>
      </c>
      <c r="L177" s="161"/>
      <c r="M177" s="174"/>
      <c r="N177" s="160">
        <f t="shared" si="12"/>
        <v>7</v>
      </c>
      <c r="O177" s="112">
        <f t="shared" si="15"/>
        <v>36</v>
      </c>
      <c r="P177" s="115">
        <f t="shared" si="13"/>
        <v>0</v>
      </c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">
      <c r="A178" s="172">
        <v>171</v>
      </c>
      <c r="B178" s="165" t="str">
        <f t="shared" si="4"/>
        <v>15-й год 3-й мес</v>
      </c>
      <c r="C178" s="166">
        <f t="shared" si="5"/>
        <v>48976</v>
      </c>
      <c r="D178" s="167">
        <f t="shared" si="6"/>
        <v>0</v>
      </c>
      <c r="E178" s="167">
        <f t="shared" si="7"/>
        <v>0</v>
      </c>
      <c r="F178" s="167">
        <f t="shared" si="14"/>
        <v>0</v>
      </c>
      <c r="G178" s="168">
        <f t="shared" si="8"/>
        <v>0</v>
      </c>
      <c r="H178" s="167">
        <f t="shared" si="2"/>
        <v>0</v>
      </c>
      <c r="I178" s="167">
        <f t="shared" si="9"/>
        <v>0</v>
      </c>
      <c r="J178" s="167">
        <f t="shared" si="10"/>
        <v>0</v>
      </c>
      <c r="K178" s="168">
        <f t="shared" si="11"/>
        <v>0</v>
      </c>
      <c r="L178" s="161"/>
      <c r="M178" s="174"/>
      <c r="N178" s="160">
        <f t="shared" si="12"/>
        <v>7</v>
      </c>
      <c r="O178" s="112">
        <f t="shared" si="15"/>
        <v>36</v>
      </c>
      <c r="P178" s="115">
        <f t="shared" si="13"/>
        <v>0</v>
      </c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">
      <c r="A179" s="172">
        <v>172</v>
      </c>
      <c r="B179" s="165" t="str">
        <f t="shared" si="4"/>
        <v>15-й год 4-й мес</v>
      </c>
      <c r="C179" s="166">
        <f t="shared" si="5"/>
        <v>49004</v>
      </c>
      <c r="D179" s="167">
        <f t="shared" si="6"/>
        <v>0</v>
      </c>
      <c r="E179" s="167">
        <f t="shared" si="7"/>
        <v>0</v>
      </c>
      <c r="F179" s="167">
        <f t="shared" si="14"/>
        <v>0</v>
      </c>
      <c r="G179" s="168">
        <f t="shared" si="8"/>
        <v>0</v>
      </c>
      <c r="H179" s="167">
        <f t="shared" si="2"/>
        <v>0</v>
      </c>
      <c r="I179" s="167">
        <f t="shared" si="9"/>
        <v>0</v>
      </c>
      <c r="J179" s="167">
        <f t="shared" si="10"/>
        <v>0</v>
      </c>
      <c r="K179" s="168">
        <f t="shared" si="11"/>
        <v>0</v>
      </c>
      <c r="L179" s="161"/>
      <c r="M179" s="174"/>
      <c r="N179" s="160">
        <f t="shared" si="12"/>
        <v>7</v>
      </c>
      <c r="O179" s="112">
        <f t="shared" si="15"/>
        <v>36</v>
      </c>
      <c r="P179" s="115">
        <f t="shared" si="13"/>
        <v>0</v>
      </c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">
      <c r="A180" s="172">
        <v>173</v>
      </c>
      <c r="B180" s="165" t="str">
        <f t="shared" si="4"/>
        <v>15-й год 5-й мес</v>
      </c>
      <c r="C180" s="166">
        <f t="shared" si="5"/>
        <v>49035</v>
      </c>
      <c r="D180" s="167">
        <f t="shared" si="6"/>
        <v>0</v>
      </c>
      <c r="E180" s="167">
        <f t="shared" si="7"/>
        <v>0</v>
      </c>
      <c r="F180" s="167">
        <f t="shared" si="14"/>
        <v>0</v>
      </c>
      <c r="G180" s="168">
        <f t="shared" si="8"/>
        <v>0</v>
      </c>
      <c r="H180" s="167">
        <f t="shared" si="2"/>
        <v>0</v>
      </c>
      <c r="I180" s="167">
        <f t="shared" si="9"/>
        <v>0</v>
      </c>
      <c r="J180" s="167">
        <f t="shared" si="10"/>
        <v>0</v>
      </c>
      <c r="K180" s="168">
        <f t="shared" si="11"/>
        <v>0</v>
      </c>
      <c r="L180" s="161"/>
      <c r="M180" s="174"/>
      <c r="N180" s="160">
        <f t="shared" si="12"/>
        <v>7</v>
      </c>
      <c r="O180" s="112">
        <f t="shared" si="15"/>
        <v>36</v>
      </c>
      <c r="P180" s="115">
        <f t="shared" si="13"/>
        <v>0</v>
      </c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">
      <c r="A181" s="172">
        <v>174</v>
      </c>
      <c r="B181" s="165" t="str">
        <f t="shared" si="4"/>
        <v>15-й год 6-й мес</v>
      </c>
      <c r="C181" s="166">
        <f t="shared" si="5"/>
        <v>49065</v>
      </c>
      <c r="D181" s="167">
        <f t="shared" si="6"/>
        <v>0</v>
      </c>
      <c r="E181" s="167">
        <f t="shared" si="7"/>
        <v>0</v>
      </c>
      <c r="F181" s="167">
        <f t="shared" si="14"/>
        <v>0</v>
      </c>
      <c r="G181" s="168">
        <f t="shared" si="8"/>
        <v>0</v>
      </c>
      <c r="H181" s="167">
        <f t="shared" si="2"/>
        <v>0</v>
      </c>
      <c r="I181" s="167">
        <f t="shared" si="9"/>
        <v>0</v>
      </c>
      <c r="J181" s="167">
        <f t="shared" si="10"/>
        <v>0</v>
      </c>
      <c r="K181" s="168">
        <f t="shared" si="11"/>
        <v>0</v>
      </c>
      <c r="L181" s="161"/>
      <c r="M181" s="174"/>
      <c r="N181" s="160">
        <f t="shared" si="12"/>
        <v>7</v>
      </c>
      <c r="O181" s="112">
        <f t="shared" si="15"/>
        <v>36</v>
      </c>
      <c r="P181" s="115">
        <f t="shared" si="13"/>
        <v>0</v>
      </c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">
      <c r="A182" s="172">
        <v>175</v>
      </c>
      <c r="B182" s="165" t="str">
        <f t="shared" si="4"/>
        <v>15-й год 7-й мес</v>
      </c>
      <c r="C182" s="166">
        <f t="shared" si="5"/>
        <v>49096</v>
      </c>
      <c r="D182" s="167">
        <f t="shared" si="6"/>
        <v>0</v>
      </c>
      <c r="E182" s="167">
        <f t="shared" si="7"/>
        <v>0</v>
      </c>
      <c r="F182" s="167">
        <f t="shared" si="14"/>
        <v>0</v>
      </c>
      <c r="G182" s="168">
        <f t="shared" si="8"/>
        <v>0</v>
      </c>
      <c r="H182" s="167">
        <f t="shared" si="2"/>
        <v>0</v>
      </c>
      <c r="I182" s="167">
        <f t="shared" si="9"/>
        <v>0</v>
      </c>
      <c r="J182" s="167">
        <f t="shared" si="10"/>
        <v>0</v>
      </c>
      <c r="K182" s="168">
        <f t="shared" si="11"/>
        <v>0</v>
      </c>
      <c r="L182" s="161"/>
      <c r="M182" s="174"/>
      <c r="N182" s="160">
        <f t="shared" si="12"/>
        <v>7</v>
      </c>
      <c r="O182" s="112">
        <f t="shared" si="15"/>
        <v>36</v>
      </c>
      <c r="P182" s="115">
        <f t="shared" si="13"/>
        <v>0</v>
      </c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">
      <c r="A183" s="172">
        <v>176</v>
      </c>
      <c r="B183" s="165" t="str">
        <f t="shared" si="4"/>
        <v>15-й год 8-й мес</v>
      </c>
      <c r="C183" s="166">
        <f t="shared" si="5"/>
        <v>49126</v>
      </c>
      <c r="D183" s="167">
        <f t="shared" si="6"/>
        <v>0</v>
      </c>
      <c r="E183" s="167">
        <f t="shared" si="7"/>
        <v>0</v>
      </c>
      <c r="F183" s="167">
        <f t="shared" si="14"/>
        <v>0</v>
      </c>
      <c r="G183" s="168">
        <f t="shared" si="8"/>
        <v>0</v>
      </c>
      <c r="H183" s="167">
        <f t="shared" si="2"/>
        <v>0</v>
      </c>
      <c r="I183" s="167">
        <f t="shared" si="9"/>
        <v>0</v>
      </c>
      <c r="J183" s="167">
        <f t="shared" si="10"/>
        <v>0</v>
      </c>
      <c r="K183" s="168">
        <f t="shared" si="11"/>
        <v>0</v>
      </c>
      <c r="L183" s="161"/>
      <c r="M183" s="174"/>
      <c r="N183" s="160">
        <f t="shared" si="12"/>
        <v>7</v>
      </c>
      <c r="O183" s="112">
        <f t="shared" si="15"/>
        <v>36</v>
      </c>
      <c r="P183" s="115">
        <f t="shared" si="13"/>
        <v>0</v>
      </c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">
      <c r="A184" s="172">
        <v>177</v>
      </c>
      <c r="B184" s="165" t="str">
        <f t="shared" si="4"/>
        <v>15-й год 9-й мес</v>
      </c>
      <c r="C184" s="166">
        <f t="shared" si="5"/>
        <v>49157</v>
      </c>
      <c r="D184" s="167">
        <f t="shared" si="6"/>
        <v>0</v>
      </c>
      <c r="E184" s="167">
        <f t="shared" si="7"/>
        <v>0</v>
      </c>
      <c r="F184" s="167">
        <f t="shared" si="14"/>
        <v>0</v>
      </c>
      <c r="G184" s="168">
        <f t="shared" si="8"/>
        <v>0</v>
      </c>
      <c r="H184" s="167">
        <f t="shared" si="2"/>
        <v>0</v>
      </c>
      <c r="I184" s="167">
        <f t="shared" si="9"/>
        <v>0</v>
      </c>
      <c r="J184" s="167">
        <f t="shared" si="10"/>
        <v>0</v>
      </c>
      <c r="K184" s="168">
        <f t="shared" si="11"/>
        <v>0</v>
      </c>
      <c r="L184" s="161"/>
      <c r="M184" s="174"/>
      <c r="N184" s="160">
        <f t="shared" si="12"/>
        <v>7</v>
      </c>
      <c r="O184" s="112">
        <f t="shared" si="15"/>
        <v>36</v>
      </c>
      <c r="P184" s="115">
        <f t="shared" si="13"/>
        <v>0</v>
      </c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">
      <c r="A185" s="172">
        <v>178</v>
      </c>
      <c r="B185" s="165" t="str">
        <f t="shared" si="4"/>
        <v>15-й год 10-й мес</v>
      </c>
      <c r="C185" s="166">
        <f t="shared" si="5"/>
        <v>49188</v>
      </c>
      <c r="D185" s="167">
        <f t="shared" si="6"/>
        <v>0</v>
      </c>
      <c r="E185" s="167">
        <f t="shared" si="7"/>
        <v>0</v>
      </c>
      <c r="F185" s="167">
        <f t="shared" si="14"/>
        <v>0</v>
      </c>
      <c r="G185" s="168">
        <f t="shared" si="8"/>
        <v>0</v>
      </c>
      <c r="H185" s="167">
        <f t="shared" si="2"/>
        <v>0</v>
      </c>
      <c r="I185" s="167">
        <f t="shared" si="9"/>
        <v>0</v>
      </c>
      <c r="J185" s="167">
        <f t="shared" si="10"/>
        <v>0</v>
      </c>
      <c r="K185" s="168">
        <f t="shared" si="11"/>
        <v>0</v>
      </c>
      <c r="L185" s="161"/>
      <c r="M185" s="174"/>
      <c r="N185" s="160">
        <f t="shared" si="12"/>
        <v>7</v>
      </c>
      <c r="O185" s="112">
        <f t="shared" si="15"/>
        <v>36</v>
      </c>
      <c r="P185" s="115">
        <f t="shared" si="13"/>
        <v>0</v>
      </c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">
      <c r="A186" s="172">
        <v>179</v>
      </c>
      <c r="B186" s="165" t="str">
        <f t="shared" si="4"/>
        <v>15-й год 11-й мес</v>
      </c>
      <c r="C186" s="166">
        <f t="shared" si="5"/>
        <v>49218</v>
      </c>
      <c r="D186" s="167">
        <f t="shared" si="6"/>
        <v>0</v>
      </c>
      <c r="E186" s="167">
        <f t="shared" si="7"/>
        <v>0</v>
      </c>
      <c r="F186" s="167">
        <f t="shared" si="14"/>
        <v>0</v>
      </c>
      <c r="G186" s="168">
        <f t="shared" si="8"/>
        <v>0</v>
      </c>
      <c r="H186" s="167">
        <f t="shared" si="2"/>
        <v>0</v>
      </c>
      <c r="I186" s="167">
        <f t="shared" si="9"/>
        <v>0</v>
      </c>
      <c r="J186" s="167">
        <f t="shared" si="10"/>
        <v>0</v>
      </c>
      <c r="K186" s="168">
        <f t="shared" si="11"/>
        <v>0</v>
      </c>
      <c r="L186" s="161"/>
      <c r="M186" s="174"/>
      <c r="N186" s="160">
        <f t="shared" si="12"/>
        <v>7</v>
      </c>
      <c r="O186" s="112">
        <f t="shared" si="15"/>
        <v>36</v>
      </c>
      <c r="P186" s="115">
        <f t="shared" si="13"/>
        <v>0</v>
      </c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">
      <c r="A187" s="173">
        <v>180</v>
      </c>
      <c r="B187" s="165" t="str">
        <f t="shared" si="4"/>
        <v>15-й год 12-й мес</v>
      </c>
      <c r="C187" s="166">
        <f t="shared" si="5"/>
        <v>49249</v>
      </c>
      <c r="D187" s="167">
        <f t="shared" si="6"/>
        <v>0</v>
      </c>
      <c r="E187" s="170">
        <f t="shared" si="7"/>
        <v>0</v>
      </c>
      <c r="F187" s="167">
        <f t="shared" si="14"/>
        <v>0</v>
      </c>
      <c r="G187" s="171">
        <f t="shared" si="8"/>
        <v>0</v>
      </c>
      <c r="H187" s="170">
        <f t="shared" si="2"/>
        <v>0</v>
      </c>
      <c r="I187" s="170">
        <f t="shared" si="9"/>
        <v>0</v>
      </c>
      <c r="J187" s="170">
        <f t="shared" si="10"/>
        <v>0</v>
      </c>
      <c r="K187" s="171">
        <f t="shared" si="11"/>
        <v>0</v>
      </c>
      <c r="L187" s="163"/>
      <c r="M187" s="162"/>
      <c r="N187" s="160">
        <f t="shared" si="12"/>
        <v>7</v>
      </c>
      <c r="O187" s="112">
        <f t="shared" si="15"/>
        <v>36</v>
      </c>
      <c r="P187" s="115">
        <f t="shared" si="13"/>
        <v>0</v>
      </c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">
      <c r="A188" s="164">
        <v>181</v>
      </c>
      <c r="B188" s="165" t="str">
        <f t="shared" si="4"/>
        <v>16-й год 1-й мес</v>
      </c>
      <c r="C188" s="166">
        <f t="shared" si="5"/>
        <v>49279</v>
      </c>
      <c r="D188" s="167">
        <f t="shared" si="6"/>
        <v>0</v>
      </c>
      <c r="E188" s="167">
        <f t="shared" si="7"/>
        <v>0</v>
      </c>
      <c r="F188" s="167">
        <f t="shared" si="14"/>
        <v>0</v>
      </c>
      <c r="G188" s="168">
        <f t="shared" si="8"/>
        <v>0</v>
      </c>
      <c r="H188" s="167">
        <f t="shared" si="2"/>
        <v>0</v>
      </c>
      <c r="I188" s="167">
        <f t="shared" si="9"/>
        <v>0</v>
      </c>
      <c r="J188" s="167">
        <f t="shared" si="10"/>
        <v>0</v>
      </c>
      <c r="K188" s="168">
        <f t="shared" si="11"/>
        <v>0</v>
      </c>
      <c r="L188" s="161"/>
      <c r="M188" s="174"/>
      <c r="N188" s="160">
        <f t="shared" si="12"/>
        <v>7</v>
      </c>
      <c r="O188" s="112">
        <f t="shared" si="15"/>
        <v>36</v>
      </c>
      <c r="P188" s="115">
        <f t="shared" si="13"/>
        <v>0</v>
      </c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">
      <c r="A189" s="164">
        <v>182</v>
      </c>
      <c r="B189" s="165" t="str">
        <f t="shared" si="4"/>
        <v>16-й год 2-й мес</v>
      </c>
      <c r="C189" s="166">
        <f t="shared" si="5"/>
        <v>49310</v>
      </c>
      <c r="D189" s="167">
        <f t="shared" si="6"/>
        <v>0</v>
      </c>
      <c r="E189" s="167">
        <f t="shared" si="7"/>
        <v>0</v>
      </c>
      <c r="F189" s="167">
        <f t="shared" si="14"/>
        <v>0</v>
      </c>
      <c r="G189" s="168">
        <f t="shared" si="8"/>
        <v>0</v>
      </c>
      <c r="H189" s="167">
        <f t="shared" si="2"/>
        <v>0</v>
      </c>
      <c r="I189" s="167">
        <f t="shared" si="9"/>
        <v>0</v>
      </c>
      <c r="J189" s="167">
        <f t="shared" si="10"/>
        <v>0</v>
      </c>
      <c r="K189" s="168">
        <f t="shared" si="11"/>
        <v>0</v>
      </c>
      <c r="L189" s="161"/>
      <c r="M189" s="174"/>
      <c r="N189" s="160">
        <f t="shared" si="12"/>
        <v>7</v>
      </c>
      <c r="O189" s="112">
        <f t="shared" si="15"/>
        <v>36</v>
      </c>
      <c r="P189" s="115">
        <f t="shared" si="13"/>
        <v>0</v>
      </c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">
      <c r="A190" s="164">
        <v>183</v>
      </c>
      <c r="B190" s="165" t="str">
        <f t="shared" si="4"/>
        <v>16-й год 3-й мес</v>
      </c>
      <c r="C190" s="166">
        <f t="shared" si="5"/>
        <v>49341</v>
      </c>
      <c r="D190" s="167">
        <f t="shared" si="6"/>
        <v>0</v>
      </c>
      <c r="E190" s="167">
        <f t="shared" si="7"/>
        <v>0</v>
      </c>
      <c r="F190" s="167">
        <f t="shared" si="14"/>
        <v>0</v>
      </c>
      <c r="G190" s="168">
        <f t="shared" si="8"/>
        <v>0</v>
      </c>
      <c r="H190" s="167">
        <f t="shared" si="2"/>
        <v>0</v>
      </c>
      <c r="I190" s="167">
        <f t="shared" si="9"/>
        <v>0</v>
      </c>
      <c r="J190" s="167">
        <f t="shared" si="10"/>
        <v>0</v>
      </c>
      <c r="K190" s="168">
        <f t="shared" si="11"/>
        <v>0</v>
      </c>
      <c r="L190" s="161"/>
      <c r="M190" s="174"/>
      <c r="N190" s="160">
        <f t="shared" si="12"/>
        <v>7</v>
      </c>
      <c r="O190" s="112">
        <f t="shared" si="15"/>
        <v>36</v>
      </c>
      <c r="P190" s="115">
        <f t="shared" si="13"/>
        <v>0</v>
      </c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">
      <c r="A191" s="164">
        <v>184</v>
      </c>
      <c r="B191" s="165" t="str">
        <f t="shared" si="4"/>
        <v>16-й год 4-й мес</v>
      </c>
      <c r="C191" s="166">
        <f t="shared" si="5"/>
        <v>49369</v>
      </c>
      <c r="D191" s="167">
        <f t="shared" si="6"/>
        <v>0</v>
      </c>
      <c r="E191" s="167">
        <f t="shared" si="7"/>
        <v>0</v>
      </c>
      <c r="F191" s="167">
        <f t="shared" si="14"/>
        <v>0</v>
      </c>
      <c r="G191" s="168">
        <f t="shared" si="8"/>
        <v>0</v>
      </c>
      <c r="H191" s="167">
        <f t="shared" si="2"/>
        <v>0</v>
      </c>
      <c r="I191" s="167">
        <f t="shared" si="9"/>
        <v>0</v>
      </c>
      <c r="J191" s="167">
        <f t="shared" si="10"/>
        <v>0</v>
      </c>
      <c r="K191" s="168">
        <f t="shared" si="11"/>
        <v>0</v>
      </c>
      <c r="L191" s="161"/>
      <c r="M191" s="174"/>
      <c r="N191" s="160">
        <f t="shared" si="12"/>
        <v>7</v>
      </c>
      <c r="O191" s="112">
        <f t="shared" si="15"/>
        <v>36</v>
      </c>
      <c r="P191" s="115">
        <f t="shared" si="13"/>
        <v>0</v>
      </c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">
      <c r="A192" s="164">
        <v>185</v>
      </c>
      <c r="B192" s="165" t="str">
        <f t="shared" si="4"/>
        <v>16-й год 5-й мес</v>
      </c>
      <c r="C192" s="166">
        <f t="shared" si="5"/>
        <v>49400</v>
      </c>
      <c r="D192" s="167">
        <f t="shared" si="6"/>
        <v>0</v>
      </c>
      <c r="E192" s="167">
        <f t="shared" si="7"/>
        <v>0</v>
      </c>
      <c r="F192" s="167">
        <f t="shared" si="14"/>
        <v>0</v>
      </c>
      <c r="G192" s="168">
        <f t="shared" si="8"/>
        <v>0</v>
      </c>
      <c r="H192" s="167">
        <f t="shared" si="2"/>
        <v>0</v>
      </c>
      <c r="I192" s="167">
        <f t="shared" si="9"/>
        <v>0</v>
      </c>
      <c r="J192" s="167">
        <f t="shared" si="10"/>
        <v>0</v>
      </c>
      <c r="K192" s="168">
        <f t="shared" si="11"/>
        <v>0</v>
      </c>
      <c r="L192" s="161"/>
      <c r="M192" s="174"/>
      <c r="N192" s="160">
        <f t="shared" si="12"/>
        <v>7</v>
      </c>
      <c r="O192" s="112">
        <f t="shared" si="15"/>
        <v>36</v>
      </c>
      <c r="P192" s="115">
        <f t="shared" si="13"/>
        <v>0</v>
      </c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">
      <c r="A193" s="164">
        <v>186</v>
      </c>
      <c r="B193" s="165" t="str">
        <f t="shared" si="4"/>
        <v>16-й год 6-й мес</v>
      </c>
      <c r="C193" s="166">
        <f t="shared" si="5"/>
        <v>49430</v>
      </c>
      <c r="D193" s="167">
        <f t="shared" si="6"/>
        <v>0</v>
      </c>
      <c r="E193" s="167">
        <f t="shared" si="7"/>
        <v>0</v>
      </c>
      <c r="F193" s="167">
        <f t="shared" si="14"/>
        <v>0</v>
      </c>
      <c r="G193" s="168">
        <f t="shared" si="8"/>
        <v>0</v>
      </c>
      <c r="H193" s="167">
        <f t="shared" si="2"/>
        <v>0</v>
      </c>
      <c r="I193" s="167">
        <f t="shared" si="9"/>
        <v>0</v>
      </c>
      <c r="J193" s="167">
        <f t="shared" si="10"/>
        <v>0</v>
      </c>
      <c r="K193" s="168">
        <f t="shared" si="11"/>
        <v>0</v>
      </c>
      <c r="L193" s="161"/>
      <c r="M193" s="174"/>
      <c r="N193" s="160">
        <f t="shared" si="12"/>
        <v>7</v>
      </c>
      <c r="O193" s="112">
        <f t="shared" si="15"/>
        <v>36</v>
      </c>
      <c r="P193" s="115">
        <f t="shared" si="13"/>
        <v>0</v>
      </c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">
      <c r="A194" s="164">
        <v>187</v>
      </c>
      <c r="B194" s="165" t="str">
        <f t="shared" si="4"/>
        <v>16-й год 7-й мес</v>
      </c>
      <c r="C194" s="166">
        <f t="shared" si="5"/>
        <v>49461</v>
      </c>
      <c r="D194" s="167">
        <f t="shared" si="6"/>
        <v>0</v>
      </c>
      <c r="E194" s="167">
        <f t="shared" si="7"/>
        <v>0</v>
      </c>
      <c r="F194" s="167">
        <f t="shared" si="14"/>
        <v>0</v>
      </c>
      <c r="G194" s="168">
        <f t="shared" si="8"/>
        <v>0</v>
      </c>
      <c r="H194" s="167">
        <f t="shared" si="2"/>
        <v>0</v>
      </c>
      <c r="I194" s="167">
        <f t="shared" si="9"/>
        <v>0</v>
      </c>
      <c r="J194" s="167">
        <f t="shared" si="10"/>
        <v>0</v>
      </c>
      <c r="K194" s="168">
        <f t="shared" si="11"/>
        <v>0</v>
      </c>
      <c r="L194" s="161"/>
      <c r="M194" s="174"/>
      <c r="N194" s="160">
        <f t="shared" si="12"/>
        <v>7</v>
      </c>
      <c r="O194" s="112">
        <f t="shared" si="15"/>
        <v>36</v>
      </c>
      <c r="P194" s="115">
        <f t="shared" si="13"/>
        <v>0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">
      <c r="A195" s="164">
        <v>188</v>
      </c>
      <c r="B195" s="165" t="str">
        <f t="shared" si="4"/>
        <v>16-й год 8-й мес</v>
      </c>
      <c r="C195" s="166">
        <f t="shared" si="5"/>
        <v>49491</v>
      </c>
      <c r="D195" s="167">
        <f t="shared" si="6"/>
        <v>0</v>
      </c>
      <c r="E195" s="167">
        <f t="shared" si="7"/>
        <v>0</v>
      </c>
      <c r="F195" s="167">
        <f t="shared" si="14"/>
        <v>0</v>
      </c>
      <c r="G195" s="168">
        <f t="shared" si="8"/>
        <v>0</v>
      </c>
      <c r="H195" s="167">
        <f t="shared" si="2"/>
        <v>0</v>
      </c>
      <c r="I195" s="167">
        <f t="shared" si="9"/>
        <v>0</v>
      </c>
      <c r="J195" s="167">
        <f t="shared" si="10"/>
        <v>0</v>
      </c>
      <c r="K195" s="168">
        <f t="shared" si="11"/>
        <v>0</v>
      </c>
      <c r="L195" s="161"/>
      <c r="M195" s="174"/>
      <c r="N195" s="160">
        <f t="shared" si="12"/>
        <v>7</v>
      </c>
      <c r="O195" s="112">
        <f t="shared" si="15"/>
        <v>36</v>
      </c>
      <c r="P195" s="115">
        <f t="shared" si="13"/>
        <v>0</v>
      </c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">
      <c r="A196" s="164">
        <v>189</v>
      </c>
      <c r="B196" s="165" t="str">
        <f t="shared" si="4"/>
        <v>16-й год 9-й мес</v>
      </c>
      <c r="C196" s="166">
        <f t="shared" si="5"/>
        <v>49522</v>
      </c>
      <c r="D196" s="167">
        <f t="shared" si="6"/>
        <v>0</v>
      </c>
      <c r="E196" s="167">
        <f t="shared" si="7"/>
        <v>0</v>
      </c>
      <c r="F196" s="167">
        <f t="shared" si="14"/>
        <v>0</v>
      </c>
      <c r="G196" s="168">
        <f t="shared" si="8"/>
        <v>0</v>
      </c>
      <c r="H196" s="167">
        <f t="shared" si="2"/>
        <v>0</v>
      </c>
      <c r="I196" s="167">
        <f t="shared" si="9"/>
        <v>0</v>
      </c>
      <c r="J196" s="167">
        <f t="shared" si="10"/>
        <v>0</v>
      </c>
      <c r="K196" s="168">
        <f t="shared" si="11"/>
        <v>0</v>
      </c>
      <c r="L196" s="161"/>
      <c r="M196" s="174"/>
      <c r="N196" s="160">
        <f t="shared" si="12"/>
        <v>7</v>
      </c>
      <c r="O196" s="112">
        <f t="shared" si="15"/>
        <v>36</v>
      </c>
      <c r="P196" s="115">
        <f t="shared" si="13"/>
        <v>0</v>
      </c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">
      <c r="A197" s="164">
        <v>190</v>
      </c>
      <c r="B197" s="165" t="str">
        <f t="shared" si="4"/>
        <v>16-й год 10-й мес</v>
      </c>
      <c r="C197" s="166">
        <f t="shared" si="5"/>
        <v>49553</v>
      </c>
      <c r="D197" s="167">
        <f t="shared" si="6"/>
        <v>0</v>
      </c>
      <c r="E197" s="167">
        <f t="shared" si="7"/>
        <v>0</v>
      </c>
      <c r="F197" s="167">
        <f t="shared" si="14"/>
        <v>0</v>
      </c>
      <c r="G197" s="168">
        <f t="shared" si="8"/>
        <v>0</v>
      </c>
      <c r="H197" s="167">
        <f t="shared" si="2"/>
        <v>0</v>
      </c>
      <c r="I197" s="167">
        <f t="shared" si="9"/>
        <v>0</v>
      </c>
      <c r="J197" s="167">
        <f t="shared" si="10"/>
        <v>0</v>
      </c>
      <c r="K197" s="168">
        <f t="shared" si="11"/>
        <v>0</v>
      </c>
      <c r="L197" s="161"/>
      <c r="M197" s="174"/>
      <c r="N197" s="160">
        <f t="shared" si="12"/>
        <v>7</v>
      </c>
      <c r="O197" s="112">
        <f t="shared" si="15"/>
        <v>36</v>
      </c>
      <c r="P197" s="115">
        <f t="shared" si="13"/>
        <v>0</v>
      </c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">
      <c r="A198" s="164">
        <v>191</v>
      </c>
      <c r="B198" s="165" t="str">
        <f t="shared" si="4"/>
        <v>16-й год 11-й мес</v>
      </c>
      <c r="C198" s="166">
        <f t="shared" si="5"/>
        <v>49583</v>
      </c>
      <c r="D198" s="167">
        <f t="shared" si="6"/>
        <v>0</v>
      </c>
      <c r="E198" s="167">
        <f t="shared" si="7"/>
        <v>0</v>
      </c>
      <c r="F198" s="167">
        <f t="shared" si="14"/>
        <v>0</v>
      </c>
      <c r="G198" s="168">
        <f t="shared" si="8"/>
        <v>0</v>
      </c>
      <c r="H198" s="167">
        <f t="shared" si="2"/>
        <v>0</v>
      </c>
      <c r="I198" s="167">
        <f t="shared" si="9"/>
        <v>0</v>
      </c>
      <c r="J198" s="167">
        <f t="shared" si="10"/>
        <v>0</v>
      </c>
      <c r="K198" s="168">
        <f t="shared" si="11"/>
        <v>0</v>
      </c>
      <c r="L198" s="161"/>
      <c r="M198" s="174"/>
      <c r="N198" s="160">
        <f t="shared" si="12"/>
        <v>7</v>
      </c>
      <c r="O198" s="112">
        <f t="shared" si="15"/>
        <v>36</v>
      </c>
      <c r="P198" s="115">
        <f t="shared" si="13"/>
        <v>0</v>
      </c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">
      <c r="A199" s="169">
        <v>192</v>
      </c>
      <c r="B199" s="165" t="str">
        <f t="shared" si="4"/>
        <v>16-й год 12-й мес</v>
      </c>
      <c r="C199" s="166">
        <f t="shared" si="5"/>
        <v>49614</v>
      </c>
      <c r="D199" s="167">
        <f t="shared" si="6"/>
        <v>0</v>
      </c>
      <c r="E199" s="170">
        <f t="shared" si="7"/>
        <v>0</v>
      </c>
      <c r="F199" s="167">
        <f t="shared" si="14"/>
        <v>0</v>
      </c>
      <c r="G199" s="171">
        <f t="shared" si="8"/>
        <v>0</v>
      </c>
      <c r="H199" s="170">
        <f t="shared" si="2"/>
        <v>0</v>
      </c>
      <c r="I199" s="170">
        <f t="shared" si="9"/>
        <v>0</v>
      </c>
      <c r="J199" s="170">
        <f t="shared" si="10"/>
        <v>0</v>
      </c>
      <c r="K199" s="171">
        <f t="shared" si="11"/>
        <v>0</v>
      </c>
      <c r="L199" s="163"/>
      <c r="M199" s="162"/>
      <c r="N199" s="160">
        <f t="shared" si="12"/>
        <v>7</v>
      </c>
      <c r="O199" s="112">
        <f t="shared" si="15"/>
        <v>36</v>
      </c>
      <c r="P199" s="115">
        <f t="shared" si="13"/>
        <v>0</v>
      </c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">
      <c r="A200" s="172">
        <v>193</v>
      </c>
      <c r="B200" s="165" t="str">
        <f t="shared" si="4"/>
        <v>17-й год 1-й мес</v>
      </c>
      <c r="C200" s="166">
        <f t="shared" si="5"/>
        <v>49644</v>
      </c>
      <c r="D200" s="167">
        <f t="shared" si="6"/>
        <v>0</v>
      </c>
      <c r="E200" s="167">
        <f t="shared" si="7"/>
        <v>0</v>
      </c>
      <c r="F200" s="167">
        <f t="shared" si="14"/>
        <v>0</v>
      </c>
      <c r="G200" s="168">
        <f t="shared" si="8"/>
        <v>0</v>
      </c>
      <c r="H200" s="167">
        <f t="shared" si="2"/>
        <v>0</v>
      </c>
      <c r="I200" s="167">
        <f t="shared" si="9"/>
        <v>0</v>
      </c>
      <c r="J200" s="167">
        <f t="shared" si="10"/>
        <v>0</v>
      </c>
      <c r="K200" s="168">
        <f t="shared" si="11"/>
        <v>0</v>
      </c>
      <c r="L200" s="161"/>
      <c r="M200" s="174"/>
      <c r="N200" s="160">
        <f t="shared" si="12"/>
        <v>7</v>
      </c>
      <c r="O200" s="112">
        <f t="shared" si="15"/>
        <v>36</v>
      </c>
      <c r="P200" s="115">
        <f t="shared" si="13"/>
        <v>0</v>
      </c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">
      <c r="A201" s="172">
        <v>194</v>
      </c>
      <c r="B201" s="165" t="str">
        <f t="shared" si="4"/>
        <v>17-й год 2-й мес</v>
      </c>
      <c r="C201" s="166">
        <f t="shared" si="5"/>
        <v>49675</v>
      </c>
      <c r="D201" s="167">
        <f t="shared" si="6"/>
        <v>0</v>
      </c>
      <c r="E201" s="167">
        <f t="shared" si="7"/>
        <v>0</v>
      </c>
      <c r="F201" s="167">
        <f t="shared" si="14"/>
        <v>0</v>
      </c>
      <c r="G201" s="168">
        <f t="shared" si="8"/>
        <v>0</v>
      </c>
      <c r="H201" s="167">
        <f t="shared" si="2"/>
        <v>0</v>
      </c>
      <c r="I201" s="167">
        <f t="shared" si="9"/>
        <v>0</v>
      </c>
      <c r="J201" s="167">
        <f t="shared" si="10"/>
        <v>0</v>
      </c>
      <c r="K201" s="168">
        <f t="shared" si="11"/>
        <v>0</v>
      </c>
      <c r="L201" s="161"/>
      <c r="M201" s="174"/>
      <c r="N201" s="160">
        <f t="shared" si="12"/>
        <v>7</v>
      </c>
      <c r="O201" s="112">
        <f t="shared" si="15"/>
        <v>36</v>
      </c>
      <c r="P201" s="115">
        <f t="shared" si="13"/>
        <v>0</v>
      </c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">
      <c r="A202" s="172">
        <v>195</v>
      </c>
      <c r="B202" s="165" t="str">
        <f t="shared" si="4"/>
        <v>17-й год 3-й мес</v>
      </c>
      <c r="C202" s="166">
        <f t="shared" si="5"/>
        <v>49706</v>
      </c>
      <c r="D202" s="167">
        <f t="shared" si="6"/>
        <v>0</v>
      </c>
      <c r="E202" s="167">
        <f t="shared" si="7"/>
        <v>0</v>
      </c>
      <c r="F202" s="167">
        <f t="shared" si="14"/>
        <v>0</v>
      </c>
      <c r="G202" s="168">
        <f t="shared" si="8"/>
        <v>0</v>
      </c>
      <c r="H202" s="167">
        <f t="shared" si="2"/>
        <v>0</v>
      </c>
      <c r="I202" s="167">
        <f t="shared" si="9"/>
        <v>0</v>
      </c>
      <c r="J202" s="167">
        <f t="shared" si="10"/>
        <v>0</v>
      </c>
      <c r="K202" s="168">
        <f t="shared" si="11"/>
        <v>0</v>
      </c>
      <c r="L202" s="161"/>
      <c r="M202" s="174"/>
      <c r="N202" s="160">
        <f t="shared" si="12"/>
        <v>7</v>
      </c>
      <c r="O202" s="112">
        <f t="shared" si="15"/>
        <v>36</v>
      </c>
      <c r="P202" s="115">
        <f t="shared" si="13"/>
        <v>0</v>
      </c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">
      <c r="A203" s="172">
        <v>196</v>
      </c>
      <c r="B203" s="165" t="str">
        <f t="shared" si="4"/>
        <v>17-й год 4-й мес</v>
      </c>
      <c r="C203" s="166">
        <f t="shared" si="5"/>
        <v>49735</v>
      </c>
      <c r="D203" s="167">
        <f t="shared" si="6"/>
        <v>0</v>
      </c>
      <c r="E203" s="167">
        <f t="shared" si="7"/>
        <v>0</v>
      </c>
      <c r="F203" s="167">
        <f t="shared" si="14"/>
        <v>0</v>
      </c>
      <c r="G203" s="168">
        <f t="shared" si="8"/>
        <v>0</v>
      </c>
      <c r="H203" s="167">
        <f t="shared" si="2"/>
        <v>0</v>
      </c>
      <c r="I203" s="167">
        <f t="shared" si="9"/>
        <v>0</v>
      </c>
      <c r="J203" s="167">
        <f t="shared" si="10"/>
        <v>0</v>
      </c>
      <c r="K203" s="168">
        <f t="shared" si="11"/>
        <v>0</v>
      </c>
      <c r="L203" s="161"/>
      <c r="M203" s="174"/>
      <c r="N203" s="160">
        <f t="shared" si="12"/>
        <v>7</v>
      </c>
      <c r="O203" s="112">
        <f t="shared" si="15"/>
        <v>36</v>
      </c>
      <c r="P203" s="115">
        <f t="shared" si="13"/>
        <v>0</v>
      </c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">
      <c r="A204" s="172">
        <v>197</v>
      </c>
      <c r="B204" s="165" t="str">
        <f t="shared" si="4"/>
        <v>17-й год 5-й мес</v>
      </c>
      <c r="C204" s="166">
        <f t="shared" si="5"/>
        <v>49766</v>
      </c>
      <c r="D204" s="167">
        <f t="shared" si="6"/>
        <v>0</v>
      </c>
      <c r="E204" s="167">
        <f t="shared" si="7"/>
        <v>0</v>
      </c>
      <c r="F204" s="167">
        <f t="shared" si="14"/>
        <v>0</v>
      </c>
      <c r="G204" s="168">
        <f t="shared" si="8"/>
        <v>0</v>
      </c>
      <c r="H204" s="167">
        <f t="shared" si="2"/>
        <v>0</v>
      </c>
      <c r="I204" s="167">
        <f t="shared" si="9"/>
        <v>0</v>
      </c>
      <c r="J204" s="167">
        <f t="shared" si="10"/>
        <v>0</v>
      </c>
      <c r="K204" s="168">
        <f t="shared" si="11"/>
        <v>0</v>
      </c>
      <c r="L204" s="161"/>
      <c r="M204" s="174"/>
      <c r="N204" s="160">
        <f t="shared" si="12"/>
        <v>7</v>
      </c>
      <c r="O204" s="112">
        <f t="shared" si="15"/>
        <v>36</v>
      </c>
      <c r="P204" s="115">
        <f t="shared" si="13"/>
        <v>0</v>
      </c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">
      <c r="A205" s="172">
        <v>198</v>
      </c>
      <c r="B205" s="165" t="str">
        <f t="shared" si="4"/>
        <v>17-й год 6-й мес</v>
      </c>
      <c r="C205" s="166">
        <f t="shared" si="5"/>
        <v>49796</v>
      </c>
      <c r="D205" s="167">
        <f t="shared" si="6"/>
        <v>0</v>
      </c>
      <c r="E205" s="167">
        <f t="shared" si="7"/>
        <v>0</v>
      </c>
      <c r="F205" s="167">
        <f t="shared" si="14"/>
        <v>0</v>
      </c>
      <c r="G205" s="168">
        <f t="shared" si="8"/>
        <v>0</v>
      </c>
      <c r="H205" s="167">
        <f t="shared" si="2"/>
        <v>0</v>
      </c>
      <c r="I205" s="167">
        <f t="shared" si="9"/>
        <v>0</v>
      </c>
      <c r="J205" s="167">
        <f t="shared" si="10"/>
        <v>0</v>
      </c>
      <c r="K205" s="168">
        <f t="shared" si="11"/>
        <v>0</v>
      </c>
      <c r="L205" s="161"/>
      <c r="M205" s="174"/>
      <c r="N205" s="160">
        <f t="shared" si="12"/>
        <v>7</v>
      </c>
      <c r="O205" s="112">
        <f t="shared" si="15"/>
        <v>36</v>
      </c>
      <c r="P205" s="115">
        <f t="shared" si="13"/>
        <v>0</v>
      </c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">
      <c r="A206" s="172">
        <v>199</v>
      </c>
      <c r="B206" s="165" t="str">
        <f t="shared" si="4"/>
        <v>17-й год 7-й мес</v>
      </c>
      <c r="C206" s="166">
        <f t="shared" si="5"/>
        <v>49827</v>
      </c>
      <c r="D206" s="167">
        <f t="shared" si="6"/>
        <v>0</v>
      </c>
      <c r="E206" s="167">
        <f t="shared" si="7"/>
        <v>0</v>
      </c>
      <c r="F206" s="167">
        <f t="shared" si="14"/>
        <v>0</v>
      </c>
      <c r="G206" s="168">
        <f t="shared" si="8"/>
        <v>0</v>
      </c>
      <c r="H206" s="167">
        <f t="shared" si="2"/>
        <v>0</v>
      </c>
      <c r="I206" s="167">
        <f t="shared" si="9"/>
        <v>0</v>
      </c>
      <c r="J206" s="167">
        <f t="shared" si="10"/>
        <v>0</v>
      </c>
      <c r="K206" s="168">
        <f t="shared" si="11"/>
        <v>0</v>
      </c>
      <c r="L206" s="161"/>
      <c r="M206" s="174"/>
      <c r="N206" s="160">
        <f t="shared" si="12"/>
        <v>7</v>
      </c>
      <c r="O206" s="112">
        <f t="shared" si="15"/>
        <v>36</v>
      </c>
      <c r="P206" s="115">
        <f t="shared" si="13"/>
        <v>0</v>
      </c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">
      <c r="A207" s="172">
        <v>200</v>
      </c>
      <c r="B207" s="165" t="str">
        <f t="shared" si="4"/>
        <v>17-й год 8-й мес</v>
      </c>
      <c r="C207" s="166">
        <f t="shared" si="5"/>
        <v>49857</v>
      </c>
      <c r="D207" s="167">
        <f t="shared" si="6"/>
        <v>0</v>
      </c>
      <c r="E207" s="167">
        <f t="shared" si="7"/>
        <v>0</v>
      </c>
      <c r="F207" s="167">
        <f t="shared" si="14"/>
        <v>0</v>
      </c>
      <c r="G207" s="168">
        <f t="shared" si="8"/>
        <v>0</v>
      </c>
      <c r="H207" s="167">
        <f t="shared" si="2"/>
        <v>0</v>
      </c>
      <c r="I207" s="167">
        <f t="shared" si="9"/>
        <v>0</v>
      </c>
      <c r="J207" s="167">
        <f t="shared" si="10"/>
        <v>0</v>
      </c>
      <c r="K207" s="168">
        <f t="shared" si="11"/>
        <v>0</v>
      </c>
      <c r="L207" s="161"/>
      <c r="M207" s="174"/>
      <c r="N207" s="160">
        <f t="shared" si="12"/>
        <v>7</v>
      </c>
      <c r="O207" s="112">
        <f t="shared" si="15"/>
        <v>36</v>
      </c>
      <c r="P207" s="115">
        <f t="shared" si="13"/>
        <v>0</v>
      </c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">
      <c r="A208" s="172">
        <v>201</v>
      </c>
      <c r="B208" s="165" t="str">
        <f t="shared" si="4"/>
        <v>17-й год 9-й мес</v>
      </c>
      <c r="C208" s="166">
        <f t="shared" si="5"/>
        <v>49888</v>
      </c>
      <c r="D208" s="167">
        <f t="shared" si="6"/>
        <v>0</v>
      </c>
      <c r="E208" s="167">
        <f t="shared" si="7"/>
        <v>0</v>
      </c>
      <c r="F208" s="167">
        <f t="shared" si="14"/>
        <v>0</v>
      </c>
      <c r="G208" s="168">
        <f t="shared" si="8"/>
        <v>0</v>
      </c>
      <c r="H208" s="167">
        <f t="shared" si="2"/>
        <v>0</v>
      </c>
      <c r="I208" s="167">
        <f t="shared" si="9"/>
        <v>0</v>
      </c>
      <c r="J208" s="167">
        <f t="shared" si="10"/>
        <v>0</v>
      </c>
      <c r="K208" s="168">
        <f t="shared" si="11"/>
        <v>0</v>
      </c>
      <c r="L208" s="161"/>
      <c r="M208" s="174"/>
      <c r="N208" s="160">
        <f t="shared" si="12"/>
        <v>7</v>
      </c>
      <c r="O208" s="112">
        <f t="shared" si="15"/>
        <v>36</v>
      </c>
      <c r="P208" s="115">
        <f t="shared" si="13"/>
        <v>0</v>
      </c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">
      <c r="A209" s="172">
        <v>202</v>
      </c>
      <c r="B209" s="165" t="str">
        <f t="shared" si="4"/>
        <v>17-й год 10-й мес</v>
      </c>
      <c r="C209" s="166">
        <f t="shared" si="5"/>
        <v>49919</v>
      </c>
      <c r="D209" s="167">
        <f t="shared" si="6"/>
        <v>0</v>
      </c>
      <c r="E209" s="167">
        <f t="shared" si="7"/>
        <v>0</v>
      </c>
      <c r="F209" s="167">
        <f t="shared" si="14"/>
        <v>0</v>
      </c>
      <c r="G209" s="168">
        <f t="shared" si="8"/>
        <v>0</v>
      </c>
      <c r="H209" s="167">
        <f t="shared" si="2"/>
        <v>0</v>
      </c>
      <c r="I209" s="167">
        <f t="shared" si="9"/>
        <v>0</v>
      </c>
      <c r="J209" s="167">
        <f t="shared" si="10"/>
        <v>0</v>
      </c>
      <c r="K209" s="168">
        <f t="shared" si="11"/>
        <v>0</v>
      </c>
      <c r="L209" s="161"/>
      <c r="M209" s="174"/>
      <c r="N209" s="160">
        <f t="shared" si="12"/>
        <v>7</v>
      </c>
      <c r="O209" s="112">
        <f t="shared" si="15"/>
        <v>36</v>
      </c>
      <c r="P209" s="115">
        <f t="shared" si="13"/>
        <v>0</v>
      </c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">
      <c r="A210" s="172">
        <v>203</v>
      </c>
      <c r="B210" s="165" t="str">
        <f t="shared" si="4"/>
        <v>17-й год 11-й мес</v>
      </c>
      <c r="C210" s="166">
        <f t="shared" si="5"/>
        <v>49949</v>
      </c>
      <c r="D210" s="167">
        <f t="shared" si="6"/>
        <v>0</v>
      </c>
      <c r="E210" s="167">
        <f t="shared" si="7"/>
        <v>0</v>
      </c>
      <c r="F210" s="167">
        <f t="shared" si="14"/>
        <v>0</v>
      </c>
      <c r="G210" s="168">
        <f t="shared" si="8"/>
        <v>0</v>
      </c>
      <c r="H210" s="167">
        <f t="shared" si="2"/>
        <v>0</v>
      </c>
      <c r="I210" s="167">
        <f t="shared" si="9"/>
        <v>0</v>
      </c>
      <c r="J210" s="167">
        <f t="shared" si="10"/>
        <v>0</v>
      </c>
      <c r="K210" s="168">
        <f t="shared" si="11"/>
        <v>0</v>
      </c>
      <c r="L210" s="161"/>
      <c r="M210" s="174"/>
      <c r="N210" s="160">
        <f t="shared" si="12"/>
        <v>7</v>
      </c>
      <c r="O210" s="112">
        <f t="shared" si="15"/>
        <v>36</v>
      </c>
      <c r="P210" s="115">
        <f t="shared" si="13"/>
        <v>0</v>
      </c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">
      <c r="A211" s="173">
        <v>204</v>
      </c>
      <c r="B211" s="165" t="str">
        <f t="shared" si="4"/>
        <v>17-й год 12-й мес</v>
      </c>
      <c r="C211" s="166">
        <f t="shared" si="5"/>
        <v>49980</v>
      </c>
      <c r="D211" s="167">
        <f t="shared" si="6"/>
        <v>0</v>
      </c>
      <c r="E211" s="170">
        <f t="shared" si="7"/>
        <v>0</v>
      </c>
      <c r="F211" s="167">
        <f t="shared" si="14"/>
        <v>0</v>
      </c>
      <c r="G211" s="171">
        <f t="shared" si="8"/>
        <v>0</v>
      </c>
      <c r="H211" s="170">
        <f t="shared" si="2"/>
        <v>0</v>
      </c>
      <c r="I211" s="170">
        <f t="shared" si="9"/>
        <v>0</v>
      </c>
      <c r="J211" s="170">
        <f t="shared" si="10"/>
        <v>0</v>
      </c>
      <c r="K211" s="171">
        <f t="shared" si="11"/>
        <v>0</v>
      </c>
      <c r="L211" s="163"/>
      <c r="M211" s="162"/>
      <c r="N211" s="160">
        <f t="shared" si="12"/>
        <v>7</v>
      </c>
      <c r="O211" s="112">
        <f t="shared" si="15"/>
        <v>36</v>
      </c>
      <c r="P211" s="115">
        <f t="shared" si="13"/>
        <v>0</v>
      </c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">
      <c r="A212" s="164">
        <v>205</v>
      </c>
      <c r="B212" s="165" t="str">
        <f t="shared" si="4"/>
        <v>18-й год 1-й мес</v>
      </c>
      <c r="C212" s="166">
        <f t="shared" si="5"/>
        <v>50010</v>
      </c>
      <c r="D212" s="167">
        <f t="shared" si="6"/>
        <v>0</v>
      </c>
      <c r="E212" s="167">
        <f t="shared" si="7"/>
        <v>0</v>
      </c>
      <c r="F212" s="167">
        <f t="shared" si="14"/>
        <v>0</v>
      </c>
      <c r="G212" s="168">
        <f t="shared" si="8"/>
        <v>0</v>
      </c>
      <c r="H212" s="167">
        <f t="shared" si="2"/>
        <v>0</v>
      </c>
      <c r="I212" s="167">
        <f t="shared" si="9"/>
        <v>0</v>
      </c>
      <c r="J212" s="167">
        <f t="shared" si="10"/>
        <v>0</v>
      </c>
      <c r="K212" s="168">
        <f t="shared" si="11"/>
        <v>0</v>
      </c>
      <c r="L212" s="161"/>
      <c r="M212" s="174"/>
      <c r="N212" s="160">
        <f t="shared" si="12"/>
        <v>7</v>
      </c>
      <c r="O212" s="112">
        <f t="shared" si="15"/>
        <v>36</v>
      </c>
      <c r="P212" s="115">
        <f t="shared" si="13"/>
        <v>0</v>
      </c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">
      <c r="A213" s="164">
        <v>206</v>
      </c>
      <c r="B213" s="165" t="str">
        <f t="shared" si="4"/>
        <v>18-й год 2-й мес</v>
      </c>
      <c r="C213" s="166">
        <f t="shared" si="5"/>
        <v>50041</v>
      </c>
      <c r="D213" s="167">
        <f t="shared" si="6"/>
        <v>0</v>
      </c>
      <c r="E213" s="167">
        <f t="shared" si="7"/>
        <v>0</v>
      </c>
      <c r="F213" s="167">
        <f t="shared" si="14"/>
        <v>0</v>
      </c>
      <c r="G213" s="168">
        <f t="shared" si="8"/>
        <v>0</v>
      </c>
      <c r="H213" s="167">
        <f t="shared" si="2"/>
        <v>0</v>
      </c>
      <c r="I213" s="167">
        <f t="shared" si="9"/>
        <v>0</v>
      </c>
      <c r="J213" s="167">
        <f t="shared" si="10"/>
        <v>0</v>
      </c>
      <c r="K213" s="168">
        <f t="shared" si="11"/>
        <v>0</v>
      </c>
      <c r="L213" s="161"/>
      <c r="M213" s="174"/>
      <c r="N213" s="160">
        <f t="shared" si="12"/>
        <v>7</v>
      </c>
      <c r="O213" s="112">
        <f t="shared" si="15"/>
        <v>36</v>
      </c>
      <c r="P213" s="115">
        <f t="shared" si="13"/>
        <v>0</v>
      </c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">
      <c r="A214" s="164">
        <v>207</v>
      </c>
      <c r="B214" s="165" t="str">
        <f t="shared" si="4"/>
        <v>18-й год 3-й мес</v>
      </c>
      <c r="C214" s="166">
        <f t="shared" si="5"/>
        <v>50072</v>
      </c>
      <c r="D214" s="167">
        <f t="shared" si="6"/>
        <v>0</v>
      </c>
      <c r="E214" s="167">
        <f t="shared" si="7"/>
        <v>0</v>
      </c>
      <c r="F214" s="167">
        <f t="shared" si="14"/>
        <v>0</v>
      </c>
      <c r="G214" s="168">
        <f t="shared" si="8"/>
        <v>0</v>
      </c>
      <c r="H214" s="167">
        <f t="shared" si="2"/>
        <v>0</v>
      </c>
      <c r="I214" s="167">
        <f t="shared" si="9"/>
        <v>0</v>
      </c>
      <c r="J214" s="167">
        <f t="shared" si="10"/>
        <v>0</v>
      </c>
      <c r="K214" s="168">
        <f t="shared" si="11"/>
        <v>0</v>
      </c>
      <c r="L214" s="161"/>
      <c r="M214" s="174"/>
      <c r="N214" s="160">
        <f t="shared" si="12"/>
        <v>7</v>
      </c>
      <c r="O214" s="112">
        <f t="shared" si="15"/>
        <v>36</v>
      </c>
      <c r="P214" s="115">
        <f t="shared" si="13"/>
        <v>0</v>
      </c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">
      <c r="A215" s="164">
        <v>208</v>
      </c>
      <c r="B215" s="165" t="str">
        <f t="shared" si="4"/>
        <v>18-й год 4-й мес</v>
      </c>
      <c r="C215" s="166">
        <f t="shared" si="5"/>
        <v>50100</v>
      </c>
      <c r="D215" s="167">
        <f t="shared" si="6"/>
        <v>0</v>
      </c>
      <c r="E215" s="167">
        <f t="shared" si="7"/>
        <v>0</v>
      </c>
      <c r="F215" s="167">
        <f t="shared" si="14"/>
        <v>0</v>
      </c>
      <c r="G215" s="168">
        <f t="shared" si="8"/>
        <v>0</v>
      </c>
      <c r="H215" s="167">
        <f t="shared" si="2"/>
        <v>0</v>
      </c>
      <c r="I215" s="167">
        <f t="shared" si="9"/>
        <v>0</v>
      </c>
      <c r="J215" s="167">
        <f t="shared" si="10"/>
        <v>0</v>
      </c>
      <c r="K215" s="168">
        <f t="shared" si="11"/>
        <v>0</v>
      </c>
      <c r="L215" s="161"/>
      <c r="M215" s="174"/>
      <c r="N215" s="160">
        <f t="shared" si="12"/>
        <v>7</v>
      </c>
      <c r="O215" s="112">
        <f t="shared" si="15"/>
        <v>36</v>
      </c>
      <c r="P215" s="115">
        <f t="shared" si="13"/>
        <v>0</v>
      </c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">
      <c r="A216" s="164">
        <v>209</v>
      </c>
      <c r="B216" s="165" t="str">
        <f t="shared" si="4"/>
        <v>18-й год 5-й мес</v>
      </c>
      <c r="C216" s="166">
        <f t="shared" si="5"/>
        <v>50131</v>
      </c>
      <c r="D216" s="167">
        <f t="shared" si="6"/>
        <v>0</v>
      </c>
      <c r="E216" s="167">
        <f t="shared" si="7"/>
        <v>0</v>
      </c>
      <c r="F216" s="167">
        <f t="shared" si="14"/>
        <v>0</v>
      </c>
      <c r="G216" s="168">
        <f t="shared" si="8"/>
        <v>0</v>
      </c>
      <c r="H216" s="167">
        <f t="shared" si="2"/>
        <v>0</v>
      </c>
      <c r="I216" s="167">
        <f t="shared" si="9"/>
        <v>0</v>
      </c>
      <c r="J216" s="167">
        <f t="shared" si="10"/>
        <v>0</v>
      </c>
      <c r="K216" s="168">
        <f t="shared" si="11"/>
        <v>0</v>
      </c>
      <c r="L216" s="161"/>
      <c r="M216" s="174"/>
      <c r="N216" s="160">
        <f t="shared" si="12"/>
        <v>7</v>
      </c>
      <c r="O216" s="112">
        <f t="shared" si="15"/>
        <v>36</v>
      </c>
      <c r="P216" s="115">
        <f t="shared" si="13"/>
        <v>0</v>
      </c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">
      <c r="A217" s="164">
        <v>210</v>
      </c>
      <c r="B217" s="165" t="str">
        <f t="shared" si="4"/>
        <v>18-й год 6-й мес</v>
      </c>
      <c r="C217" s="166">
        <f t="shared" si="5"/>
        <v>50161</v>
      </c>
      <c r="D217" s="167">
        <f t="shared" si="6"/>
        <v>0</v>
      </c>
      <c r="E217" s="167">
        <f t="shared" si="7"/>
        <v>0</v>
      </c>
      <c r="F217" s="167">
        <f t="shared" si="14"/>
        <v>0</v>
      </c>
      <c r="G217" s="168">
        <f t="shared" si="8"/>
        <v>0</v>
      </c>
      <c r="H217" s="167">
        <f t="shared" si="2"/>
        <v>0</v>
      </c>
      <c r="I217" s="167">
        <f t="shared" si="9"/>
        <v>0</v>
      </c>
      <c r="J217" s="167">
        <f t="shared" si="10"/>
        <v>0</v>
      </c>
      <c r="K217" s="168">
        <f t="shared" si="11"/>
        <v>0</v>
      </c>
      <c r="L217" s="161"/>
      <c r="M217" s="174"/>
      <c r="N217" s="160">
        <f t="shared" si="12"/>
        <v>7</v>
      </c>
      <c r="O217" s="112">
        <f t="shared" si="15"/>
        <v>36</v>
      </c>
      <c r="P217" s="115">
        <f t="shared" si="13"/>
        <v>0</v>
      </c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">
      <c r="A218" s="164">
        <v>211</v>
      </c>
      <c r="B218" s="165" t="str">
        <f t="shared" si="4"/>
        <v>18-й год 7-й мес</v>
      </c>
      <c r="C218" s="166">
        <f t="shared" si="5"/>
        <v>50192</v>
      </c>
      <c r="D218" s="167">
        <f t="shared" si="6"/>
        <v>0</v>
      </c>
      <c r="E218" s="167">
        <f t="shared" si="7"/>
        <v>0</v>
      </c>
      <c r="F218" s="167">
        <f t="shared" si="14"/>
        <v>0</v>
      </c>
      <c r="G218" s="168">
        <f t="shared" si="8"/>
        <v>0</v>
      </c>
      <c r="H218" s="167">
        <f t="shared" si="2"/>
        <v>0</v>
      </c>
      <c r="I218" s="167">
        <f t="shared" si="9"/>
        <v>0</v>
      </c>
      <c r="J218" s="167">
        <f t="shared" si="10"/>
        <v>0</v>
      </c>
      <c r="K218" s="168">
        <f t="shared" si="11"/>
        <v>0</v>
      </c>
      <c r="L218" s="161"/>
      <c r="M218" s="174"/>
      <c r="N218" s="160">
        <f t="shared" si="12"/>
        <v>7</v>
      </c>
      <c r="O218" s="112">
        <f t="shared" si="15"/>
        <v>36</v>
      </c>
      <c r="P218" s="115">
        <f t="shared" si="13"/>
        <v>0</v>
      </c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">
      <c r="A219" s="164">
        <v>212</v>
      </c>
      <c r="B219" s="165" t="str">
        <f t="shared" si="4"/>
        <v>18-й год 8-й мес</v>
      </c>
      <c r="C219" s="166">
        <f t="shared" si="5"/>
        <v>50222</v>
      </c>
      <c r="D219" s="167">
        <f t="shared" si="6"/>
        <v>0</v>
      </c>
      <c r="E219" s="167">
        <f t="shared" si="7"/>
        <v>0</v>
      </c>
      <c r="F219" s="167">
        <f t="shared" si="14"/>
        <v>0</v>
      </c>
      <c r="G219" s="168">
        <f t="shared" si="8"/>
        <v>0</v>
      </c>
      <c r="H219" s="167">
        <f t="shared" si="2"/>
        <v>0</v>
      </c>
      <c r="I219" s="167">
        <f t="shared" si="9"/>
        <v>0</v>
      </c>
      <c r="J219" s="167">
        <f t="shared" si="10"/>
        <v>0</v>
      </c>
      <c r="K219" s="168">
        <f t="shared" si="11"/>
        <v>0</v>
      </c>
      <c r="L219" s="161"/>
      <c r="M219" s="174"/>
      <c r="N219" s="160">
        <f t="shared" si="12"/>
        <v>7</v>
      </c>
      <c r="O219" s="112">
        <f t="shared" si="15"/>
        <v>36</v>
      </c>
      <c r="P219" s="115">
        <f t="shared" si="13"/>
        <v>0</v>
      </c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">
      <c r="A220" s="164">
        <v>213</v>
      </c>
      <c r="B220" s="165" t="str">
        <f t="shared" si="4"/>
        <v>18-й год 9-й мес</v>
      </c>
      <c r="C220" s="166">
        <f t="shared" si="5"/>
        <v>50253</v>
      </c>
      <c r="D220" s="167">
        <f t="shared" si="6"/>
        <v>0</v>
      </c>
      <c r="E220" s="167">
        <f t="shared" si="7"/>
        <v>0</v>
      </c>
      <c r="F220" s="167">
        <f t="shared" si="14"/>
        <v>0</v>
      </c>
      <c r="G220" s="168">
        <f t="shared" si="8"/>
        <v>0</v>
      </c>
      <c r="H220" s="167">
        <f t="shared" si="2"/>
        <v>0</v>
      </c>
      <c r="I220" s="167">
        <f t="shared" si="9"/>
        <v>0</v>
      </c>
      <c r="J220" s="167">
        <f t="shared" si="10"/>
        <v>0</v>
      </c>
      <c r="K220" s="168">
        <f t="shared" si="11"/>
        <v>0</v>
      </c>
      <c r="L220" s="161"/>
      <c r="M220" s="174"/>
      <c r="N220" s="160">
        <f t="shared" si="12"/>
        <v>7</v>
      </c>
      <c r="O220" s="112">
        <f t="shared" si="15"/>
        <v>36</v>
      </c>
      <c r="P220" s="115">
        <f t="shared" si="13"/>
        <v>0</v>
      </c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">
      <c r="A221" s="164">
        <v>214</v>
      </c>
      <c r="B221" s="165" t="str">
        <f t="shared" si="4"/>
        <v>18-й год 10-й мес</v>
      </c>
      <c r="C221" s="166">
        <f t="shared" si="5"/>
        <v>50284</v>
      </c>
      <c r="D221" s="167">
        <f t="shared" si="6"/>
        <v>0</v>
      </c>
      <c r="E221" s="167">
        <f t="shared" si="7"/>
        <v>0</v>
      </c>
      <c r="F221" s="167">
        <f t="shared" si="14"/>
        <v>0</v>
      </c>
      <c r="G221" s="168">
        <f t="shared" si="8"/>
        <v>0</v>
      </c>
      <c r="H221" s="167">
        <f t="shared" si="2"/>
        <v>0</v>
      </c>
      <c r="I221" s="167">
        <f t="shared" si="9"/>
        <v>0</v>
      </c>
      <c r="J221" s="167">
        <f t="shared" si="10"/>
        <v>0</v>
      </c>
      <c r="K221" s="168">
        <f t="shared" si="11"/>
        <v>0</v>
      </c>
      <c r="L221" s="161"/>
      <c r="M221" s="174"/>
      <c r="N221" s="160">
        <f t="shared" si="12"/>
        <v>7</v>
      </c>
      <c r="O221" s="112">
        <f t="shared" si="15"/>
        <v>36</v>
      </c>
      <c r="P221" s="115">
        <f t="shared" si="13"/>
        <v>0</v>
      </c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">
      <c r="A222" s="164">
        <v>215</v>
      </c>
      <c r="B222" s="165" t="str">
        <f t="shared" si="4"/>
        <v>18-й год 11-й мес</v>
      </c>
      <c r="C222" s="166">
        <f t="shared" si="5"/>
        <v>50314</v>
      </c>
      <c r="D222" s="167">
        <f t="shared" si="6"/>
        <v>0</v>
      </c>
      <c r="E222" s="167">
        <f t="shared" si="7"/>
        <v>0</v>
      </c>
      <c r="F222" s="167">
        <f t="shared" si="14"/>
        <v>0</v>
      </c>
      <c r="G222" s="168">
        <f t="shared" si="8"/>
        <v>0</v>
      </c>
      <c r="H222" s="167">
        <f t="shared" si="2"/>
        <v>0</v>
      </c>
      <c r="I222" s="167">
        <f t="shared" si="9"/>
        <v>0</v>
      </c>
      <c r="J222" s="167">
        <f t="shared" si="10"/>
        <v>0</v>
      </c>
      <c r="K222" s="168">
        <f t="shared" si="11"/>
        <v>0</v>
      </c>
      <c r="L222" s="161"/>
      <c r="M222" s="174"/>
      <c r="N222" s="160">
        <f t="shared" si="12"/>
        <v>7</v>
      </c>
      <c r="O222" s="112">
        <f t="shared" si="15"/>
        <v>36</v>
      </c>
      <c r="P222" s="115">
        <f t="shared" si="13"/>
        <v>0</v>
      </c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">
      <c r="A223" s="169">
        <v>216</v>
      </c>
      <c r="B223" s="165" t="str">
        <f t="shared" si="4"/>
        <v>18-й год 12-й мес</v>
      </c>
      <c r="C223" s="166">
        <f t="shared" si="5"/>
        <v>50345</v>
      </c>
      <c r="D223" s="167">
        <f t="shared" si="6"/>
        <v>0</v>
      </c>
      <c r="E223" s="170">
        <f t="shared" si="7"/>
        <v>0</v>
      </c>
      <c r="F223" s="167">
        <f t="shared" si="14"/>
        <v>0</v>
      </c>
      <c r="G223" s="171">
        <f t="shared" si="8"/>
        <v>0</v>
      </c>
      <c r="H223" s="170">
        <f t="shared" si="2"/>
        <v>0</v>
      </c>
      <c r="I223" s="170">
        <f t="shared" si="9"/>
        <v>0</v>
      </c>
      <c r="J223" s="170">
        <f t="shared" si="10"/>
        <v>0</v>
      </c>
      <c r="K223" s="171">
        <f t="shared" si="11"/>
        <v>0</v>
      </c>
      <c r="L223" s="163"/>
      <c r="M223" s="162"/>
      <c r="N223" s="160">
        <f t="shared" si="12"/>
        <v>7</v>
      </c>
      <c r="O223" s="112">
        <f t="shared" si="15"/>
        <v>36</v>
      </c>
      <c r="P223" s="115">
        <f t="shared" si="13"/>
        <v>0</v>
      </c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">
      <c r="A224" s="172">
        <v>217</v>
      </c>
      <c r="B224" s="165" t="str">
        <f t="shared" si="4"/>
        <v>19-й год 1-й мес</v>
      </c>
      <c r="C224" s="166">
        <f t="shared" si="5"/>
        <v>50375</v>
      </c>
      <c r="D224" s="167">
        <f t="shared" si="6"/>
        <v>0</v>
      </c>
      <c r="E224" s="167">
        <f t="shared" si="7"/>
        <v>0</v>
      </c>
      <c r="F224" s="167">
        <f t="shared" si="14"/>
        <v>0</v>
      </c>
      <c r="G224" s="168">
        <f t="shared" si="8"/>
        <v>0</v>
      </c>
      <c r="H224" s="167">
        <f t="shared" si="2"/>
        <v>0</v>
      </c>
      <c r="I224" s="167">
        <f t="shared" si="9"/>
        <v>0</v>
      </c>
      <c r="J224" s="167">
        <f t="shared" si="10"/>
        <v>0</v>
      </c>
      <c r="K224" s="168">
        <f t="shared" si="11"/>
        <v>0</v>
      </c>
      <c r="L224" s="161"/>
      <c r="M224" s="174"/>
      <c r="N224" s="160">
        <f t="shared" si="12"/>
        <v>7</v>
      </c>
      <c r="O224" s="112">
        <f t="shared" si="15"/>
        <v>36</v>
      </c>
      <c r="P224" s="115">
        <f t="shared" si="13"/>
        <v>0</v>
      </c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">
      <c r="A225" s="172">
        <v>218</v>
      </c>
      <c r="B225" s="165" t="str">
        <f t="shared" si="4"/>
        <v>19-й год 2-й мес</v>
      </c>
      <c r="C225" s="166">
        <f t="shared" si="5"/>
        <v>50406</v>
      </c>
      <c r="D225" s="167">
        <f t="shared" si="6"/>
        <v>0</v>
      </c>
      <c r="E225" s="167">
        <f t="shared" si="7"/>
        <v>0</v>
      </c>
      <c r="F225" s="167">
        <f t="shared" si="14"/>
        <v>0</v>
      </c>
      <c r="G225" s="168">
        <f t="shared" si="8"/>
        <v>0</v>
      </c>
      <c r="H225" s="167">
        <f t="shared" si="2"/>
        <v>0</v>
      </c>
      <c r="I225" s="167">
        <f t="shared" si="9"/>
        <v>0</v>
      </c>
      <c r="J225" s="167">
        <f t="shared" si="10"/>
        <v>0</v>
      </c>
      <c r="K225" s="168">
        <f t="shared" si="11"/>
        <v>0</v>
      </c>
      <c r="L225" s="161"/>
      <c r="M225" s="174"/>
      <c r="N225" s="160">
        <f t="shared" si="12"/>
        <v>7</v>
      </c>
      <c r="O225" s="112">
        <f t="shared" si="15"/>
        <v>36</v>
      </c>
      <c r="P225" s="115">
        <f t="shared" si="13"/>
        <v>0</v>
      </c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">
      <c r="A226" s="172">
        <v>219</v>
      </c>
      <c r="B226" s="165" t="str">
        <f t="shared" si="4"/>
        <v>19-й год 3-й мес</v>
      </c>
      <c r="C226" s="166">
        <f t="shared" si="5"/>
        <v>50437</v>
      </c>
      <c r="D226" s="167">
        <f t="shared" si="6"/>
        <v>0</v>
      </c>
      <c r="E226" s="167">
        <f t="shared" si="7"/>
        <v>0</v>
      </c>
      <c r="F226" s="167">
        <f t="shared" si="14"/>
        <v>0</v>
      </c>
      <c r="G226" s="168">
        <f t="shared" si="8"/>
        <v>0</v>
      </c>
      <c r="H226" s="167">
        <f t="shared" si="2"/>
        <v>0</v>
      </c>
      <c r="I226" s="167">
        <f t="shared" si="9"/>
        <v>0</v>
      </c>
      <c r="J226" s="167">
        <f t="shared" si="10"/>
        <v>0</v>
      </c>
      <c r="K226" s="168">
        <f t="shared" si="11"/>
        <v>0</v>
      </c>
      <c r="L226" s="161"/>
      <c r="M226" s="174"/>
      <c r="N226" s="160">
        <f t="shared" si="12"/>
        <v>7</v>
      </c>
      <c r="O226" s="112">
        <f t="shared" si="15"/>
        <v>36</v>
      </c>
      <c r="P226" s="115">
        <f t="shared" si="13"/>
        <v>0</v>
      </c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">
      <c r="A227" s="172">
        <v>220</v>
      </c>
      <c r="B227" s="165" t="str">
        <f t="shared" si="4"/>
        <v>19-й год 4-й мес</v>
      </c>
      <c r="C227" s="166">
        <f t="shared" si="5"/>
        <v>50465</v>
      </c>
      <c r="D227" s="167">
        <f t="shared" si="6"/>
        <v>0</v>
      </c>
      <c r="E227" s="167">
        <f t="shared" si="7"/>
        <v>0</v>
      </c>
      <c r="F227" s="167">
        <f t="shared" si="14"/>
        <v>0</v>
      </c>
      <c r="G227" s="168">
        <f t="shared" si="8"/>
        <v>0</v>
      </c>
      <c r="H227" s="167">
        <f t="shared" si="2"/>
        <v>0</v>
      </c>
      <c r="I227" s="167">
        <f t="shared" si="9"/>
        <v>0</v>
      </c>
      <c r="J227" s="167">
        <f t="shared" si="10"/>
        <v>0</v>
      </c>
      <c r="K227" s="168">
        <f t="shared" si="11"/>
        <v>0</v>
      </c>
      <c r="L227" s="161"/>
      <c r="M227" s="174"/>
      <c r="N227" s="160">
        <f t="shared" si="12"/>
        <v>7</v>
      </c>
      <c r="O227" s="112">
        <f t="shared" si="15"/>
        <v>36</v>
      </c>
      <c r="P227" s="115">
        <f t="shared" si="13"/>
        <v>0</v>
      </c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">
      <c r="A228" s="172">
        <v>221</v>
      </c>
      <c r="B228" s="165" t="str">
        <f t="shared" si="4"/>
        <v>19-й год 5-й мес</v>
      </c>
      <c r="C228" s="166">
        <f t="shared" si="5"/>
        <v>50496</v>
      </c>
      <c r="D228" s="167">
        <f t="shared" si="6"/>
        <v>0</v>
      </c>
      <c r="E228" s="167">
        <f t="shared" si="7"/>
        <v>0</v>
      </c>
      <c r="F228" s="167">
        <f t="shared" si="14"/>
        <v>0</v>
      </c>
      <c r="G228" s="168">
        <f t="shared" si="8"/>
        <v>0</v>
      </c>
      <c r="H228" s="167">
        <f t="shared" si="2"/>
        <v>0</v>
      </c>
      <c r="I228" s="167">
        <f t="shared" si="9"/>
        <v>0</v>
      </c>
      <c r="J228" s="167">
        <f t="shared" si="10"/>
        <v>0</v>
      </c>
      <c r="K228" s="168">
        <f t="shared" si="11"/>
        <v>0</v>
      </c>
      <c r="L228" s="161"/>
      <c r="M228" s="174"/>
      <c r="N228" s="160">
        <f t="shared" si="12"/>
        <v>7</v>
      </c>
      <c r="O228" s="112">
        <f t="shared" si="15"/>
        <v>36</v>
      </c>
      <c r="P228" s="115">
        <f t="shared" si="13"/>
        <v>0</v>
      </c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">
      <c r="A229" s="172">
        <v>222</v>
      </c>
      <c r="B229" s="165" t="str">
        <f t="shared" si="4"/>
        <v>19-й год 6-й мес</v>
      </c>
      <c r="C229" s="166">
        <f t="shared" si="5"/>
        <v>50526</v>
      </c>
      <c r="D229" s="167">
        <f t="shared" si="6"/>
        <v>0</v>
      </c>
      <c r="E229" s="167">
        <f t="shared" si="7"/>
        <v>0</v>
      </c>
      <c r="F229" s="167">
        <f t="shared" si="14"/>
        <v>0</v>
      </c>
      <c r="G229" s="168">
        <f t="shared" si="8"/>
        <v>0</v>
      </c>
      <c r="H229" s="167">
        <f t="shared" si="2"/>
        <v>0</v>
      </c>
      <c r="I229" s="167">
        <f t="shared" si="9"/>
        <v>0</v>
      </c>
      <c r="J229" s="167">
        <f t="shared" si="10"/>
        <v>0</v>
      </c>
      <c r="K229" s="168">
        <f t="shared" si="11"/>
        <v>0</v>
      </c>
      <c r="L229" s="161"/>
      <c r="M229" s="174"/>
      <c r="N229" s="160">
        <f t="shared" si="12"/>
        <v>7</v>
      </c>
      <c r="O229" s="112">
        <f t="shared" si="15"/>
        <v>36</v>
      </c>
      <c r="P229" s="115">
        <f t="shared" si="13"/>
        <v>0</v>
      </c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">
      <c r="A230" s="172">
        <v>223</v>
      </c>
      <c r="B230" s="165" t="str">
        <f t="shared" si="4"/>
        <v>19-й год 7-й мес</v>
      </c>
      <c r="C230" s="166">
        <f t="shared" si="5"/>
        <v>50557</v>
      </c>
      <c r="D230" s="167">
        <f t="shared" si="6"/>
        <v>0</v>
      </c>
      <c r="E230" s="167">
        <f t="shared" si="7"/>
        <v>0</v>
      </c>
      <c r="F230" s="167">
        <f t="shared" si="14"/>
        <v>0</v>
      </c>
      <c r="G230" s="168">
        <f t="shared" si="8"/>
        <v>0</v>
      </c>
      <c r="H230" s="167">
        <f t="shared" si="2"/>
        <v>0</v>
      </c>
      <c r="I230" s="167">
        <f t="shared" si="9"/>
        <v>0</v>
      </c>
      <c r="J230" s="167">
        <f t="shared" si="10"/>
        <v>0</v>
      </c>
      <c r="K230" s="168">
        <f t="shared" si="11"/>
        <v>0</v>
      </c>
      <c r="L230" s="161"/>
      <c r="M230" s="174"/>
      <c r="N230" s="160">
        <f t="shared" si="12"/>
        <v>7</v>
      </c>
      <c r="O230" s="112">
        <f t="shared" si="15"/>
        <v>36</v>
      </c>
      <c r="P230" s="115">
        <f t="shared" si="13"/>
        <v>0</v>
      </c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">
      <c r="A231" s="172">
        <v>224</v>
      </c>
      <c r="B231" s="165" t="str">
        <f t="shared" si="4"/>
        <v>19-й год 8-й мес</v>
      </c>
      <c r="C231" s="166">
        <f t="shared" si="5"/>
        <v>50587</v>
      </c>
      <c r="D231" s="167">
        <f t="shared" si="6"/>
        <v>0</v>
      </c>
      <c r="E231" s="167">
        <f t="shared" si="7"/>
        <v>0</v>
      </c>
      <c r="F231" s="167">
        <f t="shared" si="14"/>
        <v>0</v>
      </c>
      <c r="G231" s="168">
        <f t="shared" si="8"/>
        <v>0</v>
      </c>
      <c r="H231" s="167">
        <f t="shared" si="2"/>
        <v>0</v>
      </c>
      <c r="I231" s="167">
        <f t="shared" si="9"/>
        <v>0</v>
      </c>
      <c r="J231" s="167">
        <f t="shared" si="10"/>
        <v>0</v>
      </c>
      <c r="K231" s="168">
        <f t="shared" si="11"/>
        <v>0</v>
      </c>
      <c r="L231" s="161"/>
      <c r="M231" s="174"/>
      <c r="N231" s="160">
        <f t="shared" si="12"/>
        <v>7</v>
      </c>
      <c r="O231" s="112">
        <f t="shared" si="15"/>
        <v>36</v>
      </c>
      <c r="P231" s="115">
        <f t="shared" si="13"/>
        <v>0</v>
      </c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">
      <c r="A232" s="172">
        <v>225</v>
      </c>
      <c r="B232" s="165" t="str">
        <f t="shared" si="4"/>
        <v>19-й год 9-й мес</v>
      </c>
      <c r="C232" s="166">
        <f t="shared" si="5"/>
        <v>50618</v>
      </c>
      <c r="D232" s="167">
        <f t="shared" si="6"/>
        <v>0</v>
      </c>
      <c r="E232" s="167">
        <f t="shared" si="7"/>
        <v>0</v>
      </c>
      <c r="F232" s="167">
        <f t="shared" si="14"/>
        <v>0</v>
      </c>
      <c r="G232" s="168">
        <f t="shared" si="8"/>
        <v>0</v>
      </c>
      <c r="H232" s="167">
        <f t="shared" si="2"/>
        <v>0</v>
      </c>
      <c r="I232" s="167">
        <f t="shared" si="9"/>
        <v>0</v>
      </c>
      <c r="J232" s="167">
        <f t="shared" si="10"/>
        <v>0</v>
      </c>
      <c r="K232" s="168">
        <f t="shared" si="11"/>
        <v>0</v>
      </c>
      <c r="L232" s="161"/>
      <c r="M232" s="174"/>
      <c r="N232" s="160">
        <f t="shared" si="12"/>
        <v>7</v>
      </c>
      <c r="O232" s="112">
        <f t="shared" si="15"/>
        <v>36</v>
      </c>
      <c r="P232" s="115">
        <f t="shared" si="13"/>
        <v>0</v>
      </c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">
      <c r="A233" s="172">
        <v>226</v>
      </c>
      <c r="B233" s="165" t="str">
        <f t="shared" si="4"/>
        <v>19-й год 10-й мес</v>
      </c>
      <c r="C233" s="166">
        <f t="shared" si="5"/>
        <v>50649</v>
      </c>
      <c r="D233" s="167">
        <f t="shared" si="6"/>
        <v>0</v>
      </c>
      <c r="E233" s="167">
        <f t="shared" si="7"/>
        <v>0</v>
      </c>
      <c r="F233" s="167">
        <f t="shared" si="14"/>
        <v>0</v>
      </c>
      <c r="G233" s="168">
        <f t="shared" si="8"/>
        <v>0</v>
      </c>
      <c r="H233" s="167">
        <f t="shared" si="2"/>
        <v>0</v>
      </c>
      <c r="I233" s="167">
        <f t="shared" si="9"/>
        <v>0</v>
      </c>
      <c r="J233" s="167">
        <f t="shared" si="10"/>
        <v>0</v>
      </c>
      <c r="K233" s="168">
        <f t="shared" si="11"/>
        <v>0</v>
      </c>
      <c r="L233" s="161"/>
      <c r="M233" s="174"/>
      <c r="N233" s="160">
        <f t="shared" si="12"/>
        <v>7</v>
      </c>
      <c r="O233" s="112">
        <f t="shared" si="15"/>
        <v>36</v>
      </c>
      <c r="P233" s="115">
        <f t="shared" si="13"/>
        <v>0</v>
      </c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">
      <c r="A234" s="172">
        <v>227</v>
      </c>
      <c r="B234" s="165" t="str">
        <f t="shared" si="4"/>
        <v>19-й год 11-й мес</v>
      </c>
      <c r="C234" s="166">
        <f t="shared" si="5"/>
        <v>50679</v>
      </c>
      <c r="D234" s="167">
        <f t="shared" si="6"/>
        <v>0</v>
      </c>
      <c r="E234" s="167">
        <f t="shared" si="7"/>
        <v>0</v>
      </c>
      <c r="F234" s="167">
        <f t="shared" si="14"/>
        <v>0</v>
      </c>
      <c r="G234" s="168">
        <f t="shared" si="8"/>
        <v>0</v>
      </c>
      <c r="H234" s="167">
        <f t="shared" si="2"/>
        <v>0</v>
      </c>
      <c r="I234" s="167">
        <f t="shared" si="9"/>
        <v>0</v>
      </c>
      <c r="J234" s="167">
        <f t="shared" si="10"/>
        <v>0</v>
      </c>
      <c r="K234" s="168">
        <f t="shared" si="11"/>
        <v>0</v>
      </c>
      <c r="L234" s="161"/>
      <c r="M234" s="174"/>
      <c r="N234" s="160">
        <f t="shared" si="12"/>
        <v>7</v>
      </c>
      <c r="O234" s="112">
        <f t="shared" si="15"/>
        <v>36</v>
      </c>
      <c r="P234" s="115">
        <f t="shared" si="13"/>
        <v>0</v>
      </c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">
      <c r="A235" s="173">
        <v>228</v>
      </c>
      <c r="B235" s="165" t="str">
        <f t="shared" si="4"/>
        <v>19-й год 12-й мес</v>
      </c>
      <c r="C235" s="166">
        <f t="shared" si="5"/>
        <v>50710</v>
      </c>
      <c r="D235" s="167">
        <f t="shared" si="6"/>
        <v>0</v>
      </c>
      <c r="E235" s="170">
        <f t="shared" si="7"/>
        <v>0</v>
      </c>
      <c r="F235" s="167">
        <f t="shared" si="14"/>
        <v>0</v>
      </c>
      <c r="G235" s="171">
        <f t="shared" si="8"/>
        <v>0</v>
      </c>
      <c r="H235" s="170">
        <f t="shared" si="2"/>
        <v>0</v>
      </c>
      <c r="I235" s="170">
        <f t="shared" si="9"/>
        <v>0</v>
      </c>
      <c r="J235" s="170">
        <f t="shared" si="10"/>
        <v>0</v>
      </c>
      <c r="K235" s="171">
        <f t="shared" si="11"/>
        <v>0</v>
      </c>
      <c r="L235" s="163"/>
      <c r="M235" s="162"/>
      <c r="N235" s="160">
        <f t="shared" si="12"/>
        <v>7</v>
      </c>
      <c r="O235" s="112">
        <f t="shared" si="15"/>
        <v>36</v>
      </c>
      <c r="P235" s="115">
        <f t="shared" si="13"/>
        <v>0</v>
      </c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">
      <c r="A236" s="164">
        <v>229</v>
      </c>
      <c r="B236" s="165" t="str">
        <f t="shared" si="4"/>
        <v>20-й год 1-й мес</v>
      </c>
      <c r="C236" s="166">
        <f t="shared" si="5"/>
        <v>50740</v>
      </c>
      <c r="D236" s="167">
        <f t="shared" si="6"/>
        <v>0</v>
      </c>
      <c r="E236" s="167">
        <f t="shared" si="7"/>
        <v>0</v>
      </c>
      <c r="F236" s="167">
        <f t="shared" si="14"/>
        <v>0</v>
      </c>
      <c r="G236" s="168">
        <f t="shared" si="8"/>
        <v>0</v>
      </c>
      <c r="H236" s="167">
        <f t="shared" si="2"/>
        <v>0</v>
      </c>
      <c r="I236" s="167">
        <f t="shared" si="9"/>
        <v>0</v>
      </c>
      <c r="J236" s="167">
        <f t="shared" si="10"/>
        <v>0</v>
      </c>
      <c r="K236" s="168">
        <f t="shared" si="11"/>
        <v>0</v>
      </c>
      <c r="L236" s="161"/>
      <c r="M236" s="174"/>
      <c r="N236" s="160">
        <f t="shared" si="12"/>
        <v>7</v>
      </c>
      <c r="O236" s="112">
        <f t="shared" si="15"/>
        <v>36</v>
      </c>
      <c r="P236" s="115">
        <f t="shared" si="13"/>
        <v>0</v>
      </c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">
      <c r="A237" s="164">
        <v>230</v>
      </c>
      <c r="B237" s="165" t="str">
        <f t="shared" si="4"/>
        <v>20-й год 2-й мес</v>
      </c>
      <c r="C237" s="166">
        <f t="shared" si="5"/>
        <v>50771</v>
      </c>
      <c r="D237" s="167">
        <f t="shared" si="6"/>
        <v>0</v>
      </c>
      <c r="E237" s="167">
        <f t="shared" si="7"/>
        <v>0</v>
      </c>
      <c r="F237" s="167">
        <f t="shared" si="14"/>
        <v>0</v>
      </c>
      <c r="G237" s="168">
        <f t="shared" si="8"/>
        <v>0</v>
      </c>
      <c r="H237" s="167">
        <f t="shared" si="2"/>
        <v>0</v>
      </c>
      <c r="I237" s="167">
        <f t="shared" si="9"/>
        <v>0</v>
      </c>
      <c r="J237" s="167">
        <f t="shared" si="10"/>
        <v>0</v>
      </c>
      <c r="K237" s="168">
        <f t="shared" si="11"/>
        <v>0</v>
      </c>
      <c r="L237" s="161"/>
      <c r="M237" s="174"/>
      <c r="N237" s="160">
        <f t="shared" si="12"/>
        <v>7</v>
      </c>
      <c r="O237" s="112">
        <f t="shared" si="15"/>
        <v>36</v>
      </c>
      <c r="P237" s="115">
        <f t="shared" si="13"/>
        <v>0</v>
      </c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">
      <c r="A238" s="164">
        <v>231</v>
      </c>
      <c r="B238" s="165" t="str">
        <f t="shared" si="4"/>
        <v>20-й год 3-й мес</v>
      </c>
      <c r="C238" s="166">
        <f t="shared" si="5"/>
        <v>50802</v>
      </c>
      <c r="D238" s="167">
        <f t="shared" si="6"/>
        <v>0</v>
      </c>
      <c r="E238" s="167">
        <f t="shared" si="7"/>
        <v>0</v>
      </c>
      <c r="F238" s="167">
        <f t="shared" si="14"/>
        <v>0</v>
      </c>
      <c r="G238" s="168">
        <f t="shared" si="8"/>
        <v>0</v>
      </c>
      <c r="H238" s="167">
        <f t="shared" si="2"/>
        <v>0</v>
      </c>
      <c r="I238" s="167">
        <f t="shared" si="9"/>
        <v>0</v>
      </c>
      <c r="J238" s="167">
        <f t="shared" si="10"/>
        <v>0</v>
      </c>
      <c r="K238" s="168">
        <f t="shared" si="11"/>
        <v>0</v>
      </c>
      <c r="L238" s="161"/>
      <c r="M238" s="174"/>
      <c r="N238" s="160">
        <f t="shared" si="12"/>
        <v>7</v>
      </c>
      <c r="O238" s="112">
        <f t="shared" si="15"/>
        <v>36</v>
      </c>
      <c r="P238" s="115">
        <f t="shared" si="13"/>
        <v>0</v>
      </c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">
      <c r="A239" s="164">
        <v>232</v>
      </c>
      <c r="B239" s="165" t="str">
        <f t="shared" si="4"/>
        <v>20-й год 4-й мес</v>
      </c>
      <c r="C239" s="166">
        <f t="shared" si="5"/>
        <v>50830</v>
      </c>
      <c r="D239" s="167">
        <f t="shared" si="6"/>
        <v>0</v>
      </c>
      <c r="E239" s="167">
        <f t="shared" si="7"/>
        <v>0</v>
      </c>
      <c r="F239" s="167">
        <f t="shared" si="14"/>
        <v>0</v>
      </c>
      <c r="G239" s="168">
        <f t="shared" si="8"/>
        <v>0</v>
      </c>
      <c r="H239" s="167">
        <f t="shared" si="2"/>
        <v>0</v>
      </c>
      <c r="I239" s="167">
        <f t="shared" si="9"/>
        <v>0</v>
      </c>
      <c r="J239" s="167">
        <f t="shared" si="10"/>
        <v>0</v>
      </c>
      <c r="K239" s="168">
        <f t="shared" si="11"/>
        <v>0</v>
      </c>
      <c r="L239" s="161"/>
      <c r="M239" s="174"/>
      <c r="N239" s="160">
        <f t="shared" si="12"/>
        <v>7</v>
      </c>
      <c r="O239" s="112">
        <f t="shared" si="15"/>
        <v>36</v>
      </c>
      <c r="P239" s="115">
        <f t="shared" si="13"/>
        <v>0</v>
      </c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">
      <c r="A240" s="164">
        <v>233</v>
      </c>
      <c r="B240" s="165" t="str">
        <f t="shared" si="4"/>
        <v>20-й год 5-й мес</v>
      </c>
      <c r="C240" s="166">
        <f t="shared" si="5"/>
        <v>50861</v>
      </c>
      <c r="D240" s="167">
        <f t="shared" si="6"/>
        <v>0</v>
      </c>
      <c r="E240" s="167">
        <f t="shared" si="7"/>
        <v>0</v>
      </c>
      <c r="F240" s="167">
        <f t="shared" si="14"/>
        <v>0</v>
      </c>
      <c r="G240" s="168">
        <f t="shared" si="8"/>
        <v>0</v>
      </c>
      <c r="H240" s="167">
        <f t="shared" si="2"/>
        <v>0</v>
      </c>
      <c r="I240" s="167">
        <f t="shared" si="9"/>
        <v>0</v>
      </c>
      <c r="J240" s="167">
        <f t="shared" si="10"/>
        <v>0</v>
      </c>
      <c r="K240" s="168">
        <f t="shared" si="11"/>
        <v>0</v>
      </c>
      <c r="L240" s="161"/>
      <c r="M240" s="174"/>
      <c r="N240" s="160">
        <f t="shared" si="12"/>
        <v>7</v>
      </c>
      <c r="O240" s="112">
        <f t="shared" si="15"/>
        <v>36</v>
      </c>
      <c r="P240" s="115">
        <f t="shared" si="13"/>
        <v>0</v>
      </c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">
      <c r="A241" s="164">
        <v>234</v>
      </c>
      <c r="B241" s="165" t="str">
        <f t="shared" si="4"/>
        <v>20-й год 6-й мес</v>
      </c>
      <c r="C241" s="166">
        <f t="shared" si="5"/>
        <v>50891</v>
      </c>
      <c r="D241" s="167">
        <f t="shared" si="6"/>
        <v>0</v>
      </c>
      <c r="E241" s="167">
        <f t="shared" si="7"/>
        <v>0</v>
      </c>
      <c r="F241" s="167">
        <f t="shared" si="14"/>
        <v>0</v>
      </c>
      <c r="G241" s="168">
        <f t="shared" si="8"/>
        <v>0</v>
      </c>
      <c r="H241" s="167">
        <f t="shared" si="2"/>
        <v>0</v>
      </c>
      <c r="I241" s="167">
        <f t="shared" si="9"/>
        <v>0</v>
      </c>
      <c r="J241" s="167">
        <f t="shared" si="10"/>
        <v>0</v>
      </c>
      <c r="K241" s="168">
        <f t="shared" si="11"/>
        <v>0</v>
      </c>
      <c r="L241" s="161"/>
      <c r="M241" s="174"/>
      <c r="N241" s="160">
        <f t="shared" si="12"/>
        <v>7</v>
      </c>
      <c r="O241" s="112">
        <f t="shared" si="15"/>
        <v>36</v>
      </c>
      <c r="P241" s="115">
        <f t="shared" si="13"/>
        <v>0</v>
      </c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">
      <c r="A242" s="164">
        <v>235</v>
      </c>
      <c r="B242" s="165" t="str">
        <f t="shared" si="4"/>
        <v>20-й год 7-й мес</v>
      </c>
      <c r="C242" s="166">
        <f t="shared" si="5"/>
        <v>50922</v>
      </c>
      <c r="D242" s="167">
        <f t="shared" si="6"/>
        <v>0</v>
      </c>
      <c r="E242" s="167">
        <f t="shared" si="7"/>
        <v>0</v>
      </c>
      <c r="F242" s="167">
        <f t="shared" si="14"/>
        <v>0</v>
      </c>
      <c r="G242" s="168">
        <f t="shared" si="8"/>
        <v>0</v>
      </c>
      <c r="H242" s="167">
        <f t="shared" si="2"/>
        <v>0</v>
      </c>
      <c r="I242" s="167">
        <f t="shared" si="9"/>
        <v>0</v>
      </c>
      <c r="J242" s="167">
        <f t="shared" si="10"/>
        <v>0</v>
      </c>
      <c r="K242" s="168">
        <f t="shared" si="11"/>
        <v>0</v>
      </c>
      <c r="L242" s="161"/>
      <c r="M242" s="174"/>
      <c r="N242" s="160">
        <f t="shared" si="12"/>
        <v>7</v>
      </c>
      <c r="O242" s="112">
        <f t="shared" si="15"/>
        <v>36</v>
      </c>
      <c r="P242" s="115">
        <f t="shared" si="13"/>
        <v>0</v>
      </c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">
      <c r="A243" s="164">
        <v>236</v>
      </c>
      <c r="B243" s="165" t="str">
        <f t="shared" si="4"/>
        <v>20-й год 8-й мес</v>
      </c>
      <c r="C243" s="166">
        <f t="shared" si="5"/>
        <v>50952</v>
      </c>
      <c r="D243" s="167">
        <f t="shared" si="6"/>
        <v>0</v>
      </c>
      <c r="E243" s="167">
        <f t="shared" si="7"/>
        <v>0</v>
      </c>
      <c r="F243" s="167">
        <f t="shared" si="14"/>
        <v>0</v>
      </c>
      <c r="G243" s="168">
        <f t="shared" si="8"/>
        <v>0</v>
      </c>
      <c r="H243" s="167">
        <f t="shared" si="2"/>
        <v>0</v>
      </c>
      <c r="I243" s="167">
        <f t="shared" si="9"/>
        <v>0</v>
      </c>
      <c r="J243" s="167">
        <f t="shared" si="10"/>
        <v>0</v>
      </c>
      <c r="K243" s="168">
        <f t="shared" si="11"/>
        <v>0</v>
      </c>
      <c r="L243" s="161"/>
      <c r="M243" s="174"/>
      <c r="N243" s="160">
        <f t="shared" si="12"/>
        <v>7</v>
      </c>
      <c r="O243" s="112">
        <f t="shared" si="15"/>
        <v>36</v>
      </c>
      <c r="P243" s="115">
        <f t="shared" si="13"/>
        <v>0</v>
      </c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">
      <c r="A244" s="164">
        <v>237</v>
      </c>
      <c r="B244" s="165" t="str">
        <f t="shared" si="4"/>
        <v>20-й год 9-й мес</v>
      </c>
      <c r="C244" s="166">
        <f t="shared" si="5"/>
        <v>50983</v>
      </c>
      <c r="D244" s="167">
        <f t="shared" si="6"/>
        <v>0</v>
      </c>
      <c r="E244" s="167">
        <f t="shared" si="7"/>
        <v>0</v>
      </c>
      <c r="F244" s="167">
        <f t="shared" si="14"/>
        <v>0</v>
      </c>
      <c r="G244" s="168">
        <f t="shared" si="8"/>
        <v>0</v>
      </c>
      <c r="H244" s="167">
        <f t="shared" si="2"/>
        <v>0</v>
      </c>
      <c r="I244" s="167">
        <f t="shared" si="9"/>
        <v>0</v>
      </c>
      <c r="J244" s="167">
        <f t="shared" si="10"/>
        <v>0</v>
      </c>
      <c r="K244" s="168">
        <f t="shared" si="11"/>
        <v>0</v>
      </c>
      <c r="L244" s="161"/>
      <c r="M244" s="174"/>
      <c r="N244" s="160">
        <f t="shared" si="12"/>
        <v>7</v>
      </c>
      <c r="O244" s="112">
        <f t="shared" si="15"/>
        <v>36</v>
      </c>
      <c r="P244" s="115">
        <f t="shared" si="13"/>
        <v>0</v>
      </c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">
      <c r="A245" s="164">
        <v>238</v>
      </c>
      <c r="B245" s="165" t="str">
        <f t="shared" si="4"/>
        <v>20-й год 10-й мес</v>
      </c>
      <c r="C245" s="166">
        <f t="shared" si="5"/>
        <v>51014</v>
      </c>
      <c r="D245" s="167">
        <f t="shared" si="6"/>
        <v>0</v>
      </c>
      <c r="E245" s="167">
        <f t="shared" si="7"/>
        <v>0</v>
      </c>
      <c r="F245" s="167">
        <f t="shared" si="14"/>
        <v>0</v>
      </c>
      <c r="G245" s="168">
        <f t="shared" si="8"/>
        <v>0</v>
      </c>
      <c r="H245" s="167">
        <f t="shared" si="2"/>
        <v>0</v>
      </c>
      <c r="I245" s="167">
        <f t="shared" si="9"/>
        <v>0</v>
      </c>
      <c r="J245" s="167">
        <f t="shared" si="10"/>
        <v>0</v>
      </c>
      <c r="K245" s="168">
        <f t="shared" si="11"/>
        <v>0</v>
      </c>
      <c r="L245" s="161"/>
      <c r="M245" s="174"/>
      <c r="N245" s="160">
        <f t="shared" si="12"/>
        <v>7</v>
      </c>
      <c r="O245" s="112">
        <f t="shared" si="15"/>
        <v>36</v>
      </c>
      <c r="P245" s="115">
        <f t="shared" si="13"/>
        <v>0</v>
      </c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">
      <c r="A246" s="164">
        <v>239</v>
      </c>
      <c r="B246" s="165" t="str">
        <f t="shared" si="4"/>
        <v>20-й год 11-й мес</v>
      </c>
      <c r="C246" s="166">
        <f t="shared" si="5"/>
        <v>51044</v>
      </c>
      <c r="D246" s="167">
        <f t="shared" si="6"/>
        <v>0</v>
      </c>
      <c r="E246" s="167">
        <f t="shared" si="7"/>
        <v>0</v>
      </c>
      <c r="F246" s="167">
        <f t="shared" si="14"/>
        <v>0</v>
      </c>
      <c r="G246" s="168">
        <f t="shared" si="8"/>
        <v>0</v>
      </c>
      <c r="H246" s="167">
        <f t="shared" si="2"/>
        <v>0</v>
      </c>
      <c r="I246" s="167">
        <f t="shared" si="9"/>
        <v>0</v>
      </c>
      <c r="J246" s="167">
        <f t="shared" si="10"/>
        <v>0</v>
      </c>
      <c r="K246" s="168">
        <f t="shared" si="11"/>
        <v>0</v>
      </c>
      <c r="L246" s="161"/>
      <c r="M246" s="174"/>
      <c r="N246" s="160">
        <f t="shared" si="12"/>
        <v>7</v>
      </c>
      <c r="O246" s="112">
        <f t="shared" si="15"/>
        <v>36</v>
      </c>
      <c r="P246" s="115">
        <f t="shared" si="13"/>
        <v>0</v>
      </c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">
      <c r="A247" s="169">
        <v>240</v>
      </c>
      <c r="B247" s="165" t="str">
        <f t="shared" si="4"/>
        <v>20-й год 12-й мес</v>
      </c>
      <c r="C247" s="166">
        <f t="shared" si="5"/>
        <v>51075</v>
      </c>
      <c r="D247" s="167">
        <f t="shared" si="6"/>
        <v>0</v>
      </c>
      <c r="E247" s="170">
        <f t="shared" si="7"/>
        <v>0</v>
      </c>
      <c r="F247" s="167">
        <f t="shared" si="14"/>
        <v>0</v>
      </c>
      <c r="G247" s="171">
        <f t="shared" si="8"/>
        <v>0</v>
      </c>
      <c r="H247" s="170">
        <f t="shared" si="2"/>
        <v>0</v>
      </c>
      <c r="I247" s="170">
        <f t="shared" si="9"/>
        <v>0</v>
      </c>
      <c r="J247" s="170">
        <f t="shared" si="10"/>
        <v>0</v>
      </c>
      <c r="K247" s="171">
        <f t="shared" si="11"/>
        <v>0</v>
      </c>
      <c r="L247" s="163"/>
      <c r="M247" s="162"/>
      <c r="N247" s="160">
        <f t="shared" si="12"/>
        <v>7</v>
      </c>
      <c r="O247" s="112">
        <f t="shared" si="15"/>
        <v>36</v>
      </c>
      <c r="P247" s="115">
        <f t="shared" si="13"/>
        <v>0</v>
      </c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">
      <c r="A248" s="172">
        <v>241</v>
      </c>
      <c r="B248" s="165" t="str">
        <f t="shared" si="4"/>
        <v>21-й год 1-й мес</v>
      </c>
      <c r="C248" s="166">
        <f t="shared" si="5"/>
        <v>51105</v>
      </c>
      <c r="D248" s="167">
        <f t="shared" si="6"/>
        <v>0</v>
      </c>
      <c r="E248" s="167">
        <f t="shared" si="7"/>
        <v>0</v>
      </c>
      <c r="F248" s="167">
        <f t="shared" si="14"/>
        <v>0</v>
      </c>
      <c r="G248" s="168">
        <f t="shared" si="8"/>
        <v>0</v>
      </c>
      <c r="H248" s="167">
        <f t="shared" si="2"/>
        <v>0</v>
      </c>
      <c r="I248" s="167">
        <f t="shared" si="9"/>
        <v>0</v>
      </c>
      <c r="J248" s="167">
        <f t="shared" si="10"/>
        <v>0</v>
      </c>
      <c r="K248" s="168">
        <f t="shared" si="11"/>
        <v>0</v>
      </c>
      <c r="L248" s="161"/>
      <c r="M248" s="174"/>
      <c r="N248" s="160">
        <f t="shared" si="12"/>
        <v>7</v>
      </c>
      <c r="O248" s="112">
        <f t="shared" si="15"/>
        <v>36</v>
      </c>
      <c r="P248" s="115">
        <f t="shared" si="13"/>
        <v>0</v>
      </c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">
      <c r="A249" s="172">
        <v>242</v>
      </c>
      <c r="B249" s="165" t="str">
        <f t="shared" si="4"/>
        <v>21-й год 2-й мес</v>
      </c>
      <c r="C249" s="166">
        <f t="shared" si="5"/>
        <v>51136</v>
      </c>
      <c r="D249" s="167">
        <f t="shared" si="6"/>
        <v>0</v>
      </c>
      <c r="E249" s="167">
        <f t="shared" si="7"/>
        <v>0</v>
      </c>
      <c r="F249" s="167">
        <f t="shared" si="14"/>
        <v>0</v>
      </c>
      <c r="G249" s="168">
        <f t="shared" si="8"/>
        <v>0</v>
      </c>
      <c r="H249" s="167">
        <f t="shared" si="2"/>
        <v>0</v>
      </c>
      <c r="I249" s="167">
        <f t="shared" si="9"/>
        <v>0</v>
      </c>
      <c r="J249" s="167">
        <f t="shared" si="10"/>
        <v>0</v>
      </c>
      <c r="K249" s="168">
        <f t="shared" si="11"/>
        <v>0</v>
      </c>
      <c r="L249" s="161"/>
      <c r="M249" s="174"/>
      <c r="N249" s="160">
        <f t="shared" si="12"/>
        <v>7</v>
      </c>
      <c r="O249" s="112">
        <f t="shared" si="15"/>
        <v>36</v>
      </c>
      <c r="P249" s="115">
        <f t="shared" si="13"/>
        <v>0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">
      <c r="A250" s="172">
        <v>243</v>
      </c>
      <c r="B250" s="165" t="str">
        <f t="shared" si="4"/>
        <v>21-й год 3-й мес</v>
      </c>
      <c r="C250" s="166">
        <f t="shared" si="5"/>
        <v>51167</v>
      </c>
      <c r="D250" s="167">
        <f t="shared" si="6"/>
        <v>0</v>
      </c>
      <c r="E250" s="167">
        <f t="shared" si="7"/>
        <v>0</v>
      </c>
      <c r="F250" s="167">
        <f t="shared" si="14"/>
        <v>0</v>
      </c>
      <c r="G250" s="168">
        <f t="shared" si="8"/>
        <v>0</v>
      </c>
      <c r="H250" s="167">
        <f t="shared" si="2"/>
        <v>0</v>
      </c>
      <c r="I250" s="167">
        <f t="shared" si="9"/>
        <v>0</v>
      </c>
      <c r="J250" s="167">
        <f t="shared" si="10"/>
        <v>0</v>
      </c>
      <c r="K250" s="168">
        <f t="shared" si="11"/>
        <v>0</v>
      </c>
      <c r="L250" s="161"/>
      <c r="M250" s="174"/>
      <c r="N250" s="160">
        <f t="shared" si="12"/>
        <v>7</v>
      </c>
      <c r="O250" s="112">
        <f t="shared" si="15"/>
        <v>36</v>
      </c>
      <c r="P250" s="115">
        <f t="shared" si="13"/>
        <v>0</v>
      </c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">
      <c r="A251" s="172">
        <v>244</v>
      </c>
      <c r="B251" s="165" t="str">
        <f t="shared" si="4"/>
        <v>21-й год 4-й мес</v>
      </c>
      <c r="C251" s="166">
        <f t="shared" si="5"/>
        <v>51196</v>
      </c>
      <c r="D251" s="167">
        <f t="shared" si="6"/>
        <v>0</v>
      </c>
      <c r="E251" s="167">
        <f t="shared" si="7"/>
        <v>0</v>
      </c>
      <c r="F251" s="167">
        <f t="shared" si="14"/>
        <v>0</v>
      </c>
      <c r="G251" s="168">
        <f t="shared" si="8"/>
        <v>0</v>
      </c>
      <c r="H251" s="167">
        <f t="shared" si="2"/>
        <v>0</v>
      </c>
      <c r="I251" s="167">
        <f t="shared" si="9"/>
        <v>0</v>
      </c>
      <c r="J251" s="167">
        <f t="shared" si="10"/>
        <v>0</v>
      </c>
      <c r="K251" s="168">
        <f t="shared" si="11"/>
        <v>0</v>
      </c>
      <c r="L251" s="161"/>
      <c r="M251" s="174"/>
      <c r="N251" s="160">
        <f t="shared" si="12"/>
        <v>7</v>
      </c>
      <c r="O251" s="112">
        <f t="shared" si="15"/>
        <v>36</v>
      </c>
      <c r="P251" s="115">
        <f t="shared" si="13"/>
        <v>0</v>
      </c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">
      <c r="A252" s="172">
        <v>245</v>
      </c>
      <c r="B252" s="165" t="str">
        <f t="shared" si="4"/>
        <v>21-й год 5-й мес</v>
      </c>
      <c r="C252" s="166">
        <f t="shared" si="5"/>
        <v>51227</v>
      </c>
      <c r="D252" s="167">
        <f t="shared" si="6"/>
        <v>0</v>
      </c>
      <c r="E252" s="167">
        <f t="shared" si="7"/>
        <v>0</v>
      </c>
      <c r="F252" s="167">
        <f t="shared" si="14"/>
        <v>0</v>
      </c>
      <c r="G252" s="168">
        <f t="shared" si="8"/>
        <v>0</v>
      </c>
      <c r="H252" s="167">
        <f t="shared" si="2"/>
        <v>0</v>
      </c>
      <c r="I252" s="167">
        <f t="shared" si="9"/>
        <v>0</v>
      </c>
      <c r="J252" s="167">
        <f t="shared" si="10"/>
        <v>0</v>
      </c>
      <c r="K252" s="168">
        <f t="shared" si="11"/>
        <v>0</v>
      </c>
      <c r="L252" s="161"/>
      <c r="M252" s="174"/>
      <c r="N252" s="160">
        <f t="shared" si="12"/>
        <v>7</v>
      </c>
      <c r="O252" s="112">
        <f t="shared" si="15"/>
        <v>36</v>
      </c>
      <c r="P252" s="115">
        <f t="shared" si="13"/>
        <v>0</v>
      </c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">
      <c r="A253" s="172">
        <v>246</v>
      </c>
      <c r="B253" s="165" t="str">
        <f t="shared" si="4"/>
        <v>21-й год 6-й мес</v>
      </c>
      <c r="C253" s="166">
        <f t="shared" si="5"/>
        <v>51257</v>
      </c>
      <c r="D253" s="167">
        <f t="shared" si="6"/>
        <v>0</v>
      </c>
      <c r="E253" s="167">
        <f t="shared" si="7"/>
        <v>0</v>
      </c>
      <c r="F253" s="167">
        <f t="shared" si="14"/>
        <v>0</v>
      </c>
      <c r="G253" s="168">
        <f t="shared" si="8"/>
        <v>0</v>
      </c>
      <c r="H253" s="167">
        <f t="shared" si="2"/>
        <v>0</v>
      </c>
      <c r="I253" s="167">
        <f t="shared" si="9"/>
        <v>0</v>
      </c>
      <c r="J253" s="167">
        <f t="shared" si="10"/>
        <v>0</v>
      </c>
      <c r="K253" s="168">
        <f t="shared" si="11"/>
        <v>0</v>
      </c>
      <c r="L253" s="161"/>
      <c r="M253" s="174"/>
      <c r="N253" s="160">
        <f t="shared" si="12"/>
        <v>7</v>
      </c>
      <c r="O253" s="112">
        <f t="shared" si="15"/>
        <v>36</v>
      </c>
      <c r="P253" s="115">
        <f t="shared" si="13"/>
        <v>0</v>
      </c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">
      <c r="A254" s="172">
        <v>247</v>
      </c>
      <c r="B254" s="165" t="str">
        <f t="shared" si="4"/>
        <v>21-й год 7-й мес</v>
      </c>
      <c r="C254" s="166">
        <f t="shared" si="5"/>
        <v>51288</v>
      </c>
      <c r="D254" s="167">
        <f t="shared" si="6"/>
        <v>0</v>
      </c>
      <c r="E254" s="167">
        <f t="shared" si="7"/>
        <v>0</v>
      </c>
      <c r="F254" s="167">
        <f t="shared" si="14"/>
        <v>0</v>
      </c>
      <c r="G254" s="168">
        <f t="shared" si="8"/>
        <v>0</v>
      </c>
      <c r="H254" s="167">
        <f t="shared" si="2"/>
        <v>0</v>
      </c>
      <c r="I254" s="167">
        <f t="shared" si="9"/>
        <v>0</v>
      </c>
      <c r="J254" s="167">
        <f t="shared" si="10"/>
        <v>0</v>
      </c>
      <c r="K254" s="168">
        <f t="shared" si="11"/>
        <v>0</v>
      </c>
      <c r="L254" s="161"/>
      <c r="M254" s="174"/>
      <c r="N254" s="160">
        <f t="shared" si="12"/>
        <v>7</v>
      </c>
      <c r="O254" s="112">
        <f t="shared" si="15"/>
        <v>36</v>
      </c>
      <c r="P254" s="115">
        <f t="shared" si="13"/>
        <v>0</v>
      </c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">
      <c r="A255" s="172">
        <v>248</v>
      </c>
      <c r="B255" s="165" t="str">
        <f t="shared" si="4"/>
        <v>21-й год 8-й мес</v>
      </c>
      <c r="C255" s="166">
        <f t="shared" si="5"/>
        <v>51318</v>
      </c>
      <c r="D255" s="167">
        <f t="shared" si="6"/>
        <v>0</v>
      </c>
      <c r="E255" s="167">
        <f t="shared" si="7"/>
        <v>0</v>
      </c>
      <c r="F255" s="167">
        <f t="shared" si="14"/>
        <v>0</v>
      </c>
      <c r="G255" s="168">
        <f t="shared" si="8"/>
        <v>0</v>
      </c>
      <c r="H255" s="167">
        <f t="shared" si="2"/>
        <v>0</v>
      </c>
      <c r="I255" s="167">
        <f t="shared" si="9"/>
        <v>0</v>
      </c>
      <c r="J255" s="167">
        <f t="shared" si="10"/>
        <v>0</v>
      </c>
      <c r="K255" s="168">
        <f t="shared" si="11"/>
        <v>0</v>
      </c>
      <c r="L255" s="161"/>
      <c r="M255" s="174"/>
      <c r="N255" s="160">
        <f t="shared" si="12"/>
        <v>7</v>
      </c>
      <c r="O255" s="112">
        <f t="shared" si="15"/>
        <v>36</v>
      </c>
      <c r="P255" s="115">
        <f t="shared" si="13"/>
        <v>0</v>
      </c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">
      <c r="A256" s="172">
        <v>249</v>
      </c>
      <c r="B256" s="165" t="str">
        <f t="shared" si="4"/>
        <v>21-й год 9-й мес</v>
      </c>
      <c r="C256" s="166">
        <f t="shared" si="5"/>
        <v>51349</v>
      </c>
      <c r="D256" s="167">
        <f t="shared" si="6"/>
        <v>0</v>
      </c>
      <c r="E256" s="167">
        <f t="shared" si="7"/>
        <v>0</v>
      </c>
      <c r="F256" s="167">
        <f t="shared" si="14"/>
        <v>0</v>
      </c>
      <c r="G256" s="168">
        <f t="shared" si="8"/>
        <v>0</v>
      </c>
      <c r="H256" s="167">
        <f t="shared" si="2"/>
        <v>0</v>
      </c>
      <c r="I256" s="167">
        <f t="shared" si="9"/>
        <v>0</v>
      </c>
      <c r="J256" s="167">
        <f t="shared" si="10"/>
        <v>0</v>
      </c>
      <c r="K256" s="168">
        <f t="shared" si="11"/>
        <v>0</v>
      </c>
      <c r="L256" s="161"/>
      <c r="M256" s="174"/>
      <c r="N256" s="160">
        <f t="shared" si="12"/>
        <v>7</v>
      </c>
      <c r="O256" s="112">
        <f t="shared" si="15"/>
        <v>36</v>
      </c>
      <c r="P256" s="115">
        <f t="shared" si="13"/>
        <v>0</v>
      </c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">
      <c r="A257" s="172">
        <v>250</v>
      </c>
      <c r="B257" s="165" t="str">
        <f t="shared" si="4"/>
        <v>21-й год 10-й мес</v>
      </c>
      <c r="C257" s="166">
        <f t="shared" si="5"/>
        <v>51380</v>
      </c>
      <c r="D257" s="167">
        <f t="shared" si="6"/>
        <v>0</v>
      </c>
      <c r="E257" s="167">
        <f t="shared" si="7"/>
        <v>0</v>
      </c>
      <c r="F257" s="167">
        <f t="shared" si="14"/>
        <v>0</v>
      </c>
      <c r="G257" s="168">
        <f t="shared" si="8"/>
        <v>0</v>
      </c>
      <c r="H257" s="167">
        <f t="shared" si="2"/>
        <v>0</v>
      </c>
      <c r="I257" s="167">
        <f t="shared" si="9"/>
        <v>0</v>
      </c>
      <c r="J257" s="167">
        <f t="shared" si="10"/>
        <v>0</v>
      </c>
      <c r="K257" s="168">
        <f t="shared" si="11"/>
        <v>0</v>
      </c>
      <c r="L257" s="161"/>
      <c r="M257" s="174"/>
      <c r="N257" s="160">
        <f t="shared" si="12"/>
        <v>7</v>
      </c>
      <c r="O257" s="112">
        <f t="shared" si="15"/>
        <v>36</v>
      </c>
      <c r="P257" s="115">
        <f t="shared" si="13"/>
        <v>0</v>
      </c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">
      <c r="A258" s="172">
        <v>251</v>
      </c>
      <c r="B258" s="165" t="str">
        <f t="shared" si="4"/>
        <v>21-й год 11-й мес</v>
      </c>
      <c r="C258" s="166">
        <f t="shared" si="5"/>
        <v>51410</v>
      </c>
      <c r="D258" s="167">
        <f t="shared" si="6"/>
        <v>0</v>
      </c>
      <c r="E258" s="167">
        <f t="shared" si="7"/>
        <v>0</v>
      </c>
      <c r="F258" s="167">
        <f t="shared" si="14"/>
        <v>0</v>
      </c>
      <c r="G258" s="168">
        <f t="shared" si="8"/>
        <v>0</v>
      </c>
      <c r="H258" s="167">
        <f t="shared" si="2"/>
        <v>0</v>
      </c>
      <c r="I258" s="167">
        <f t="shared" si="9"/>
        <v>0</v>
      </c>
      <c r="J258" s="167">
        <f t="shared" si="10"/>
        <v>0</v>
      </c>
      <c r="K258" s="168">
        <f t="shared" si="11"/>
        <v>0</v>
      </c>
      <c r="L258" s="161"/>
      <c r="M258" s="174"/>
      <c r="N258" s="160">
        <f t="shared" si="12"/>
        <v>7</v>
      </c>
      <c r="O258" s="112">
        <f t="shared" si="15"/>
        <v>36</v>
      </c>
      <c r="P258" s="115">
        <f t="shared" si="13"/>
        <v>0</v>
      </c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">
      <c r="A259" s="173">
        <v>252</v>
      </c>
      <c r="B259" s="165" t="str">
        <f t="shared" si="4"/>
        <v>21-й год 12-й мес</v>
      </c>
      <c r="C259" s="166">
        <f t="shared" si="5"/>
        <v>51441</v>
      </c>
      <c r="D259" s="167">
        <f t="shared" si="6"/>
        <v>0</v>
      </c>
      <c r="E259" s="170">
        <f t="shared" si="7"/>
        <v>0</v>
      </c>
      <c r="F259" s="167">
        <f t="shared" si="14"/>
        <v>0</v>
      </c>
      <c r="G259" s="171">
        <f t="shared" si="8"/>
        <v>0</v>
      </c>
      <c r="H259" s="170">
        <f t="shared" si="2"/>
        <v>0</v>
      </c>
      <c r="I259" s="170">
        <f t="shared" si="9"/>
        <v>0</v>
      </c>
      <c r="J259" s="170">
        <f t="shared" si="10"/>
        <v>0</v>
      </c>
      <c r="K259" s="171">
        <f t="shared" si="11"/>
        <v>0</v>
      </c>
      <c r="L259" s="163"/>
      <c r="M259" s="162"/>
      <c r="N259" s="160">
        <f t="shared" si="12"/>
        <v>7</v>
      </c>
      <c r="O259" s="112">
        <f t="shared" si="15"/>
        <v>36</v>
      </c>
      <c r="P259" s="115">
        <f t="shared" si="13"/>
        <v>0</v>
      </c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">
      <c r="A260" s="164">
        <v>253</v>
      </c>
      <c r="B260" s="165" t="str">
        <f t="shared" si="4"/>
        <v>22-й год 1-й мес</v>
      </c>
      <c r="C260" s="166">
        <f t="shared" si="5"/>
        <v>51471</v>
      </c>
      <c r="D260" s="167">
        <f t="shared" si="6"/>
        <v>0</v>
      </c>
      <c r="E260" s="167">
        <f t="shared" si="7"/>
        <v>0</v>
      </c>
      <c r="F260" s="167">
        <f t="shared" si="14"/>
        <v>0</v>
      </c>
      <c r="G260" s="168">
        <f t="shared" si="8"/>
        <v>0</v>
      </c>
      <c r="H260" s="167">
        <f t="shared" si="2"/>
        <v>0</v>
      </c>
      <c r="I260" s="167">
        <f t="shared" si="9"/>
        <v>0</v>
      </c>
      <c r="J260" s="167">
        <f t="shared" si="10"/>
        <v>0</v>
      </c>
      <c r="K260" s="168">
        <f t="shared" si="11"/>
        <v>0</v>
      </c>
      <c r="L260" s="161"/>
      <c r="M260" s="174"/>
      <c r="N260" s="160">
        <f t="shared" si="12"/>
        <v>7</v>
      </c>
      <c r="O260" s="112">
        <f t="shared" si="15"/>
        <v>36</v>
      </c>
      <c r="P260" s="115">
        <f t="shared" si="13"/>
        <v>0</v>
      </c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">
      <c r="A261" s="164">
        <v>254</v>
      </c>
      <c r="B261" s="165" t="str">
        <f t="shared" si="4"/>
        <v>22-й год 2-й мес</v>
      </c>
      <c r="C261" s="166">
        <f t="shared" si="5"/>
        <v>51502</v>
      </c>
      <c r="D261" s="167">
        <f t="shared" si="6"/>
        <v>0</v>
      </c>
      <c r="E261" s="167">
        <f t="shared" si="7"/>
        <v>0</v>
      </c>
      <c r="F261" s="167">
        <f t="shared" si="14"/>
        <v>0</v>
      </c>
      <c r="G261" s="168">
        <f t="shared" si="8"/>
        <v>0</v>
      </c>
      <c r="H261" s="167">
        <f t="shared" si="2"/>
        <v>0</v>
      </c>
      <c r="I261" s="167">
        <f t="shared" si="9"/>
        <v>0</v>
      </c>
      <c r="J261" s="167">
        <f t="shared" si="10"/>
        <v>0</v>
      </c>
      <c r="K261" s="168">
        <f t="shared" si="11"/>
        <v>0</v>
      </c>
      <c r="L261" s="161"/>
      <c r="M261" s="174"/>
      <c r="N261" s="160">
        <f t="shared" si="12"/>
        <v>7</v>
      </c>
      <c r="O261" s="112">
        <f t="shared" si="15"/>
        <v>36</v>
      </c>
      <c r="P261" s="115">
        <f t="shared" si="13"/>
        <v>0</v>
      </c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">
      <c r="A262" s="164">
        <v>255</v>
      </c>
      <c r="B262" s="165" t="str">
        <f t="shared" si="4"/>
        <v>22-й год 3-й мес</v>
      </c>
      <c r="C262" s="166">
        <f t="shared" si="5"/>
        <v>51533</v>
      </c>
      <c r="D262" s="167">
        <f t="shared" si="6"/>
        <v>0</v>
      </c>
      <c r="E262" s="167">
        <f t="shared" si="7"/>
        <v>0</v>
      </c>
      <c r="F262" s="167">
        <f t="shared" si="14"/>
        <v>0</v>
      </c>
      <c r="G262" s="168">
        <f t="shared" si="8"/>
        <v>0</v>
      </c>
      <c r="H262" s="167">
        <f t="shared" si="2"/>
        <v>0</v>
      </c>
      <c r="I262" s="167">
        <f t="shared" si="9"/>
        <v>0</v>
      </c>
      <c r="J262" s="167">
        <f t="shared" si="10"/>
        <v>0</v>
      </c>
      <c r="K262" s="168">
        <f t="shared" si="11"/>
        <v>0</v>
      </c>
      <c r="L262" s="161"/>
      <c r="M262" s="174"/>
      <c r="N262" s="160">
        <f t="shared" si="12"/>
        <v>7</v>
      </c>
      <c r="O262" s="112">
        <f t="shared" si="15"/>
        <v>36</v>
      </c>
      <c r="P262" s="115">
        <f t="shared" si="13"/>
        <v>0</v>
      </c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">
      <c r="A263" s="164">
        <v>256</v>
      </c>
      <c r="B263" s="165" t="str">
        <f t="shared" si="4"/>
        <v>22-й год 4-й мес</v>
      </c>
      <c r="C263" s="166">
        <f t="shared" si="5"/>
        <v>51561</v>
      </c>
      <c r="D263" s="167">
        <f t="shared" si="6"/>
        <v>0</v>
      </c>
      <c r="E263" s="167">
        <f t="shared" si="7"/>
        <v>0</v>
      </c>
      <c r="F263" s="167">
        <f t="shared" si="14"/>
        <v>0</v>
      </c>
      <c r="G263" s="168">
        <f t="shared" si="8"/>
        <v>0</v>
      </c>
      <c r="H263" s="167">
        <f t="shared" si="2"/>
        <v>0</v>
      </c>
      <c r="I263" s="167">
        <f t="shared" si="9"/>
        <v>0</v>
      </c>
      <c r="J263" s="167">
        <f t="shared" si="10"/>
        <v>0</v>
      </c>
      <c r="K263" s="168">
        <f t="shared" si="11"/>
        <v>0</v>
      </c>
      <c r="L263" s="161"/>
      <c r="M263" s="174"/>
      <c r="N263" s="160">
        <f t="shared" si="12"/>
        <v>7</v>
      </c>
      <c r="O263" s="112">
        <f t="shared" si="15"/>
        <v>36</v>
      </c>
      <c r="P263" s="115">
        <f t="shared" si="13"/>
        <v>0</v>
      </c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">
      <c r="A264" s="164">
        <v>257</v>
      </c>
      <c r="B264" s="165" t="str">
        <f t="shared" si="4"/>
        <v>22-й год 5-й мес</v>
      </c>
      <c r="C264" s="166">
        <f t="shared" si="5"/>
        <v>51592</v>
      </c>
      <c r="D264" s="167">
        <f t="shared" si="6"/>
        <v>0</v>
      </c>
      <c r="E264" s="167">
        <f t="shared" si="7"/>
        <v>0</v>
      </c>
      <c r="F264" s="167">
        <f t="shared" si="14"/>
        <v>0</v>
      </c>
      <c r="G264" s="168">
        <f t="shared" si="8"/>
        <v>0</v>
      </c>
      <c r="H264" s="167">
        <f t="shared" si="2"/>
        <v>0</v>
      </c>
      <c r="I264" s="167">
        <f t="shared" si="9"/>
        <v>0</v>
      </c>
      <c r="J264" s="167">
        <f t="shared" si="10"/>
        <v>0</v>
      </c>
      <c r="K264" s="168">
        <f t="shared" si="11"/>
        <v>0</v>
      </c>
      <c r="L264" s="161"/>
      <c r="M264" s="174"/>
      <c r="N264" s="160">
        <f t="shared" si="12"/>
        <v>7</v>
      </c>
      <c r="O264" s="112">
        <f t="shared" si="15"/>
        <v>36</v>
      </c>
      <c r="P264" s="115">
        <f t="shared" si="13"/>
        <v>0</v>
      </c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">
      <c r="A265" s="164">
        <v>258</v>
      </c>
      <c r="B265" s="165" t="str">
        <f t="shared" si="4"/>
        <v>22-й год 6-й мес</v>
      </c>
      <c r="C265" s="166">
        <f t="shared" si="5"/>
        <v>51622</v>
      </c>
      <c r="D265" s="167">
        <f t="shared" si="6"/>
        <v>0</v>
      </c>
      <c r="E265" s="167">
        <f t="shared" si="7"/>
        <v>0</v>
      </c>
      <c r="F265" s="167">
        <f t="shared" si="14"/>
        <v>0</v>
      </c>
      <c r="G265" s="168">
        <f t="shared" si="8"/>
        <v>0</v>
      </c>
      <c r="H265" s="167">
        <f t="shared" si="2"/>
        <v>0</v>
      </c>
      <c r="I265" s="167">
        <f t="shared" si="9"/>
        <v>0</v>
      </c>
      <c r="J265" s="167">
        <f t="shared" si="10"/>
        <v>0</v>
      </c>
      <c r="K265" s="168">
        <f t="shared" si="11"/>
        <v>0</v>
      </c>
      <c r="L265" s="161"/>
      <c r="M265" s="174"/>
      <c r="N265" s="160">
        <f t="shared" si="12"/>
        <v>7</v>
      </c>
      <c r="O265" s="112">
        <f t="shared" si="15"/>
        <v>36</v>
      </c>
      <c r="P265" s="115">
        <f t="shared" si="13"/>
        <v>0</v>
      </c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">
      <c r="A266" s="164">
        <v>259</v>
      </c>
      <c r="B266" s="165" t="str">
        <f t="shared" si="4"/>
        <v>22-й год 7-й мес</v>
      </c>
      <c r="C266" s="166">
        <f t="shared" si="5"/>
        <v>51653</v>
      </c>
      <c r="D266" s="167">
        <f t="shared" si="6"/>
        <v>0</v>
      </c>
      <c r="E266" s="167">
        <f t="shared" si="7"/>
        <v>0</v>
      </c>
      <c r="F266" s="167">
        <f t="shared" si="14"/>
        <v>0</v>
      </c>
      <c r="G266" s="168">
        <f t="shared" si="8"/>
        <v>0</v>
      </c>
      <c r="H266" s="167">
        <f t="shared" si="2"/>
        <v>0</v>
      </c>
      <c r="I266" s="167">
        <f t="shared" si="9"/>
        <v>0</v>
      </c>
      <c r="J266" s="167">
        <f t="shared" si="10"/>
        <v>0</v>
      </c>
      <c r="K266" s="168">
        <f t="shared" si="11"/>
        <v>0</v>
      </c>
      <c r="L266" s="161"/>
      <c r="M266" s="174"/>
      <c r="N266" s="160">
        <f t="shared" si="12"/>
        <v>7</v>
      </c>
      <c r="O266" s="112">
        <f t="shared" si="15"/>
        <v>36</v>
      </c>
      <c r="P266" s="115">
        <f t="shared" si="13"/>
        <v>0</v>
      </c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">
      <c r="A267" s="164">
        <v>260</v>
      </c>
      <c r="B267" s="165" t="str">
        <f t="shared" si="4"/>
        <v>22-й год 8-й мес</v>
      </c>
      <c r="C267" s="166">
        <f t="shared" si="5"/>
        <v>51683</v>
      </c>
      <c r="D267" s="167">
        <f t="shared" si="6"/>
        <v>0</v>
      </c>
      <c r="E267" s="167">
        <f t="shared" si="7"/>
        <v>0</v>
      </c>
      <c r="F267" s="167">
        <f t="shared" si="14"/>
        <v>0</v>
      </c>
      <c r="G267" s="168">
        <f t="shared" si="8"/>
        <v>0</v>
      </c>
      <c r="H267" s="167">
        <f t="shared" si="2"/>
        <v>0</v>
      </c>
      <c r="I267" s="167">
        <f t="shared" si="9"/>
        <v>0</v>
      </c>
      <c r="J267" s="167">
        <f t="shared" si="10"/>
        <v>0</v>
      </c>
      <c r="K267" s="168">
        <f t="shared" si="11"/>
        <v>0</v>
      </c>
      <c r="L267" s="161"/>
      <c r="M267" s="174"/>
      <c r="N267" s="160">
        <f t="shared" si="12"/>
        <v>7</v>
      </c>
      <c r="O267" s="112">
        <f t="shared" si="15"/>
        <v>36</v>
      </c>
      <c r="P267" s="115">
        <f t="shared" si="13"/>
        <v>0</v>
      </c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">
      <c r="A268" s="164">
        <v>261</v>
      </c>
      <c r="B268" s="165" t="str">
        <f t="shared" si="4"/>
        <v>22-й год 9-й мес</v>
      </c>
      <c r="C268" s="166">
        <f t="shared" si="5"/>
        <v>51714</v>
      </c>
      <c r="D268" s="167">
        <f t="shared" si="6"/>
        <v>0</v>
      </c>
      <c r="E268" s="167">
        <f t="shared" si="7"/>
        <v>0</v>
      </c>
      <c r="F268" s="167">
        <f t="shared" si="14"/>
        <v>0</v>
      </c>
      <c r="G268" s="168">
        <f t="shared" si="8"/>
        <v>0</v>
      </c>
      <c r="H268" s="167">
        <f t="shared" si="2"/>
        <v>0</v>
      </c>
      <c r="I268" s="167">
        <f t="shared" si="9"/>
        <v>0</v>
      </c>
      <c r="J268" s="167">
        <f t="shared" si="10"/>
        <v>0</v>
      </c>
      <c r="K268" s="168">
        <f t="shared" si="11"/>
        <v>0</v>
      </c>
      <c r="L268" s="161"/>
      <c r="M268" s="174"/>
      <c r="N268" s="160">
        <f t="shared" si="12"/>
        <v>7</v>
      </c>
      <c r="O268" s="112">
        <f t="shared" si="15"/>
        <v>36</v>
      </c>
      <c r="P268" s="115">
        <f t="shared" si="13"/>
        <v>0</v>
      </c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">
      <c r="A269" s="164">
        <v>262</v>
      </c>
      <c r="B269" s="165" t="str">
        <f t="shared" si="4"/>
        <v>22-й год 10-й мес</v>
      </c>
      <c r="C269" s="166">
        <f t="shared" si="5"/>
        <v>51745</v>
      </c>
      <c r="D269" s="167">
        <f t="shared" si="6"/>
        <v>0</v>
      </c>
      <c r="E269" s="167">
        <f t="shared" si="7"/>
        <v>0</v>
      </c>
      <c r="F269" s="167">
        <f t="shared" si="14"/>
        <v>0</v>
      </c>
      <c r="G269" s="168">
        <f t="shared" si="8"/>
        <v>0</v>
      </c>
      <c r="H269" s="167">
        <f t="shared" si="2"/>
        <v>0</v>
      </c>
      <c r="I269" s="167">
        <f t="shared" si="9"/>
        <v>0</v>
      </c>
      <c r="J269" s="167">
        <f t="shared" si="10"/>
        <v>0</v>
      </c>
      <c r="K269" s="168">
        <f t="shared" si="11"/>
        <v>0</v>
      </c>
      <c r="L269" s="161"/>
      <c r="M269" s="174"/>
      <c r="N269" s="160">
        <f t="shared" si="12"/>
        <v>7</v>
      </c>
      <c r="O269" s="112">
        <f t="shared" si="15"/>
        <v>36</v>
      </c>
      <c r="P269" s="115">
        <f t="shared" si="13"/>
        <v>0</v>
      </c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">
      <c r="A270" s="164">
        <v>263</v>
      </c>
      <c r="B270" s="165" t="str">
        <f t="shared" si="4"/>
        <v>22-й год 11-й мес</v>
      </c>
      <c r="C270" s="166">
        <f t="shared" si="5"/>
        <v>51775</v>
      </c>
      <c r="D270" s="167">
        <f t="shared" si="6"/>
        <v>0</v>
      </c>
      <c r="E270" s="167">
        <f t="shared" si="7"/>
        <v>0</v>
      </c>
      <c r="F270" s="167">
        <f t="shared" si="14"/>
        <v>0</v>
      </c>
      <c r="G270" s="168">
        <f t="shared" si="8"/>
        <v>0</v>
      </c>
      <c r="H270" s="167">
        <f t="shared" si="2"/>
        <v>0</v>
      </c>
      <c r="I270" s="167">
        <f t="shared" si="9"/>
        <v>0</v>
      </c>
      <c r="J270" s="167">
        <f t="shared" si="10"/>
        <v>0</v>
      </c>
      <c r="K270" s="168">
        <f t="shared" si="11"/>
        <v>0</v>
      </c>
      <c r="L270" s="161"/>
      <c r="M270" s="174"/>
      <c r="N270" s="160">
        <f t="shared" si="12"/>
        <v>7</v>
      </c>
      <c r="O270" s="112">
        <f t="shared" si="15"/>
        <v>36</v>
      </c>
      <c r="P270" s="115">
        <f t="shared" si="13"/>
        <v>0</v>
      </c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">
      <c r="A271" s="169">
        <v>264</v>
      </c>
      <c r="B271" s="165" t="str">
        <f t="shared" si="4"/>
        <v>22-й год 12-й мес</v>
      </c>
      <c r="C271" s="166">
        <f t="shared" si="5"/>
        <v>51806</v>
      </c>
      <c r="D271" s="167">
        <f t="shared" si="6"/>
        <v>0</v>
      </c>
      <c r="E271" s="170">
        <f t="shared" si="7"/>
        <v>0</v>
      </c>
      <c r="F271" s="167">
        <f t="shared" si="14"/>
        <v>0</v>
      </c>
      <c r="G271" s="171">
        <f t="shared" si="8"/>
        <v>0</v>
      </c>
      <c r="H271" s="170">
        <f t="shared" si="2"/>
        <v>0</v>
      </c>
      <c r="I271" s="170">
        <f t="shared" si="9"/>
        <v>0</v>
      </c>
      <c r="J271" s="170">
        <f t="shared" si="10"/>
        <v>0</v>
      </c>
      <c r="K271" s="171">
        <f t="shared" si="11"/>
        <v>0</v>
      </c>
      <c r="L271" s="163"/>
      <c r="M271" s="162"/>
      <c r="N271" s="160">
        <f t="shared" si="12"/>
        <v>7</v>
      </c>
      <c r="O271" s="112">
        <f t="shared" si="15"/>
        <v>36</v>
      </c>
      <c r="P271" s="115">
        <f t="shared" si="13"/>
        <v>0</v>
      </c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">
      <c r="A272" s="172">
        <v>265</v>
      </c>
      <c r="B272" s="165" t="str">
        <f t="shared" si="4"/>
        <v>23-й год 1-й мес</v>
      </c>
      <c r="C272" s="166">
        <f t="shared" si="5"/>
        <v>51836</v>
      </c>
      <c r="D272" s="167">
        <f t="shared" si="6"/>
        <v>0</v>
      </c>
      <c r="E272" s="167">
        <f t="shared" si="7"/>
        <v>0</v>
      </c>
      <c r="F272" s="167">
        <f t="shared" si="14"/>
        <v>0</v>
      </c>
      <c r="G272" s="168">
        <f t="shared" si="8"/>
        <v>0</v>
      </c>
      <c r="H272" s="167">
        <f t="shared" si="2"/>
        <v>0</v>
      </c>
      <c r="I272" s="167">
        <f t="shared" si="9"/>
        <v>0</v>
      </c>
      <c r="J272" s="167">
        <f t="shared" si="10"/>
        <v>0</v>
      </c>
      <c r="K272" s="168">
        <f t="shared" si="11"/>
        <v>0</v>
      </c>
      <c r="L272" s="161"/>
      <c r="M272" s="174"/>
      <c r="N272" s="160">
        <f t="shared" si="12"/>
        <v>7</v>
      </c>
      <c r="O272" s="112">
        <f t="shared" si="15"/>
        <v>36</v>
      </c>
      <c r="P272" s="115">
        <f t="shared" si="13"/>
        <v>0</v>
      </c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">
      <c r="A273" s="172">
        <v>266</v>
      </c>
      <c r="B273" s="165" t="str">
        <f t="shared" si="4"/>
        <v>23-й год 2-й мес</v>
      </c>
      <c r="C273" s="166">
        <f t="shared" si="5"/>
        <v>51867</v>
      </c>
      <c r="D273" s="167">
        <f t="shared" si="6"/>
        <v>0</v>
      </c>
      <c r="E273" s="167">
        <f t="shared" si="7"/>
        <v>0</v>
      </c>
      <c r="F273" s="167">
        <f t="shared" si="14"/>
        <v>0</v>
      </c>
      <c r="G273" s="168">
        <f t="shared" si="8"/>
        <v>0</v>
      </c>
      <c r="H273" s="167">
        <f t="shared" si="2"/>
        <v>0</v>
      </c>
      <c r="I273" s="167">
        <f t="shared" si="9"/>
        <v>0</v>
      </c>
      <c r="J273" s="167">
        <f t="shared" si="10"/>
        <v>0</v>
      </c>
      <c r="K273" s="168">
        <f t="shared" si="11"/>
        <v>0</v>
      </c>
      <c r="L273" s="161"/>
      <c r="M273" s="174"/>
      <c r="N273" s="160">
        <f t="shared" si="12"/>
        <v>7</v>
      </c>
      <c r="O273" s="112">
        <f t="shared" si="15"/>
        <v>36</v>
      </c>
      <c r="P273" s="115">
        <f t="shared" si="13"/>
        <v>0</v>
      </c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">
      <c r="A274" s="172">
        <v>267</v>
      </c>
      <c r="B274" s="165" t="str">
        <f t="shared" si="4"/>
        <v>23-й год 3-й мес</v>
      </c>
      <c r="C274" s="166">
        <f t="shared" si="5"/>
        <v>51898</v>
      </c>
      <c r="D274" s="167">
        <f t="shared" si="6"/>
        <v>0</v>
      </c>
      <c r="E274" s="167">
        <f t="shared" si="7"/>
        <v>0</v>
      </c>
      <c r="F274" s="167">
        <f t="shared" si="14"/>
        <v>0</v>
      </c>
      <c r="G274" s="168">
        <f t="shared" si="8"/>
        <v>0</v>
      </c>
      <c r="H274" s="167">
        <f t="shared" si="2"/>
        <v>0</v>
      </c>
      <c r="I274" s="167">
        <f t="shared" si="9"/>
        <v>0</v>
      </c>
      <c r="J274" s="167">
        <f t="shared" si="10"/>
        <v>0</v>
      </c>
      <c r="K274" s="168">
        <f t="shared" si="11"/>
        <v>0</v>
      </c>
      <c r="L274" s="161"/>
      <c r="M274" s="174"/>
      <c r="N274" s="160">
        <f t="shared" si="12"/>
        <v>7</v>
      </c>
      <c r="O274" s="112">
        <f t="shared" si="15"/>
        <v>36</v>
      </c>
      <c r="P274" s="115">
        <f t="shared" si="13"/>
        <v>0</v>
      </c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">
      <c r="A275" s="172">
        <v>268</v>
      </c>
      <c r="B275" s="165" t="str">
        <f t="shared" si="4"/>
        <v>23-й год 4-й мес</v>
      </c>
      <c r="C275" s="166">
        <f t="shared" si="5"/>
        <v>51926</v>
      </c>
      <c r="D275" s="167">
        <f t="shared" si="6"/>
        <v>0</v>
      </c>
      <c r="E275" s="167">
        <f t="shared" si="7"/>
        <v>0</v>
      </c>
      <c r="F275" s="167">
        <f t="shared" si="14"/>
        <v>0</v>
      </c>
      <c r="G275" s="168">
        <f t="shared" si="8"/>
        <v>0</v>
      </c>
      <c r="H275" s="167">
        <f t="shared" si="2"/>
        <v>0</v>
      </c>
      <c r="I275" s="167">
        <f t="shared" si="9"/>
        <v>0</v>
      </c>
      <c r="J275" s="167">
        <f t="shared" si="10"/>
        <v>0</v>
      </c>
      <c r="K275" s="168">
        <f t="shared" si="11"/>
        <v>0</v>
      </c>
      <c r="L275" s="161"/>
      <c r="M275" s="174"/>
      <c r="N275" s="160">
        <f t="shared" si="12"/>
        <v>7</v>
      </c>
      <c r="O275" s="112">
        <f t="shared" si="15"/>
        <v>36</v>
      </c>
      <c r="P275" s="115">
        <f t="shared" si="13"/>
        <v>0</v>
      </c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">
      <c r="A276" s="172">
        <v>269</v>
      </c>
      <c r="B276" s="165" t="str">
        <f t="shared" si="4"/>
        <v>23-й год 5-й мес</v>
      </c>
      <c r="C276" s="166">
        <f t="shared" si="5"/>
        <v>51957</v>
      </c>
      <c r="D276" s="167">
        <f t="shared" si="6"/>
        <v>0</v>
      </c>
      <c r="E276" s="167">
        <f t="shared" si="7"/>
        <v>0</v>
      </c>
      <c r="F276" s="167">
        <f t="shared" si="14"/>
        <v>0</v>
      </c>
      <c r="G276" s="168">
        <f t="shared" si="8"/>
        <v>0</v>
      </c>
      <c r="H276" s="167">
        <f t="shared" si="2"/>
        <v>0</v>
      </c>
      <c r="I276" s="167">
        <f t="shared" si="9"/>
        <v>0</v>
      </c>
      <c r="J276" s="167">
        <f t="shared" si="10"/>
        <v>0</v>
      </c>
      <c r="K276" s="168">
        <f t="shared" si="11"/>
        <v>0</v>
      </c>
      <c r="L276" s="161"/>
      <c r="M276" s="174"/>
      <c r="N276" s="160">
        <f t="shared" si="12"/>
        <v>7</v>
      </c>
      <c r="O276" s="112">
        <f t="shared" si="15"/>
        <v>36</v>
      </c>
      <c r="P276" s="115">
        <f t="shared" si="13"/>
        <v>0</v>
      </c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">
      <c r="A277" s="172">
        <v>270</v>
      </c>
      <c r="B277" s="165" t="str">
        <f t="shared" si="4"/>
        <v>23-й год 6-й мес</v>
      </c>
      <c r="C277" s="166">
        <f t="shared" si="5"/>
        <v>51987</v>
      </c>
      <c r="D277" s="167">
        <f t="shared" si="6"/>
        <v>0</v>
      </c>
      <c r="E277" s="167">
        <f t="shared" si="7"/>
        <v>0</v>
      </c>
      <c r="F277" s="167">
        <f t="shared" si="14"/>
        <v>0</v>
      </c>
      <c r="G277" s="168">
        <f t="shared" si="8"/>
        <v>0</v>
      </c>
      <c r="H277" s="167">
        <f t="shared" si="2"/>
        <v>0</v>
      </c>
      <c r="I277" s="167">
        <f t="shared" si="9"/>
        <v>0</v>
      </c>
      <c r="J277" s="167">
        <f t="shared" si="10"/>
        <v>0</v>
      </c>
      <c r="K277" s="168">
        <f t="shared" si="11"/>
        <v>0</v>
      </c>
      <c r="L277" s="161"/>
      <c r="M277" s="174"/>
      <c r="N277" s="160">
        <f t="shared" si="12"/>
        <v>7</v>
      </c>
      <c r="O277" s="112">
        <f t="shared" si="15"/>
        <v>36</v>
      </c>
      <c r="P277" s="115">
        <f t="shared" si="13"/>
        <v>0</v>
      </c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">
      <c r="A278" s="172">
        <v>271</v>
      </c>
      <c r="B278" s="165" t="str">
        <f t="shared" si="4"/>
        <v>23-й год 7-й мес</v>
      </c>
      <c r="C278" s="166">
        <f t="shared" si="5"/>
        <v>52018</v>
      </c>
      <c r="D278" s="167">
        <f t="shared" si="6"/>
        <v>0</v>
      </c>
      <c r="E278" s="167">
        <f t="shared" si="7"/>
        <v>0</v>
      </c>
      <c r="F278" s="167">
        <f t="shared" si="14"/>
        <v>0</v>
      </c>
      <c r="G278" s="168">
        <f t="shared" si="8"/>
        <v>0</v>
      </c>
      <c r="H278" s="167">
        <f t="shared" si="2"/>
        <v>0</v>
      </c>
      <c r="I278" s="167">
        <f t="shared" si="9"/>
        <v>0</v>
      </c>
      <c r="J278" s="167">
        <f t="shared" si="10"/>
        <v>0</v>
      </c>
      <c r="K278" s="168">
        <f t="shared" si="11"/>
        <v>0</v>
      </c>
      <c r="L278" s="161"/>
      <c r="M278" s="174"/>
      <c r="N278" s="160">
        <f t="shared" si="12"/>
        <v>7</v>
      </c>
      <c r="O278" s="112">
        <f t="shared" si="15"/>
        <v>36</v>
      </c>
      <c r="P278" s="115">
        <f t="shared" si="13"/>
        <v>0</v>
      </c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">
      <c r="A279" s="172">
        <v>272</v>
      </c>
      <c r="B279" s="165" t="str">
        <f t="shared" si="4"/>
        <v>23-й год 8-й мес</v>
      </c>
      <c r="C279" s="166">
        <f t="shared" si="5"/>
        <v>52048</v>
      </c>
      <c r="D279" s="167">
        <f t="shared" si="6"/>
        <v>0</v>
      </c>
      <c r="E279" s="167">
        <f t="shared" si="7"/>
        <v>0</v>
      </c>
      <c r="F279" s="167">
        <f t="shared" si="14"/>
        <v>0</v>
      </c>
      <c r="G279" s="168">
        <f t="shared" si="8"/>
        <v>0</v>
      </c>
      <c r="H279" s="167">
        <f t="shared" si="2"/>
        <v>0</v>
      </c>
      <c r="I279" s="167">
        <f t="shared" si="9"/>
        <v>0</v>
      </c>
      <c r="J279" s="167">
        <f t="shared" si="10"/>
        <v>0</v>
      </c>
      <c r="K279" s="168">
        <f t="shared" si="11"/>
        <v>0</v>
      </c>
      <c r="L279" s="161"/>
      <c r="M279" s="174"/>
      <c r="N279" s="160">
        <f t="shared" si="12"/>
        <v>7</v>
      </c>
      <c r="O279" s="112">
        <f t="shared" si="15"/>
        <v>36</v>
      </c>
      <c r="P279" s="115">
        <f t="shared" si="13"/>
        <v>0</v>
      </c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">
      <c r="A280" s="172">
        <v>273</v>
      </c>
      <c r="B280" s="165" t="str">
        <f t="shared" si="4"/>
        <v>23-й год 9-й мес</v>
      </c>
      <c r="C280" s="166">
        <f t="shared" si="5"/>
        <v>52079</v>
      </c>
      <c r="D280" s="167">
        <f t="shared" si="6"/>
        <v>0</v>
      </c>
      <c r="E280" s="167">
        <f t="shared" si="7"/>
        <v>0</v>
      </c>
      <c r="F280" s="167">
        <f t="shared" si="14"/>
        <v>0</v>
      </c>
      <c r="G280" s="168">
        <f t="shared" si="8"/>
        <v>0</v>
      </c>
      <c r="H280" s="167">
        <f t="shared" si="2"/>
        <v>0</v>
      </c>
      <c r="I280" s="167">
        <f t="shared" si="9"/>
        <v>0</v>
      </c>
      <c r="J280" s="167">
        <f t="shared" si="10"/>
        <v>0</v>
      </c>
      <c r="K280" s="168">
        <f t="shared" si="11"/>
        <v>0</v>
      </c>
      <c r="L280" s="161"/>
      <c r="M280" s="174"/>
      <c r="N280" s="160">
        <f t="shared" si="12"/>
        <v>7</v>
      </c>
      <c r="O280" s="112">
        <f t="shared" si="15"/>
        <v>36</v>
      </c>
      <c r="P280" s="115">
        <f t="shared" si="13"/>
        <v>0</v>
      </c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">
      <c r="A281" s="172">
        <v>274</v>
      </c>
      <c r="B281" s="165" t="str">
        <f t="shared" si="4"/>
        <v>23-й год 10-й мес</v>
      </c>
      <c r="C281" s="166">
        <f t="shared" si="5"/>
        <v>52110</v>
      </c>
      <c r="D281" s="167">
        <f t="shared" si="6"/>
        <v>0</v>
      </c>
      <c r="E281" s="167">
        <f t="shared" si="7"/>
        <v>0</v>
      </c>
      <c r="F281" s="167">
        <f t="shared" si="14"/>
        <v>0</v>
      </c>
      <c r="G281" s="168">
        <f t="shared" si="8"/>
        <v>0</v>
      </c>
      <c r="H281" s="167">
        <f t="shared" si="2"/>
        <v>0</v>
      </c>
      <c r="I281" s="167">
        <f t="shared" si="9"/>
        <v>0</v>
      </c>
      <c r="J281" s="167">
        <f t="shared" si="10"/>
        <v>0</v>
      </c>
      <c r="K281" s="168">
        <f t="shared" si="11"/>
        <v>0</v>
      </c>
      <c r="L281" s="161"/>
      <c r="M281" s="174"/>
      <c r="N281" s="160">
        <f t="shared" si="12"/>
        <v>7</v>
      </c>
      <c r="O281" s="112">
        <f t="shared" si="15"/>
        <v>36</v>
      </c>
      <c r="P281" s="115">
        <f t="shared" si="13"/>
        <v>0</v>
      </c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">
      <c r="A282" s="172">
        <v>275</v>
      </c>
      <c r="B282" s="165" t="str">
        <f t="shared" si="4"/>
        <v>23-й год 11-й мес</v>
      </c>
      <c r="C282" s="166">
        <f t="shared" si="5"/>
        <v>52140</v>
      </c>
      <c r="D282" s="167">
        <f t="shared" si="6"/>
        <v>0</v>
      </c>
      <c r="E282" s="167">
        <f t="shared" si="7"/>
        <v>0</v>
      </c>
      <c r="F282" s="167">
        <f t="shared" si="14"/>
        <v>0</v>
      </c>
      <c r="G282" s="168">
        <f t="shared" si="8"/>
        <v>0</v>
      </c>
      <c r="H282" s="167">
        <f t="shared" si="2"/>
        <v>0</v>
      </c>
      <c r="I282" s="167">
        <f t="shared" si="9"/>
        <v>0</v>
      </c>
      <c r="J282" s="167">
        <f t="shared" si="10"/>
        <v>0</v>
      </c>
      <c r="K282" s="168">
        <f t="shared" si="11"/>
        <v>0</v>
      </c>
      <c r="L282" s="161"/>
      <c r="M282" s="174"/>
      <c r="N282" s="160">
        <f t="shared" si="12"/>
        <v>7</v>
      </c>
      <c r="O282" s="112">
        <f t="shared" si="15"/>
        <v>36</v>
      </c>
      <c r="P282" s="115">
        <f t="shared" si="13"/>
        <v>0</v>
      </c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">
      <c r="A283" s="173">
        <v>276</v>
      </c>
      <c r="B283" s="165" t="str">
        <f t="shared" si="4"/>
        <v>23-й год 12-й мес</v>
      </c>
      <c r="C283" s="166">
        <f t="shared" si="5"/>
        <v>52171</v>
      </c>
      <c r="D283" s="167">
        <f t="shared" si="6"/>
        <v>0</v>
      </c>
      <c r="E283" s="170">
        <f t="shared" si="7"/>
        <v>0</v>
      </c>
      <c r="F283" s="167">
        <f t="shared" si="14"/>
        <v>0</v>
      </c>
      <c r="G283" s="171">
        <f t="shared" si="8"/>
        <v>0</v>
      </c>
      <c r="H283" s="170">
        <f t="shared" si="2"/>
        <v>0</v>
      </c>
      <c r="I283" s="170">
        <f t="shared" si="9"/>
        <v>0</v>
      </c>
      <c r="J283" s="170">
        <f t="shared" si="10"/>
        <v>0</v>
      </c>
      <c r="K283" s="171">
        <f t="shared" si="11"/>
        <v>0</v>
      </c>
      <c r="L283" s="163"/>
      <c r="M283" s="162"/>
      <c r="N283" s="160">
        <f t="shared" si="12"/>
        <v>7</v>
      </c>
      <c r="O283" s="112">
        <f t="shared" si="15"/>
        <v>36</v>
      </c>
      <c r="P283" s="115">
        <f t="shared" si="13"/>
        <v>0</v>
      </c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">
      <c r="A284" s="164">
        <v>277</v>
      </c>
      <c r="B284" s="165" t="str">
        <f t="shared" si="4"/>
        <v>24-й год 1-й мес</v>
      </c>
      <c r="C284" s="166">
        <f t="shared" si="5"/>
        <v>52201</v>
      </c>
      <c r="D284" s="167">
        <f t="shared" si="6"/>
        <v>0</v>
      </c>
      <c r="E284" s="167">
        <f t="shared" si="7"/>
        <v>0</v>
      </c>
      <c r="F284" s="167">
        <f t="shared" si="14"/>
        <v>0</v>
      </c>
      <c r="G284" s="168">
        <f t="shared" si="8"/>
        <v>0</v>
      </c>
      <c r="H284" s="167">
        <f t="shared" si="2"/>
        <v>0</v>
      </c>
      <c r="I284" s="167">
        <f t="shared" si="9"/>
        <v>0</v>
      </c>
      <c r="J284" s="167">
        <f t="shared" si="10"/>
        <v>0</v>
      </c>
      <c r="K284" s="168">
        <f t="shared" si="11"/>
        <v>0</v>
      </c>
      <c r="L284" s="161"/>
      <c r="M284" s="174"/>
      <c r="N284" s="160">
        <f t="shared" si="12"/>
        <v>7</v>
      </c>
      <c r="O284" s="112">
        <f t="shared" si="15"/>
        <v>36</v>
      </c>
      <c r="P284" s="115">
        <f t="shared" si="13"/>
        <v>0</v>
      </c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">
      <c r="A285" s="164">
        <v>278</v>
      </c>
      <c r="B285" s="165" t="str">
        <f t="shared" si="4"/>
        <v>24-й год 2-й мес</v>
      </c>
      <c r="C285" s="166">
        <f t="shared" si="5"/>
        <v>52232</v>
      </c>
      <c r="D285" s="167">
        <f t="shared" si="6"/>
        <v>0</v>
      </c>
      <c r="E285" s="167">
        <f t="shared" si="7"/>
        <v>0</v>
      </c>
      <c r="F285" s="167">
        <f t="shared" si="14"/>
        <v>0</v>
      </c>
      <c r="G285" s="168">
        <f t="shared" si="8"/>
        <v>0</v>
      </c>
      <c r="H285" s="167">
        <f t="shared" si="2"/>
        <v>0</v>
      </c>
      <c r="I285" s="167">
        <f t="shared" si="9"/>
        <v>0</v>
      </c>
      <c r="J285" s="167">
        <f t="shared" si="10"/>
        <v>0</v>
      </c>
      <c r="K285" s="168">
        <f t="shared" si="11"/>
        <v>0</v>
      </c>
      <c r="L285" s="161"/>
      <c r="M285" s="174"/>
      <c r="N285" s="160">
        <f t="shared" si="12"/>
        <v>7</v>
      </c>
      <c r="O285" s="112">
        <f t="shared" si="15"/>
        <v>36</v>
      </c>
      <c r="P285" s="115">
        <f t="shared" si="13"/>
        <v>0</v>
      </c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">
      <c r="A286" s="164">
        <v>279</v>
      </c>
      <c r="B286" s="165" t="str">
        <f t="shared" si="4"/>
        <v>24-й год 3-й мес</v>
      </c>
      <c r="C286" s="166">
        <f t="shared" si="5"/>
        <v>52263</v>
      </c>
      <c r="D286" s="167">
        <f t="shared" si="6"/>
        <v>0</v>
      </c>
      <c r="E286" s="167">
        <f t="shared" si="7"/>
        <v>0</v>
      </c>
      <c r="F286" s="167">
        <f t="shared" si="14"/>
        <v>0</v>
      </c>
      <c r="G286" s="168">
        <f t="shared" si="8"/>
        <v>0</v>
      </c>
      <c r="H286" s="167">
        <f t="shared" si="2"/>
        <v>0</v>
      </c>
      <c r="I286" s="167">
        <f t="shared" si="9"/>
        <v>0</v>
      </c>
      <c r="J286" s="167">
        <f t="shared" si="10"/>
        <v>0</v>
      </c>
      <c r="K286" s="168">
        <f t="shared" si="11"/>
        <v>0</v>
      </c>
      <c r="L286" s="161"/>
      <c r="M286" s="174"/>
      <c r="N286" s="160">
        <f t="shared" si="12"/>
        <v>7</v>
      </c>
      <c r="O286" s="112">
        <f t="shared" si="15"/>
        <v>36</v>
      </c>
      <c r="P286" s="115">
        <f t="shared" si="13"/>
        <v>0</v>
      </c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">
      <c r="A287" s="164">
        <v>280</v>
      </c>
      <c r="B287" s="165" t="str">
        <f t="shared" si="4"/>
        <v>24-й год 4-й мес</v>
      </c>
      <c r="C287" s="166">
        <f t="shared" si="5"/>
        <v>52291</v>
      </c>
      <c r="D287" s="167">
        <f t="shared" si="6"/>
        <v>0</v>
      </c>
      <c r="E287" s="167">
        <f t="shared" si="7"/>
        <v>0</v>
      </c>
      <c r="F287" s="167">
        <f t="shared" si="14"/>
        <v>0</v>
      </c>
      <c r="G287" s="168">
        <f t="shared" si="8"/>
        <v>0</v>
      </c>
      <c r="H287" s="167">
        <f t="shared" si="2"/>
        <v>0</v>
      </c>
      <c r="I287" s="167">
        <f t="shared" si="9"/>
        <v>0</v>
      </c>
      <c r="J287" s="167">
        <f t="shared" si="10"/>
        <v>0</v>
      </c>
      <c r="K287" s="168">
        <f t="shared" si="11"/>
        <v>0</v>
      </c>
      <c r="L287" s="161"/>
      <c r="M287" s="174"/>
      <c r="N287" s="160">
        <f t="shared" si="12"/>
        <v>7</v>
      </c>
      <c r="O287" s="112">
        <f t="shared" si="15"/>
        <v>36</v>
      </c>
      <c r="P287" s="115">
        <f t="shared" si="13"/>
        <v>0</v>
      </c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">
      <c r="A288" s="164">
        <v>281</v>
      </c>
      <c r="B288" s="165" t="str">
        <f t="shared" si="4"/>
        <v>24-й год 5-й мес</v>
      </c>
      <c r="C288" s="166">
        <f t="shared" si="5"/>
        <v>52322</v>
      </c>
      <c r="D288" s="167">
        <f t="shared" si="6"/>
        <v>0</v>
      </c>
      <c r="E288" s="167">
        <f t="shared" si="7"/>
        <v>0</v>
      </c>
      <c r="F288" s="167">
        <f t="shared" si="14"/>
        <v>0</v>
      </c>
      <c r="G288" s="168">
        <f t="shared" si="8"/>
        <v>0</v>
      </c>
      <c r="H288" s="167">
        <f t="shared" si="2"/>
        <v>0</v>
      </c>
      <c r="I288" s="167">
        <f t="shared" si="9"/>
        <v>0</v>
      </c>
      <c r="J288" s="167">
        <f t="shared" si="10"/>
        <v>0</v>
      </c>
      <c r="K288" s="168">
        <f t="shared" si="11"/>
        <v>0</v>
      </c>
      <c r="L288" s="161"/>
      <c r="M288" s="174"/>
      <c r="N288" s="160">
        <f t="shared" si="12"/>
        <v>7</v>
      </c>
      <c r="O288" s="112">
        <f t="shared" si="15"/>
        <v>36</v>
      </c>
      <c r="P288" s="115">
        <f t="shared" si="13"/>
        <v>0</v>
      </c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">
      <c r="A289" s="164">
        <v>282</v>
      </c>
      <c r="B289" s="165" t="str">
        <f t="shared" si="4"/>
        <v>24-й год 6-й мес</v>
      </c>
      <c r="C289" s="166">
        <f t="shared" si="5"/>
        <v>52352</v>
      </c>
      <c r="D289" s="167">
        <f t="shared" si="6"/>
        <v>0</v>
      </c>
      <c r="E289" s="167">
        <f t="shared" si="7"/>
        <v>0</v>
      </c>
      <c r="F289" s="167">
        <f t="shared" si="14"/>
        <v>0</v>
      </c>
      <c r="G289" s="168">
        <f t="shared" si="8"/>
        <v>0</v>
      </c>
      <c r="H289" s="167">
        <f t="shared" si="2"/>
        <v>0</v>
      </c>
      <c r="I289" s="167">
        <f t="shared" si="9"/>
        <v>0</v>
      </c>
      <c r="J289" s="167">
        <f t="shared" si="10"/>
        <v>0</v>
      </c>
      <c r="K289" s="168">
        <f t="shared" si="11"/>
        <v>0</v>
      </c>
      <c r="L289" s="161"/>
      <c r="M289" s="174"/>
      <c r="N289" s="160">
        <f t="shared" si="12"/>
        <v>7</v>
      </c>
      <c r="O289" s="112">
        <f t="shared" si="15"/>
        <v>36</v>
      </c>
      <c r="P289" s="115">
        <f t="shared" si="13"/>
        <v>0</v>
      </c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">
      <c r="A290" s="164">
        <v>283</v>
      </c>
      <c r="B290" s="165" t="str">
        <f t="shared" si="4"/>
        <v>24-й год 7-й мес</v>
      </c>
      <c r="C290" s="166">
        <f t="shared" si="5"/>
        <v>52383</v>
      </c>
      <c r="D290" s="167">
        <f t="shared" si="6"/>
        <v>0</v>
      </c>
      <c r="E290" s="167">
        <f t="shared" si="7"/>
        <v>0</v>
      </c>
      <c r="F290" s="167">
        <f t="shared" si="14"/>
        <v>0</v>
      </c>
      <c r="G290" s="168">
        <f t="shared" si="8"/>
        <v>0</v>
      </c>
      <c r="H290" s="167">
        <f t="shared" si="2"/>
        <v>0</v>
      </c>
      <c r="I290" s="167">
        <f t="shared" si="9"/>
        <v>0</v>
      </c>
      <c r="J290" s="167">
        <f t="shared" si="10"/>
        <v>0</v>
      </c>
      <c r="K290" s="168">
        <f t="shared" si="11"/>
        <v>0</v>
      </c>
      <c r="L290" s="161"/>
      <c r="M290" s="174"/>
      <c r="N290" s="160">
        <f t="shared" si="12"/>
        <v>7</v>
      </c>
      <c r="O290" s="112">
        <f t="shared" si="15"/>
        <v>36</v>
      </c>
      <c r="P290" s="115">
        <f t="shared" si="13"/>
        <v>0</v>
      </c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">
      <c r="A291" s="164">
        <v>284</v>
      </c>
      <c r="B291" s="165" t="str">
        <f t="shared" si="4"/>
        <v>24-й год 8-й мес</v>
      </c>
      <c r="C291" s="166">
        <f t="shared" si="5"/>
        <v>52413</v>
      </c>
      <c r="D291" s="167">
        <f t="shared" si="6"/>
        <v>0</v>
      </c>
      <c r="E291" s="167">
        <f t="shared" si="7"/>
        <v>0</v>
      </c>
      <c r="F291" s="167">
        <f t="shared" si="14"/>
        <v>0</v>
      </c>
      <c r="G291" s="168">
        <f t="shared" si="8"/>
        <v>0</v>
      </c>
      <c r="H291" s="167">
        <f t="shared" si="2"/>
        <v>0</v>
      </c>
      <c r="I291" s="167">
        <f t="shared" si="9"/>
        <v>0</v>
      </c>
      <c r="J291" s="167">
        <f t="shared" si="10"/>
        <v>0</v>
      </c>
      <c r="K291" s="168">
        <f t="shared" si="11"/>
        <v>0</v>
      </c>
      <c r="L291" s="161"/>
      <c r="M291" s="174"/>
      <c r="N291" s="160">
        <f t="shared" si="12"/>
        <v>7</v>
      </c>
      <c r="O291" s="112">
        <f t="shared" si="15"/>
        <v>36</v>
      </c>
      <c r="P291" s="115">
        <f t="shared" si="13"/>
        <v>0</v>
      </c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">
      <c r="A292" s="164">
        <v>285</v>
      </c>
      <c r="B292" s="165" t="str">
        <f t="shared" si="4"/>
        <v>24-й год 9-й мес</v>
      </c>
      <c r="C292" s="166">
        <f t="shared" si="5"/>
        <v>52444</v>
      </c>
      <c r="D292" s="167">
        <f t="shared" si="6"/>
        <v>0</v>
      </c>
      <c r="E292" s="167">
        <f t="shared" si="7"/>
        <v>0</v>
      </c>
      <c r="F292" s="167">
        <f t="shared" si="14"/>
        <v>0</v>
      </c>
      <c r="G292" s="168">
        <f t="shared" si="8"/>
        <v>0</v>
      </c>
      <c r="H292" s="167">
        <f t="shared" si="2"/>
        <v>0</v>
      </c>
      <c r="I292" s="167">
        <f t="shared" si="9"/>
        <v>0</v>
      </c>
      <c r="J292" s="167">
        <f t="shared" si="10"/>
        <v>0</v>
      </c>
      <c r="K292" s="168">
        <f t="shared" si="11"/>
        <v>0</v>
      </c>
      <c r="L292" s="161"/>
      <c r="M292" s="174"/>
      <c r="N292" s="160">
        <f t="shared" si="12"/>
        <v>7</v>
      </c>
      <c r="O292" s="112">
        <f t="shared" si="15"/>
        <v>36</v>
      </c>
      <c r="P292" s="115">
        <f t="shared" si="13"/>
        <v>0</v>
      </c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">
      <c r="A293" s="164">
        <v>286</v>
      </c>
      <c r="B293" s="165" t="str">
        <f t="shared" si="4"/>
        <v>24-й год 10-й мес</v>
      </c>
      <c r="C293" s="166">
        <f t="shared" si="5"/>
        <v>52475</v>
      </c>
      <c r="D293" s="167">
        <f t="shared" si="6"/>
        <v>0</v>
      </c>
      <c r="E293" s="167">
        <f t="shared" si="7"/>
        <v>0</v>
      </c>
      <c r="F293" s="167">
        <f t="shared" si="14"/>
        <v>0</v>
      </c>
      <c r="G293" s="168">
        <f t="shared" si="8"/>
        <v>0</v>
      </c>
      <c r="H293" s="167">
        <f t="shared" si="2"/>
        <v>0</v>
      </c>
      <c r="I293" s="167">
        <f t="shared" si="9"/>
        <v>0</v>
      </c>
      <c r="J293" s="167">
        <f t="shared" si="10"/>
        <v>0</v>
      </c>
      <c r="K293" s="168">
        <f t="shared" si="11"/>
        <v>0</v>
      </c>
      <c r="L293" s="161"/>
      <c r="M293" s="174"/>
      <c r="N293" s="160">
        <f t="shared" si="12"/>
        <v>7</v>
      </c>
      <c r="O293" s="112">
        <f t="shared" si="15"/>
        <v>36</v>
      </c>
      <c r="P293" s="115">
        <f t="shared" si="13"/>
        <v>0</v>
      </c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">
      <c r="A294" s="164">
        <v>287</v>
      </c>
      <c r="B294" s="165" t="str">
        <f t="shared" si="4"/>
        <v>24-й год 11-й мес</v>
      </c>
      <c r="C294" s="166">
        <f t="shared" si="5"/>
        <v>52505</v>
      </c>
      <c r="D294" s="167">
        <f t="shared" si="6"/>
        <v>0</v>
      </c>
      <c r="E294" s="167">
        <f t="shared" si="7"/>
        <v>0</v>
      </c>
      <c r="F294" s="167">
        <f t="shared" si="14"/>
        <v>0</v>
      </c>
      <c r="G294" s="168">
        <f t="shared" si="8"/>
        <v>0</v>
      </c>
      <c r="H294" s="167">
        <f t="shared" si="2"/>
        <v>0</v>
      </c>
      <c r="I294" s="167">
        <f t="shared" si="9"/>
        <v>0</v>
      </c>
      <c r="J294" s="167">
        <f t="shared" si="10"/>
        <v>0</v>
      </c>
      <c r="K294" s="168">
        <f t="shared" si="11"/>
        <v>0</v>
      </c>
      <c r="L294" s="161"/>
      <c r="M294" s="174"/>
      <c r="N294" s="160">
        <f t="shared" si="12"/>
        <v>7</v>
      </c>
      <c r="O294" s="112">
        <f t="shared" si="15"/>
        <v>36</v>
      </c>
      <c r="P294" s="115">
        <f t="shared" si="13"/>
        <v>0</v>
      </c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">
      <c r="A295" s="169">
        <v>288</v>
      </c>
      <c r="B295" s="165" t="str">
        <f t="shared" si="4"/>
        <v>24-й год 12-й мес</v>
      </c>
      <c r="C295" s="166">
        <f t="shared" si="5"/>
        <v>52536</v>
      </c>
      <c r="D295" s="167">
        <f t="shared" si="6"/>
        <v>0</v>
      </c>
      <c r="E295" s="170">
        <f t="shared" si="7"/>
        <v>0</v>
      </c>
      <c r="F295" s="167">
        <f t="shared" si="14"/>
        <v>0</v>
      </c>
      <c r="G295" s="171">
        <f t="shared" si="8"/>
        <v>0</v>
      </c>
      <c r="H295" s="170">
        <f t="shared" si="2"/>
        <v>0</v>
      </c>
      <c r="I295" s="170">
        <f t="shared" si="9"/>
        <v>0</v>
      </c>
      <c r="J295" s="170">
        <f t="shared" si="10"/>
        <v>0</v>
      </c>
      <c r="K295" s="171">
        <f t="shared" si="11"/>
        <v>0</v>
      </c>
      <c r="L295" s="163"/>
      <c r="M295" s="162"/>
      <c r="N295" s="160">
        <f t="shared" si="12"/>
        <v>7</v>
      </c>
      <c r="O295" s="112">
        <f t="shared" si="15"/>
        <v>36</v>
      </c>
      <c r="P295" s="115">
        <f t="shared" si="13"/>
        <v>0</v>
      </c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">
      <c r="A296" s="172">
        <v>289</v>
      </c>
      <c r="B296" s="165" t="str">
        <f t="shared" si="4"/>
        <v>25-й год 1-й мес</v>
      </c>
      <c r="C296" s="166">
        <f t="shared" si="5"/>
        <v>52566</v>
      </c>
      <c r="D296" s="167">
        <f t="shared" si="6"/>
        <v>0</v>
      </c>
      <c r="E296" s="167">
        <f t="shared" si="7"/>
        <v>0</v>
      </c>
      <c r="F296" s="167">
        <f t="shared" si="14"/>
        <v>0</v>
      </c>
      <c r="G296" s="168">
        <f t="shared" si="8"/>
        <v>0</v>
      </c>
      <c r="H296" s="167">
        <f t="shared" si="2"/>
        <v>0</v>
      </c>
      <c r="I296" s="167">
        <f t="shared" si="9"/>
        <v>0</v>
      </c>
      <c r="J296" s="167">
        <f t="shared" si="10"/>
        <v>0</v>
      </c>
      <c r="K296" s="168">
        <f t="shared" si="11"/>
        <v>0</v>
      </c>
      <c r="L296" s="161"/>
      <c r="M296" s="174"/>
      <c r="N296" s="160">
        <f t="shared" si="12"/>
        <v>7</v>
      </c>
      <c r="O296" s="112">
        <f t="shared" si="15"/>
        <v>36</v>
      </c>
      <c r="P296" s="115">
        <f t="shared" si="13"/>
        <v>0</v>
      </c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">
      <c r="A297" s="172">
        <v>290</v>
      </c>
      <c r="B297" s="165" t="str">
        <f t="shared" si="4"/>
        <v>25-й год 2-й мес</v>
      </c>
      <c r="C297" s="166">
        <f t="shared" si="5"/>
        <v>52597</v>
      </c>
      <c r="D297" s="167">
        <f t="shared" si="6"/>
        <v>0</v>
      </c>
      <c r="E297" s="167">
        <f t="shared" si="7"/>
        <v>0</v>
      </c>
      <c r="F297" s="167">
        <f t="shared" si="14"/>
        <v>0</v>
      </c>
      <c r="G297" s="168">
        <f t="shared" si="8"/>
        <v>0</v>
      </c>
      <c r="H297" s="167">
        <f t="shared" si="2"/>
        <v>0</v>
      </c>
      <c r="I297" s="167">
        <f t="shared" si="9"/>
        <v>0</v>
      </c>
      <c r="J297" s="167">
        <f t="shared" si="10"/>
        <v>0</v>
      </c>
      <c r="K297" s="168">
        <f t="shared" si="11"/>
        <v>0</v>
      </c>
      <c r="L297" s="161"/>
      <c r="M297" s="174"/>
      <c r="N297" s="160">
        <f t="shared" si="12"/>
        <v>7</v>
      </c>
      <c r="O297" s="112">
        <f t="shared" si="15"/>
        <v>36</v>
      </c>
      <c r="P297" s="115">
        <f t="shared" si="13"/>
        <v>0</v>
      </c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">
      <c r="A298" s="172">
        <v>291</v>
      </c>
      <c r="B298" s="165" t="str">
        <f t="shared" si="4"/>
        <v>25-й год 3-й мес</v>
      </c>
      <c r="C298" s="166">
        <f t="shared" si="5"/>
        <v>52628</v>
      </c>
      <c r="D298" s="167">
        <f t="shared" si="6"/>
        <v>0</v>
      </c>
      <c r="E298" s="167">
        <f t="shared" si="7"/>
        <v>0</v>
      </c>
      <c r="F298" s="167">
        <f t="shared" si="14"/>
        <v>0</v>
      </c>
      <c r="G298" s="168">
        <f t="shared" si="8"/>
        <v>0</v>
      </c>
      <c r="H298" s="167">
        <f t="shared" si="2"/>
        <v>0</v>
      </c>
      <c r="I298" s="167">
        <f t="shared" si="9"/>
        <v>0</v>
      </c>
      <c r="J298" s="167">
        <f t="shared" si="10"/>
        <v>0</v>
      </c>
      <c r="K298" s="168">
        <f t="shared" si="11"/>
        <v>0</v>
      </c>
      <c r="L298" s="161"/>
      <c r="M298" s="174"/>
      <c r="N298" s="160">
        <f t="shared" si="12"/>
        <v>7</v>
      </c>
      <c r="O298" s="112">
        <f t="shared" si="15"/>
        <v>36</v>
      </c>
      <c r="P298" s="115">
        <f t="shared" si="13"/>
        <v>0</v>
      </c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">
      <c r="A299" s="172">
        <v>292</v>
      </c>
      <c r="B299" s="165" t="str">
        <f t="shared" si="4"/>
        <v>25-й год 4-й мес</v>
      </c>
      <c r="C299" s="166">
        <f t="shared" si="5"/>
        <v>52657</v>
      </c>
      <c r="D299" s="167">
        <f t="shared" si="6"/>
        <v>0</v>
      </c>
      <c r="E299" s="167">
        <f t="shared" si="7"/>
        <v>0</v>
      </c>
      <c r="F299" s="167">
        <f t="shared" si="14"/>
        <v>0</v>
      </c>
      <c r="G299" s="168">
        <f t="shared" si="8"/>
        <v>0</v>
      </c>
      <c r="H299" s="167">
        <f t="shared" si="2"/>
        <v>0</v>
      </c>
      <c r="I299" s="167">
        <f t="shared" si="9"/>
        <v>0</v>
      </c>
      <c r="J299" s="167">
        <f t="shared" si="10"/>
        <v>0</v>
      </c>
      <c r="K299" s="168">
        <f t="shared" si="11"/>
        <v>0</v>
      </c>
      <c r="L299" s="161"/>
      <c r="M299" s="174"/>
      <c r="N299" s="160">
        <f t="shared" si="12"/>
        <v>7</v>
      </c>
      <c r="O299" s="112">
        <f t="shared" si="15"/>
        <v>36</v>
      </c>
      <c r="P299" s="115">
        <f t="shared" si="13"/>
        <v>0</v>
      </c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">
      <c r="A300" s="172">
        <v>293</v>
      </c>
      <c r="B300" s="165" t="str">
        <f t="shared" si="4"/>
        <v>25-й год 5-й мес</v>
      </c>
      <c r="C300" s="166">
        <f t="shared" si="5"/>
        <v>52688</v>
      </c>
      <c r="D300" s="167">
        <f t="shared" si="6"/>
        <v>0</v>
      </c>
      <c r="E300" s="167">
        <f t="shared" si="7"/>
        <v>0</v>
      </c>
      <c r="F300" s="167">
        <f t="shared" si="14"/>
        <v>0</v>
      </c>
      <c r="G300" s="168">
        <f t="shared" si="8"/>
        <v>0</v>
      </c>
      <c r="H300" s="167">
        <f t="shared" si="2"/>
        <v>0</v>
      </c>
      <c r="I300" s="167">
        <f t="shared" si="9"/>
        <v>0</v>
      </c>
      <c r="J300" s="167">
        <f t="shared" si="10"/>
        <v>0</v>
      </c>
      <c r="K300" s="168">
        <f t="shared" si="11"/>
        <v>0</v>
      </c>
      <c r="L300" s="161"/>
      <c r="M300" s="174"/>
      <c r="N300" s="160">
        <f t="shared" si="12"/>
        <v>7</v>
      </c>
      <c r="O300" s="112">
        <f t="shared" si="15"/>
        <v>36</v>
      </c>
      <c r="P300" s="115">
        <f t="shared" si="13"/>
        <v>0</v>
      </c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">
      <c r="A301" s="172">
        <v>294</v>
      </c>
      <c r="B301" s="165" t="str">
        <f t="shared" si="4"/>
        <v>25-й год 6-й мес</v>
      </c>
      <c r="C301" s="166">
        <f t="shared" si="5"/>
        <v>52718</v>
      </c>
      <c r="D301" s="167">
        <f t="shared" si="6"/>
        <v>0</v>
      </c>
      <c r="E301" s="167">
        <f t="shared" si="7"/>
        <v>0</v>
      </c>
      <c r="F301" s="167">
        <f t="shared" si="14"/>
        <v>0</v>
      </c>
      <c r="G301" s="168">
        <f t="shared" si="8"/>
        <v>0</v>
      </c>
      <c r="H301" s="167">
        <f t="shared" si="2"/>
        <v>0</v>
      </c>
      <c r="I301" s="167">
        <f t="shared" si="9"/>
        <v>0</v>
      </c>
      <c r="J301" s="167">
        <f t="shared" si="10"/>
        <v>0</v>
      </c>
      <c r="K301" s="168">
        <f t="shared" si="11"/>
        <v>0</v>
      </c>
      <c r="L301" s="161"/>
      <c r="M301" s="174"/>
      <c r="N301" s="160">
        <f t="shared" si="12"/>
        <v>7</v>
      </c>
      <c r="O301" s="112">
        <f t="shared" si="15"/>
        <v>36</v>
      </c>
      <c r="P301" s="115">
        <f t="shared" si="13"/>
        <v>0</v>
      </c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">
      <c r="A302" s="172">
        <v>295</v>
      </c>
      <c r="B302" s="165" t="str">
        <f t="shared" si="4"/>
        <v>25-й год 7-й мес</v>
      </c>
      <c r="C302" s="166">
        <f t="shared" si="5"/>
        <v>52749</v>
      </c>
      <c r="D302" s="167">
        <f t="shared" si="6"/>
        <v>0</v>
      </c>
      <c r="E302" s="167">
        <f t="shared" si="7"/>
        <v>0</v>
      </c>
      <c r="F302" s="167">
        <f t="shared" si="14"/>
        <v>0</v>
      </c>
      <c r="G302" s="168">
        <f t="shared" si="8"/>
        <v>0</v>
      </c>
      <c r="H302" s="167">
        <f t="shared" si="2"/>
        <v>0</v>
      </c>
      <c r="I302" s="167">
        <f t="shared" si="9"/>
        <v>0</v>
      </c>
      <c r="J302" s="167">
        <f t="shared" si="10"/>
        <v>0</v>
      </c>
      <c r="K302" s="168">
        <f t="shared" si="11"/>
        <v>0</v>
      </c>
      <c r="L302" s="161"/>
      <c r="M302" s="174"/>
      <c r="N302" s="160">
        <f t="shared" si="12"/>
        <v>7</v>
      </c>
      <c r="O302" s="112">
        <f t="shared" si="15"/>
        <v>36</v>
      </c>
      <c r="P302" s="115">
        <f t="shared" si="13"/>
        <v>0</v>
      </c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">
      <c r="A303" s="172">
        <v>296</v>
      </c>
      <c r="B303" s="165" t="str">
        <f t="shared" si="4"/>
        <v>25-й год 8-й мес</v>
      </c>
      <c r="C303" s="166">
        <f t="shared" si="5"/>
        <v>52779</v>
      </c>
      <c r="D303" s="167">
        <f t="shared" si="6"/>
        <v>0</v>
      </c>
      <c r="E303" s="167">
        <f t="shared" si="7"/>
        <v>0</v>
      </c>
      <c r="F303" s="167">
        <f t="shared" si="14"/>
        <v>0</v>
      </c>
      <c r="G303" s="168">
        <f t="shared" si="8"/>
        <v>0</v>
      </c>
      <c r="H303" s="167">
        <f t="shared" si="2"/>
        <v>0</v>
      </c>
      <c r="I303" s="167">
        <f t="shared" si="9"/>
        <v>0</v>
      </c>
      <c r="J303" s="167">
        <f t="shared" si="10"/>
        <v>0</v>
      </c>
      <c r="K303" s="168">
        <f t="shared" si="11"/>
        <v>0</v>
      </c>
      <c r="L303" s="161"/>
      <c r="M303" s="174"/>
      <c r="N303" s="160">
        <f t="shared" si="12"/>
        <v>7</v>
      </c>
      <c r="O303" s="112">
        <f t="shared" si="15"/>
        <v>36</v>
      </c>
      <c r="P303" s="115">
        <f t="shared" si="13"/>
        <v>0</v>
      </c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">
      <c r="A304" s="172">
        <v>297</v>
      </c>
      <c r="B304" s="165" t="str">
        <f t="shared" si="4"/>
        <v>25-й год 9-й мес</v>
      </c>
      <c r="C304" s="166">
        <f t="shared" si="5"/>
        <v>52810</v>
      </c>
      <c r="D304" s="167">
        <f t="shared" si="6"/>
        <v>0</v>
      </c>
      <c r="E304" s="167">
        <f t="shared" si="7"/>
        <v>0</v>
      </c>
      <c r="F304" s="167">
        <f t="shared" si="14"/>
        <v>0</v>
      </c>
      <c r="G304" s="168">
        <f t="shared" si="8"/>
        <v>0</v>
      </c>
      <c r="H304" s="167">
        <f t="shared" si="2"/>
        <v>0</v>
      </c>
      <c r="I304" s="167">
        <f t="shared" si="9"/>
        <v>0</v>
      </c>
      <c r="J304" s="167">
        <f t="shared" si="10"/>
        <v>0</v>
      </c>
      <c r="K304" s="168">
        <f t="shared" si="11"/>
        <v>0</v>
      </c>
      <c r="L304" s="161"/>
      <c r="M304" s="174"/>
      <c r="N304" s="160">
        <f t="shared" si="12"/>
        <v>7</v>
      </c>
      <c r="O304" s="112">
        <f t="shared" si="15"/>
        <v>36</v>
      </c>
      <c r="P304" s="115">
        <f t="shared" si="13"/>
        <v>0</v>
      </c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">
      <c r="A305" s="172">
        <v>298</v>
      </c>
      <c r="B305" s="165" t="str">
        <f t="shared" si="4"/>
        <v>25-й год 10-й мес</v>
      </c>
      <c r="C305" s="166">
        <f t="shared" si="5"/>
        <v>52841</v>
      </c>
      <c r="D305" s="167">
        <f t="shared" si="6"/>
        <v>0</v>
      </c>
      <c r="E305" s="167">
        <f t="shared" si="7"/>
        <v>0</v>
      </c>
      <c r="F305" s="167">
        <f t="shared" si="14"/>
        <v>0</v>
      </c>
      <c r="G305" s="168">
        <f t="shared" si="8"/>
        <v>0</v>
      </c>
      <c r="H305" s="167">
        <f t="shared" si="2"/>
        <v>0</v>
      </c>
      <c r="I305" s="167">
        <f t="shared" si="9"/>
        <v>0</v>
      </c>
      <c r="J305" s="167">
        <f t="shared" si="10"/>
        <v>0</v>
      </c>
      <c r="K305" s="168">
        <f t="shared" si="11"/>
        <v>0</v>
      </c>
      <c r="L305" s="161"/>
      <c r="M305" s="174"/>
      <c r="N305" s="160">
        <f t="shared" si="12"/>
        <v>7</v>
      </c>
      <c r="O305" s="112">
        <f t="shared" si="15"/>
        <v>36</v>
      </c>
      <c r="P305" s="115">
        <f t="shared" si="13"/>
        <v>0</v>
      </c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">
      <c r="A306" s="172">
        <v>299</v>
      </c>
      <c r="B306" s="165" t="str">
        <f t="shared" si="4"/>
        <v>25-й год 11-й мес</v>
      </c>
      <c r="C306" s="166">
        <f t="shared" si="5"/>
        <v>52871</v>
      </c>
      <c r="D306" s="167">
        <f t="shared" si="6"/>
        <v>0</v>
      </c>
      <c r="E306" s="167">
        <f t="shared" si="7"/>
        <v>0</v>
      </c>
      <c r="F306" s="167">
        <f t="shared" si="14"/>
        <v>0</v>
      </c>
      <c r="G306" s="168">
        <f t="shared" si="8"/>
        <v>0</v>
      </c>
      <c r="H306" s="167">
        <f t="shared" si="2"/>
        <v>0</v>
      </c>
      <c r="I306" s="167">
        <f t="shared" si="9"/>
        <v>0</v>
      </c>
      <c r="J306" s="167">
        <f t="shared" si="10"/>
        <v>0</v>
      </c>
      <c r="K306" s="168">
        <f t="shared" si="11"/>
        <v>0</v>
      </c>
      <c r="L306" s="161"/>
      <c r="M306" s="174"/>
      <c r="N306" s="160">
        <f t="shared" si="12"/>
        <v>7</v>
      </c>
      <c r="O306" s="112">
        <f t="shared" si="15"/>
        <v>36</v>
      </c>
      <c r="P306" s="115">
        <f t="shared" si="13"/>
        <v>0</v>
      </c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">
      <c r="A307" s="173">
        <v>300</v>
      </c>
      <c r="B307" s="165" t="str">
        <f t="shared" si="4"/>
        <v>25-й год 12-й мес</v>
      </c>
      <c r="C307" s="166">
        <f t="shared" si="5"/>
        <v>52902</v>
      </c>
      <c r="D307" s="167">
        <f t="shared" si="6"/>
        <v>0</v>
      </c>
      <c r="E307" s="170">
        <f t="shared" si="7"/>
        <v>0</v>
      </c>
      <c r="F307" s="167">
        <f t="shared" si="14"/>
        <v>0</v>
      </c>
      <c r="G307" s="171">
        <f t="shared" si="8"/>
        <v>0</v>
      </c>
      <c r="H307" s="170">
        <f t="shared" si="2"/>
        <v>0</v>
      </c>
      <c r="I307" s="170">
        <f t="shared" si="9"/>
        <v>0</v>
      </c>
      <c r="J307" s="170">
        <f t="shared" si="10"/>
        <v>0</v>
      </c>
      <c r="K307" s="171">
        <f t="shared" si="11"/>
        <v>0</v>
      </c>
      <c r="L307" s="163"/>
      <c r="M307" s="162"/>
      <c r="N307" s="160">
        <f t="shared" si="12"/>
        <v>7</v>
      </c>
      <c r="O307" s="112">
        <f t="shared" si="15"/>
        <v>36</v>
      </c>
      <c r="P307" s="115">
        <f t="shared" si="13"/>
        <v>0</v>
      </c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">
      <c r="A308" s="164">
        <v>301</v>
      </c>
      <c r="B308" s="165" t="str">
        <f t="shared" si="4"/>
        <v>26-й год 1-й мес</v>
      </c>
      <c r="C308" s="166">
        <f t="shared" si="5"/>
        <v>52932</v>
      </c>
      <c r="D308" s="167">
        <f t="shared" si="6"/>
        <v>0</v>
      </c>
      <c r="E308" s="167">
        <f t="shared" si="7"/>
        <v>0</v>
      </c>
      <c r="F308" s="167">
        <f t="shared" si="14"/>
        <v>0</v>
      </c>
      <c r="G308" s="168">
        <f t="shared" si="8"/>
        <v>0</v>
      </c>
      <c r="H308" s="167">
        <f t="shared" si="2"/>
        <v>0</v>
      </c>
      <c r="I308" s="167">
        <f t="shared" si="9"/>
        <v>0</v>
      </c>
      <c r="J308" s="167">
        <f t="shared" si="10"/>
        <v>0</v>
      </c>
      <c r="K308" s="168">
        <f t="shared" si="11"/>
        <v>0</v>
      </c>
      <c r="L308" s="161"/>
      <c r="M308" s="174"/>
      <c r="N308" s="160">
        <f t="shared" si="12"/>
        <v>7</v>
      </c>
      <c r="O308" s="112">
        <f t="shared" si="15"/>
        <v>36</v>
      </c>
      <c r="P308" s="115">
        <f t="shared" si="13"/>
        <v>0</v>
      </c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">
      <c r="A309" s="164">
        <v>302</v>
      </c>
      <c r="B309" s="165" t="str">
        <f t="shared" si="4"/>
        <v>26-й год 2-й мес</v>
      </c>
      <c r="C309" s="166">
        <f t="shared" si="5"/>
        <v>52963</v>
      </c>
      <c r="D309" s="167">
        <f t="shared" si="6"/>
        <v>0</v>
      </c>
      <c r="E309" s="167">
        <f t="shared" si="7"/>
        <v>0</v>
      </c>
      <c r="F309" s="167">
        <f t="shared" si="14"/>
        <v>0</v>
      </c>
      <c r="G309" s="168">
        <f t="shared" si="8"/>
        <v>0</v>
      </c>
      <c r="H309" s="167">
        <f t="shared" si="2"/>
        <v>0</v>
      </c>
      <c r="I309" s="167">
        <f t="shared" si="9"/>
        <v>0</v>
      </c>
      <c r="J309" s="167">
        <f t="shared" si="10"/>
        <v>0</v>
      </c>
      <c r="K309" s="168">
        <f t="shared" si="11"/>
        <v>0</v>
      </c>
      <c r="L309" s="161"/>
      <c r="M309" s="174"/>
      <c r="N309" s="160">
        <f t="shared" si="12"/>
        <v>7</v>
      </c>
      <c r="O309" s="112">
        <f t="shared" si="15"/>
        <v>36</v>
      </c>
      <c r="P309" s="115">
        <f t="shared" si="13"/>
        <v>0</v>
      </c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">
      <c r="A310" s="164">
        <v>303</v>
      </c>
      <c r="B310" s="165" t="str">
        <f t="shared" si="4"/>
        <v>26-й год 3-й мес</v>
      </c>
      <c r="C310" s="166">
        <f t="shared" si="5"/>
        <v>52994</v>
      </c>
      <c r="D310" s="167">
        <f t="shared" si="6"/>
        <v>0</v>
      </c>
      <c r="E310" s="167">
        <f t="shared" si="7"/>
        <v>0</v>
      </c>
      <c r="F310" s="167">
        <f t="shared" si="14"/>
        <v>0</v>
      </c>
      <c r="G310" s="168">
        <f t="shared" si="8"/>
        <v>0</v>
      </c>
      <c r="H310" s="167">
        <f t="shared" si="2"/>
        <v>0</v>
      </c>
      <c r="I310" s="167">
        <f t="shared" si="9"/>
        <v>0</v>
      </c>
      <c r="J310" s="167">
        <f t="shared" si="10"/>
        <v>0</v>
      </c>
      <c r="K310" s="168">
        <f t="shared" si="11"/>
        <v>0</v>
      </c>
      <c r="L310" s="161"/>
      <c r="M310" s="174"/>
      <c r="N310" s="160">
        <f t="shared" si="12"/>
        <v>7</v>
      </c>
      <c r="O310" s="112">
        <f t="shared" si="15"/>
        <v>36</v>
      </c>
      <c r="P310" s="115">
        <f t="shared" si="13"/>
        <v>0</v>
      </c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">
      <c r="A311" s="164">
        <v>304</v>
      </c>
      <c r="B311" s="165" t="str">
        <f t="shared" si="4"/>
        <v>26-й год 4-й мес</v>
      </c>
      <c r="C311" s="166">
        <f t="shared" si="5"/>
        <v>53022</v>
      </c>
      <c r="D311" s="167">
        <f t="shared" si="6"/>
        <v>0</v>
      </c>
      <c r="E311" s="167">
        <f t="shared" si="7"/>
        <v>0</v>
      </c>
      <c r="F311" s="167">
        <f t="shared" si="14"/>
        <v>0</v>
      </c>
      <c r="G311" s="168">
        <f t="shared" si="8"/>
        <v>0</v>
      </c>
      <c r="H311" s="167">
        <f t="shared" si="2"/>
        <v>0</v>
      </c>
      <c r="I311" s="167">
        <f t="shared" si="9"/>
        <v>0</v>
      </c>
      <c r="J311" s="167">
        <f t="shared" si="10"/>
        <v>0</v>
      </c>
      <c r="K311" s="168">
        <f t="shared" si="11"/>
        <v>0</v>
      </c>
      <c r="L311" s="161"/>
      <c r="M311" s="174"/>
      <c r="N311" s="160">
        <f t="shared" si="12"/>
        <v>7</v>
      </c>
      <c r="O311" s="112">
        <f t="shared" si="15"/>
        <v>36</v>
      </c>
      <c r="P311" s="115">
        <f t="shared" si="13"/>
        <v>0</v>
      </c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">
      <c r="A312" s="164">
        <v>305</v>
      </c>
      <c r="B312" s="165" t="str">
        <f t="shared" si="4"/>
        <v>26-й год 5-й мес</v>
      </c>
      <c r="C312" s="166">
        <f t="shared" si="5"/>
        <v>53053</v>
      </c>
      <c r="D312" s="167">
        <f t="shared" si="6"/>
        <v>0</v>
      </c>
      <c r="E312" s="167">
        <f t="shared" si="7"/>
        <v>0</v>
      </c>
      <c r="F312" s="167">
        <f t="shared" si="14"/>
        <v>0</v>
      </c>
      <c r="G312" s="168">
        <f t="shared" si="8"/>
        <v>0</v>
      </c>
      <c r="H312" s="167">
        <f t="shared" si="2"/>
        <v>0</v>
      </c>
      <c r="I312" s="167">
        <f t="shared" si="9"/>
        <v>0</v>
      </c>
      <c r="J312" s="167">
        <f t="shared" si="10"/>
        <v>0</v>
      </c>
      <c r="K312" s="168">
        <f t="shared" si="11"/>
        <v>0</v>
      </c>
      <c r="L312" s="161"/>
      <c r="M312" s="174"/>
      <c r="N312" s="160">
        <f t="shared" si="12"/>
        <v>7</v>
      </c>
      <c r="O312" s="112">
        <f t="shared" si="15"/>
        <v>36</v>
      </c>
      <c r="P312" s="115">
        <f t="shared" si="13"/>
        <v>0</v>
      </c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">
      <c r="A313" s="164">
        <v>306</v>
      </c>
      <c r="B313" s="165" t="str">
        <f t="shared" si="4"/>
        <v>26-й год 6-й мес</v>
      </c>
      <c r="C313" s="166">
        <f t="shared" si="5"/>
        <v>53083</v>
      </c>
      <c r="D313" s="167">
        <f t="shared" si="6"/>
        <v>0</v>
      </c>
      <c r="E313" s="167">
        <f t="shared" si="7"/>
        <v>0</v>
      </c>
      <c r="F313" s="167">
        <f t="shared" si="14"/>
        <v>0</v>
      </c>
      <c r="G313" s="168">
        <f t="shared" si="8"/>
        <v>0</v>
      </c>
      <c r="H313" s="167">
        <f t="shared" si="2"/>
        <v>0</v>
      </c>
      <c r="I313" s="167">
        <f t="shared" si="9"/>
        <v>0</v>
      </c>
      <c r="J313" s="167">
        <f t="shared" si="10"/>
        <v>0</v>
      </c>
      <c r="K313" s="168">
        <f t="shared" si="11"/>
        <v>0</v>
      </c>
      <c r="L313" s="161"/>
      <c r="M313" s="174"/>
      <c r="N313" s="160">
        <f t="shared" si="12"/>
        <v>7</v>
      </c>
      <c r="O313" s="112">
        <f t="shared" si="15"/>
        <v>36</v>
      </c>
      <c r="P313" s="115">
        <f t="shared" si="13"/>
        <v>0</v>
      </c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">
      <c r="A314" s="164">
        <v>307</v>
      </c>
      <c r="B314" s="165" t="str">
        <f t="shared" si="4"/>
        <v>26-й год 7-й мес</v>
      </c>
      <c r="C314" s="166">
        <f t="shared" si="5"/>
        <v>53114</v>
      </c>
      <c r="D314" s="167">
        <f t="shared" si="6"/>
        <v>0</v>
      </c>
      <c r="E314" s="167">
        <f t="shared" si="7"/>
        <v>0</v>
      </c>
      <c r="F314" s="167">
        <f t="shared" si="14"/>
        <v>0</v>
      </c>
      <c r="G314" s="168">
        <f t="shared" si="8"/>
        <v>0</v>
      </c>
      <c r="H314" s="167">
        <f t="shared" si="2"/>
        <v>0</v>
      </c>
      <c r="I314" s="167">
        <f t="shared" si="9"/>
        <v>0</v>
      </c>
      <c r="J314" s="167">
        <f t="shared" si="10"/>
        <v>0</v>
      </c>
      <c r="K314" s="168">
        <f t="shared" si="11"/>
        <v>0</v>
      </c>
      <c r="L314" s="161"/>
      <c r="M314" s="174"/>
      <c r="N314" s="160">
        <f t="shared" si="12"/>
        <v>7</v>
      </c>
      <c r="O314" s="112">
        <f t="shared" si="15"/>
        <v>36</v>
      </c>
      <c r="P314" s="115">
        <f t="shared" si="13"/>
        <v>0</v>
      </c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">
      <c r="A315" s="164">
        <v>308</v>
      </c>
      <c r="B315" s="165" t="str">
        <f t="shared" si="4"/>
        <v>26-й год 8-й мес</v>
      </c>
      <c r="C315" s="166">
        <f t="shared" si="5"/>
        <v>53144</v>
      </c>
      <c r="D315" s="167">
        <f t="shared" si="6"/>
        <v>0</v>
      </c>
      <c r="E315" s="167">
        <f t="shared" si="7"/>
        <v>0</v>
      </c>
      <c r="F315" s="167">
        <f t="shared" si="14"/>
        <v>0</v>
      </c>
      <c r="G315" s="168">
        <f t="shared" si="8"/>
        <v>0</v>
      </c>
      <c r="H315" s="167">
        <f t="shared" si="2"/>
        <v>0</v>
      </c>
      <c r="I315" s="167">
        <f t="shared" si="9"/>
        <v>0</v>
      </c>
      <c r="J315" s="167">
        <f t="shared" si="10"/>
        <v>0</v>
      </c>
      <c r="K315" s="168">
        <f t="shared" si="11"/>
        <v>0</v>
      </c>
      <c r="L315" s="161"/>
      <c r="M315" s="174"/>
      <c r="N315" s="160">
        <f t="shared" si="12"/>
        <v>7</v>
      </c>
      <c r="O315" s="112">
        <f t="shared" si="15"/>
        <v>36</v>
      </c>
      <c r="P315" s="115">
        <f t="shared" si="13"/>
        <v>0</v>
      </c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">
      <c r="A316" s="164">
        <v>309</v>
      </c>
      <c r="B316" s="165" t="str">
        <f t="shared" si="4"/>
        <v>26-й год 9-й мес</v>
      </c>
      <c r="C316" s="166">
        <f t="shared" si="5"/>
        <v>53175</v>
      </c>
      <c r="D316" s="167">
        <f t="shared" si="6"/>
        <v>0</v>
      </c>
      <c r="E316" s="167">
        <f t="shared" si="7"/>
        <v>0</v>
      </c>
      <c r="F316" s="167">
        <f t="shared" si="14"/>
        <v>0</v>
      </c>
      <c r="G316" s="168">
        <f t="shared" si="8"/>
        <v>0</v>
      </c>
      <c r="H316" s="167">
        <f t="shared" si="2"/>
        <v>0</v>
      </c>
      <c r="I316" s="167">
        <f t="shared" si="9"/>
        <v>0</v>
      </c>
      <c r="J316" s="167">
        <f t="shared" si="10"/>
        <v>0</v>
      </c>
      <c r="K316" s="168">
        <f t="shared" si="11"/>
        <v>0</v>
      </c>
      <c r="L316" s="161"/>
      <c r="M316" s="174"/>
      <c r="N316" s="160">
        <f t="shared" si="12"/>
        <v>7</v>
      </c>
      <c r="O316" s="112">
        <f t="shared" si="15"/>
        <v>36</v>
      </c>
      <c r="P316" s="115">
        <f t="shared" si="13"/>
        <v>0</v>
      </c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">
      <c r="A317" s="164">
        <v>310</v>
      </c>
      <c r="B317" s="165" t="str">
        <f t="shared" si="4"/>
        <v>26-й год 10-й мес</v>
      </c>
      <c r="C317" s="166">
        <f t="shared" si="5"/>
        <v>53206</v>
      </c>
      <c r="D317" s="167">
        <f t="shared" si="6"/>
        <v>0</v>
      </c>
      <c r="E317" s="167">
        <f t="shared" si="7"/>
        <v>0</v>
      </c>
      <c r="F317" s="167">
        <f t="shared" si="14"/>
        <v>0</v>
      </c>
      <c r="G317" s="168">
        <f t="shared" si="8"/>
        <v>0</v>
      </c>
      <c r="H317" s="167">
        <f t="shared" si="2"/>
        <v>0</v>
      </c>
      <c r="I317" s="167">
        <f t="shared" si="9"/>
        <v>0</v>
      </c>
      <c r="J317" s="167">
        <f t="shared" si="10"/>
        <v>0</v>
      </c>
      <c r="K317" s="168">
        <f t="shared" si="11"/>
        <v>0</v>
      </c>
      <c r="L317" s="161"/>
      <c r="M317" s="174"/>
      <c r="N317" s="160">
        <f t="shared" si="12"/>
        <v>7</v>
      </c>
      <c r="O317" s="112">
        <f t="shared" si="15"/>
        <v>36</v>
      </c>
      <c r="P317" s="115">
        <f t="shared" si="13"/>
        <v>0</v>
      </c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">
      <c r="A318" s="164">
        <v>311</v>
      </c>
      <c r="B318" s="165" t="str">
        <f t="shared" si="4"/>
        <v>26-й год 11-й мес</v>
      </c>
      <c r="C318" s="166">
        <f t="shared" si="5"/>
        <v>53236</v>
      </c>
      <c r="D318" s="167">
        <f t="shared" si="6"/>
        <v>0</v>
      </c>
      <c r="E318" s="167">
        <f t="shared" si="7"/>
        <v>0</v>
      </c>
      <c r="F318" s="167">
        <f t="shared" si="14"/>
        <v>0</v>
      </c>
      <c r="G318" s="168">
        <f t="shared" si="8"/>
        <v>0</v>
      </c>
      <c r="H318" s="167">
        <f t="shared" si="2"/>
        <v>0</v>
      </c>
      <c r="I318" s="167">
        <f t="shared" si="9"/>
        <v>0</v>
      </c>
      <c r="J318" s="167">
        <f t="shared" si="10"/>
        <v>0</v>
      </c>
      <c r="K318" s="168">
        <f t="shared" si="11"/>
        <v>0</v>
      </c>
      <c r="L318" s="161"/>
      <c r="M318" s="174"/>
      <c r="N318" s="160">
        <f t="shared" si="12"/>
        <v>7</v>
      </c>
      <c r="O318" s="112">
        <f t="shared" si="15"/>
        <v>36</v>
      </c>
      <c r="P318" s="115">
        <f t="shared" si="13"/>
        <v>0</v>
      </c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">
      <c r="A319" s="169">
        <v>312</v>
      </c>
      <c r="B319" s="165" t="str">
        <f t="shared" si="4"/>
        <v>26-й год 12-й мес</v>
      </c>
      <c r="C319" s="166">
        <f t="shared" si="5"/>
        <v>53267</v>
      </c>
      <c r="D319" s="167">
        <f t="shared" si="6"/>
        <v>0</v>
      </c>
      <c r="E319" s="170">
        <f t="shared" si="7"/>
        <v>0</v>
      </c>
      <c r="F319" s="167">
        <f t="shared" si="14"/>
        <v>0</v>
      </c>
      <c r="G319" s="171">
        <f t="shared" si="8"/>
        <v>0</v>
      </c>
      <c r="H319" s="170">
        <f t="shared" si="2"/>
        <v>0</v>
      </c>
      <c r="I319" s="170">
        <f t="shared" si="9"/>
        <v>0</v>
      </c>
      <c r="J319" s="170">
        <f t="shared" si="10"/>
        <v>0</v>
      </c>
      <c r="K319" s="171">
        <f t="shared" si="11"/>
        <v>0</v>
      </c>
      <c r="L319" s="163"/>
      <c r="M319" s="162"/>
      <c r="N319" s="160">
        <f t="shared" si="12"/>
        <v>7</v>
      </c>
      <c r="O319" s="112">
        <f t="shared" si="15"/>
        <v>36</v>
      </c>
      <c r="P319" s="115">
        <f t="shared" si="13"/>
        <v>0</v>
      </c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">
      <c r="A320" s="172">
        <v>313</v>
      </c>
      <c r="B320" s="165" t="str">
        <f t="shared" si="4"/>
        <v>27-й год 1-й мес</v>
      </c>
      <c r="C320" s="166">
        <f t="shared" si="5"/>
        <v>53297</v>
      </c>
      <c r="D320" s="167">
        <f t="shared" si="6"/>
        <v>0</v>
      </c>
      <c r="E320" s="167">
        <f t="shared" si="7"/>
        <v>0</v>
      </c>
      <c r="F320" s="167">
        <f t="shared" si="14"/>
        <v>0</v>
      </c>
      <c r="G320" s="168">
        <f t="shared" si="8"/>
        <v>0</v>
      </c>
      <c r="H320" s="167">
        <f t="shared" si="2"/>
        <v>0</v>
      </c>
      <c r="I320" s="167">
        <f t="shared" si="9"/>
        <v>0</v>
      </c>
      <c r="J320" s="167">
        <f t="shared" si="10"/>
        <v>0</v>
      </c>
      <c r="K320" s="168">
        <f t="shared" si="11"/>
        <v>0</v>
      </c>
      <c r="L320" s="161"/>
      <c r="M320" s="174"/>
      <c r="N320" s="160">
        <f t="shared" si="12"/>
        <v>7</v>
      </c>
      <c r="O320" s="112">
        <f t="shared" si="15"/>
        <v>36</v>
      </c>
      <c r="P320" s="115">
        <f t="shared" si="13"/>
        <v>0</v>
      </c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">
      <c r="A321" s="172">
        <v>314</v>
      </c>
      <c r="B321" s="165" t="str">
        <f t="shared" si="4"/>
        <v>27-й год 2-й мес</v>
      </c>
      <c r="C321" s="166">
        <f t="shared" si="5"/>
        <v>53328</v>
      </c>
      <c r="D321" s="167">
        <f t="shared" si="6"/>
        <v>0</v>
      </c>
      <c r="E321" s="167">
        <f t="shared" si="7"/>
        <v>0</v>
      </c>
      <c r="F321" s="167">
        <f t="shared" si="14"/>
        <v>0</v>
      </c>
      <c r="G321" s="168">
        <f t="shared" si="8"/>
        <v>0</v>
      </c>
      <c r="H321" s="167">
        <f t="shared" si="2"/>
        <v>0</v>
      </c>
      <c r="I321" s="167">
        <f t="shared" si="9"/>
        <v>0</v>
      </c>
      <c r="J321" s="167">
        <f t="shared" si="10"/>
        <v>0</v>
      </c>
      <c r="K321" s="168">
        <f t="shared" si="11"/>
        <v>0</v>
      </c>
      <c r="L321" s="161"/>
      <c r="M321" s="174"/>
      <c r="N321" s="160">
        <f t="shared" si="12"/>
        <v>7</v>
      </c>
      <c r="O321" s="112">
        <f t="shared" si="15"/>
        <v>36</v>
      </c>
      <c r="P321" s="115">
        <f t="shared" si="13"/>
        <v>0</v>
      </c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">
      <c r="A322" s="172">
        <v>315</v>
      </c>
      <c r="B322" s="165" t="str">
        <f t="shared" si="4"/>
        <v>27-й год 3-й мес</v>
      </c>
      <c r="C322" s="166">
        <f t="shared" si="5"/>
        <v>53359</v>
      </c>
      <c r="D322" s="167">
        <f t="shared" si="6"/>
        <v>0</v>
      </c>
      <c r="E322" s="167">
        <f t="shared" si="7"/>
        <v>0</v>
      </c>
      <c r="F322" s="167">
        <f t="shared" si="14"/>
        <v>0</v>
      </c>
      <c r="G322" s="168">
        <f t="shared" si="8"/>
        <v>0</v>
      </c>
      <c r="H322" s="167">
        <f t="shared" si="2"/>
        <v>0</v>
      </c>
      <c r="I322" s="167">
        <f t="shared" si="9"/>
        <v>0</v>
      </c>
      <c r="J322" s="167">
        <f t="shared" si="10"/>
        <v>0</v>
      </c>
      <c r="K322" s="168">
        <f t="shared" si="11"/>
        <v>0</v>
      </c>
      <c r="L322" s="161"/>
      <c r="M322" s="174"/>
      <c r="N322" s="160">
        <f t="shared" si="12"/>
        <v>7</v>
      </c>
      <c r="O322" s="112">
        <f t="shared" si="15"/>
        <v>36</v>
      </c>
      <c r="P322" s="115">
        <f t="shared" si="13"/>
        <v>0</v>
      </c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">
      <c r="A323" s="172">
        <v>316</v>
      </c>
      <c r="B323" s="165" t="str">
        <f t="shared" si="4"/>
        <v>27-й год 4-й мес</v>
      </c>
      <c r="C323" s="166">
        <f t="shared" si="5"/>
        <v>53387</v>
      </c>
      <c r="D323" s="167">
        <f t="shared" si="6"/>
        <v>0</v>
      </c>
      <c r="E323" s="167">
        <f t="shared" si="7"/>
        <v>0</v>
      </c>
      <c r="F323" s="167">
        <f t="shared" si="14"/>
        <v>0</v>
      </c>
      <c r="G323" s="168">
        <f t="shared" si="8"/>
        <v>0</v>
      </c>
      <c r="H323" s="167">
        <f t="shared" si="2"/>
        <v>0</v>
      </c>
      <c r="I323" s="167">
        <f t="shared" si="9"/>
        <v>0</v>
      </c>
      <c r="J323" s="167">
        <f t="shared" si="10"/>
        <v>0</v>
      </c>
      <c r="K323" s="168">
        <f t="shared" si="11"/>
        <v>0</v>
      </c>
      <c r="L323" s="161"/>
      <c r="M323" s="174"/>
      <c r="N323" s="160">
        <f t="shared" si="12"/>
        <v>7</v>
      </c>
      <c r="O323" s="112">
        <f t="shared" si="15"/>
        <v>36</v>
      </c>
      <c r="P323" s="115">
        <f t="shared" si="13"/>
        <v>0</v>
      </c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">
      <c r="A324" s="172">
        <v>317</v>
      </c>
      <c r="B324" s="165" t="str">
        <f t="shared" si="4"/>
        <v>27-й год 5-й мес</v>
      </c>
      <c r="C324" s="166">
        <f t="shared" si="5"/>
        <v>53418</v>
      </c>
      <c r="D324" s="167">
        <f t="shared" si="6"/>
        <v>0</v>
      </c>
      <c r="E324" s="167">
        <f t="shared" si="7"/>
        <v>0</v>
      </c>
      <c r="F324" s="167">
        <f t="shared" si="14"/>
        <v>0</v>
      </c>
      <c r="G324" s="168">
        <f t="shared" si="8"/>
        <v>0</v>
      </c>
      <c r="H324" s="167">
        <f t="shared" si="2"/>
        <v>0</v>
      </c>
      <c r="I324" s="167">
        <f t="shared" si="9"/>
        <v>0</v>
      </c>
      <c r="J324" s="167">
        <f t="shared" si="10"/>
        <v>0</v>
      </c>
      <c r="K324" s="168">
        <f t="shared" si="11"/>
        <v>0</v>
      </c>
      <c r="L324" s="161"/>
      <c r="M324" s="174"/>
      <c r="N324" s="160">
        <f t="shared" si="12"/>
        <v>7</v>
      </c>
      <c r="O324" s="112">
        <f t="shared" si="15"/>
        <v>36</v>
      </c>
      <c r="P324" s="115">
        <f t="shared" si="13"/>
        <v>0</v>
      </c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">
      <c r="A325" s="172">
        <v>318</v>
      </c>
      <c r="B325" s="165" t="str">
        <f t="shared" si="4"/>
        <v>27-й год 6-й мес</v>
      </c>
      <c r="C325" s="166">
        <f t="shared" si="5"/>
        <v>53448</v>
      </c>
      <c r="D325" s="167">
        <f t="shared" si="6"/>
        <v>0</v>
      </c>
      <c r="E325" s="167">
        <f t="shared" si="7"/>
        <v>0</v>
      </c>
      <c r="F325" s="167">
        <f t="shared" si="14"/>
        <v>0</v>
      </c>
      <c r="G325" s="168">
        <f t="shared" si="8"/>
        <v>0</v>
      </c>
      <c r="H325" s="167">
        <f t="shared" si="2"/>
        <v>0</v>
      </c>
      <c r="I325" s="167">
        <f t="shared" si="9"/>
        <v>0</v>
      </c>
      <c r="J325" s="167">
        <f t="shared" si="10"/>
        <v>0</v>
      </c>
      <c r="K325" s="168">
        <f t="shared" si="11"/>
        <v>0</v>
      </c>
      <c r="L325" s="161"/>
      <c r="M325" s="174"/>
      <c r="N325" s="160">
        <f t="shared" si="12"/>
        <v>7</v>
      </c>
      <c r="O325" s="112">
        <f t="shared" si="15"/>
        <v>36</v>
      </c>
      <c r="P325" s="115">
        <f t="shared" si="13"/>
        <v>0</v>
      </c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">
      <c r="A326" s="172">
        <v>319</v>
      </c>
      <c r="B326" s="165" t="str">
        <f t="shared" si="4"/>
        <v>27-й год 7-й мес</v>
      </c>
      <c r="C326" s="166">
        <f t="shared" si="5"/>
        <v>53479</v>
      </c>
      <c r="D326" s="167">
        <f t="shared" si="6"/>
        <v>0</v>
      </c>
      <c r="E326" s="167">
        <f t="shared" si="7"/>
        <v>0</v>
      </c>
      <c r="F326" s="167">
        <f t="shared" si="14"/>
        <v>0</v>
      </c>
      <c r="G326" s="168">
        <f t="shared" si="8"/>
        <v>0</v>
      </c>
      <c r="H326" s="167">
        <f t="shared" si="2"/>
        <v>0</v>
      </c>
      <c r="I326" s="167">
        <f t="shared" si="9"/>
        <v>0</v>
      </c>
      <c r="J326" s="167">
        <f t="shared" si="10"/>
        <v>0</v>
      </c>
      <c r="K326" s="168">
        <f t="shared" si="11"/>
        <v>0</v>
      </c>
      <c r="L326" s="161"/>
      <c r="M326" s="174"/>
      <c r="N326" s="160">
        <f t="shared" si="12"/>
        <v>7</v>
      </c>
      <c r="O326" s="112">
        <f t="shared" si="15"/>
        <v>36</v>
      </c>
      <c r="P326" s="115">
        <f t="shared" si="13"/>
        <v>0</v>
      </c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">
      <c r="A327" s="172">
        <v>320</v>
      </c>
      <c r="B327" s="165" t="str">
        <f t="shared" si="4"/>
        <v>27-й год 8-й мес</v>
      </c>
      <c r="C327" s="166">
        <f t="shared" si="5"/>
        <v>53509</v>
      </c>
      <c r="D327" s="167">
        <f t="shared" si="6"/>
        <v>0</v>
      </c>
      <c r="E327" s="167">
        <f t="shared" si="7"/>
        <v>0</v>
      </c>
      <c r="F327" s="167">
        <f t="shared" si="14"/>
        <v>0</v>
      </c>
      <c r="G327" s="168">
        <f t="shared" si="8"/>
        <v>0</v>
      </c>
      <c r="H327" s="167">
        <f t="shared" si="2"/>
        <v>0</v>
      </c>
      <c r="I327" s="167">
        <f t="shared" si="9"/>
        <v>0</v>
      </c>
      <c r="J327" s="167">
        <f t="shared" si="10"/>
        <v>0</v>
      </c>
      <c r="K327" s="168">
        <f t="shared" si="11"/>
        <v>0</v>
      </c>
      <c r="L327" s="161"/>
      <c r="M327" s="174"/>
      <c r="N327" s="160">
        <f t="shared" si="12"/>
        <v>7</v>
      </c>
      <c r="O327" s="112">
        <f t="shared" si="15"/>
        <v>36</v>
      </c>
      <c r="P327" s="115">
        <f t="shared" si="13"/>
        <v>0</v>
      </c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">
      <c r="A328" s="172">
        <v>321</v>
      </c>
      <c r="B328" s="165" t="str">
        <f t="shared" si="4"/>
        <v>27-й год 9-й мес</v>
      </c>
      <c r="C328" s="166">
        <f t="shared" si="5"/>
        <v>53540</v>
      </c>
      <c r="D328" s="167">
        <f t="shared" si="6"/>
        <v>0</v>
      </c>
      <c r="E328" s="167">
        <f t="shared" si="7"/>
        <v>0</v>
      </c>
      <c r="F328" s="167">
        <f t="shared" si="14"/>
        <v>0</v>
      </c>
      <c r="G328" s="168">
        <f t="shared" si="8"/>
        <v>0</v>
      </c>
      <c r="H328" s="167">
        <f t="shared" si="2"/>
        <v>0</v>
      </c>
      <c r="I328" s="167">
        <f t="shared" si="9"/>
        <v>0</v>
      </c>
      <c r="J328" s="167">
        <f t="shared" si="10"/>
        <v>0</v>
      </c>
      <c r="K328" s="168">
        <f t="shared" si="11"/>
        <v>0</v>
      </c>
      <c r="L328" s="161"/>
      <c r="M328" s="174"/>
      <c r="N328" s="160">
        <f t="shared" si="12"/>
        <v>7</v>
      </c>
      <c r="O328" s="112">
        <f t="shared" si="15"/>
        <v>36</v>
      </c>
      <c r="P328" s="115">
        <f t="shared" si="13"/>
        <v>0</v>
      </c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">
      <c r="A329" s="172">
        <v>322</v>
      </c>
      <c r="B329" s="165" t="str">
        <f t="shared" si="4"/>
        <v>27-й год 10-й мес</v>
      </c>
      <c r="C329" s="166">
        <f t="shared" si="5"/>
        <v>53571</v>
      </c>
      <c r="D329" s="167">
        <f t="shared" si="6"/>
        <v>0</v>
      </c>
      <c r="E329" s="167">
        <f t="shared" si="7"/>
        <v>0</v>
      </c>
      <c r="F329" s="167">
        <f t="shared" si="14"/>
        <v>0</v>
      </c>
      <c r="G329" s="168">
        <f t="shared" si="8"/>
        <v>0</v>
      </c>
      <c r="H329" s="167">
        <f t="shared" si="2"/>
        <v>0</v>
      </c>
      <c r="I329" s="167">
        <f t="shared" si="9"/>
        <v>0</v>
      </c>
      <c r="J329" s="167">
        <f t="shared" si="10"/>
        <v>0</v>
      </c>
      <c r="K329" s="168">
        <f t="shared" si="11"/>
        <v>0</v>
      </c>
      <c r="L329" s="161"/>
      <c r="M329" s="174"/>
      <c r="N329" s="160">
        <f t="shared" si="12"/>
        <v>7</v>
      </c>
      <c r="O329" s="112">
        <f t="shared" si="15"/>
        <v>36</v>
      </c>
      <c r="P329" s="115">
        <f t="shared" si="13"/>
        <v>0</v>
      </c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">
      <c r="A330" s="172">
        <v>323</v>
      </c>
      <c r="B330" s="165" t="str">
        <f t="shared" si="4"/>
        <v>27-й год 11-й мес</v>
      </c>
      <c r="C330" s="166">
        <f t="shared" si="5"/>
        <v>53601</v>
      </c>
      <c r="D330" s="167">
        <f t="shared" si="6"/>
        <v>0</v>
      </c>
      <c r="E330" s="167">
        <f t="shared" si="7"/>
        <v>0</v>
      </c>
      <c r="F330" s="167">
        <f t="shared" si="14"/>
        <v>0</v>
      </c>
      <c r="G330" s="168">
        <f t="shared" si="8"/>
        <v>0</v>
      </c>
      <c r="H330" s="167">
        <f t="shared" si="2"/>
        <v>0</v>
      </c>
      <c r="I330" s="167">
        <f t="shared" si="9"/>
        <v>0</v>
      </c>
      <c r="J330" s="167">
        <f t="shared" si="10"/>
        <v>0</v>
      </c>
      <c r="K330" s="168">
        <f t="shared" si="11"/>
        <v>0</v>
      </c>
      <c r="L330" s="161"/>
      <c r="M330" s="174"/>
      <c r="N330" s="160">
        <f t="shared" si="12"/>
        <v>7</v>
      </c>
      <c r="O330" s="112">
        <f t="shared" si="15"/>
        <v>36</v>
      </c>
      <c r="P330" s="115">
        <f t="shared" si="13"/>
        <v>0</v>
      </c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">
      <c r="A331" s="173">
        <v>324</v>
      </c>
      <c r="B331" s="165" t="str">
        <f t="shared" si="4"/>
        <v>27-й год 12-й мес</v>
      </c>
      <c r="C331" s="166">
        <f t="shared" si="5"/>
        <v>53632</v>
      </c>
      <c r="D331" s="167">
        <f t="shared" si="6"/>
        <v>0</v>
      </c>
      <c r="E331" s="170">
        <f t="shared" si="7"/>
        <v>0</v>
      </c>
      <c r="F331" s="167">
        <f t="shared" si="14"/>
        <v>0</v>
      </c>
      <c r="G331" s="171">
        <f t="shared" si="8"/>
        <v>0</v>
      </c>
      <c r="H331" s="170">
        <f t="shared" si="2"/>
        <v>0</v>
      </c>
      <c r="I331" s="170">
        <f t="shared" si="9"/>
        <v>0</v>
      </c>
      <c r="J331" s="170">
        <f t="shared" si="10"/>
        <v>0</v>
      </c>
      <c r="K331" s="171">
        <f t="shared" si="11"/>
        <v>0</v>
      </c>
      <c r="L331" s="163"/>
      <c r="M331" s="162"/>
      <c r="N331" s="160">
        <f t="shared" si="12"/>
        <v>7</v>
      </c>
      <c r="O331" s="112">
        <f t="shared" si="15"/>
        <v>36</v>
      </c>
      <c r="P331" s="115">
        <f t="shared" si="13"/>
        <v>0</v>
      </c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">
      <c r="A332" s="164">
        <v>325</v>
      </c>
      <c r="B332" s="165" t="str">
        <f t="shared" si="4"/>
        <v>28-й год 1-й мес</v>
      </c>
      <c r="C332" s="166">
        <f t="shared" si="5"/>
        <v>53662</v>
      </c>
      <c r="D332" s="167">
        <f t="shared" si="6"/>
        <v>0</v>
      </c>
      <c r="E332" s="167">
        <f t="shared" si="7"/>
        <v>0</v>
      </c>
      <c r="F332" s="167">
        <f t="shared" si="14"/>
        <v>0</v>
      </c>
      <c r="G332" s="168">
        <f t="shared" si="8"/>
        <v>0</v>
      </c>
      <c r="H332" s="167">
        <f t="shared" si="2"/>
        <v>0</v>
      </c>
      <c r="I332" s="167">
        <f t="shared" si="9"/>
        <v>0</v>
      </c>
      <c r="J332" s="167">
        <f t="shared" si="10"/>
        <v>0</v>
      </c>
      <c r="K332" s="168">
        <f t="shared" si="11"/>
        <v>0</v>
      </c>
      <c r="L332" s="161"/>
      <c r="M332" s="174"/>
      <c r="N332" s="160">
        <f t="shared" si="12"/>
        <v>7</v>
      </c>
      <c r="O332" s="112">
        <f t="shared" si="15"/>
        <v>36</v>
      </c>
      <c r="P332" s="115">
        <f t="shared" si="13"/>
        <v>0</v>
      </c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">
      <c r="A333" s="164">
        <v>326</v>
      </c>
      <c r="B333" s="165" t="str">
        <f t="shared" si="4"/>
        <v>28-й год 2-й мес</v>
      </c>
      <c r="C333" s="166">
        <f t="shared" si="5"/>
        <v>53693</v>
      </c>
      <c r="D333" s="167">
        <f t="shared" si="6"/>
        <v>0</v>
      </c>
      <c r="E333" s="167">
        <f t="shared" si="7"/>
        <v>0</v>
      </c>
      <c r="F333" s="167">
        <f t="shared" si="14"/>
        <v>0</v>
      </c>
      <c r="G333" s="168">
        <f t="shared" si="8"/>
        <v>0</v>
      </c>
      <c r="H333" s="167">
        <f t="shared" si="2"/>
        <v>0</v>
      </c>
      <c r="I333" s="167">
        <f t="shared" si="9"/>
        <v>0</v>
      </c>
      <c r="J333" s="167">
        <f t="shared" si="10"/>
        <v>0</v>
      </c>
      <c r="K333" s="168">
        <f t="shared" si="11"/>
        <v>0</v>
      </c>
      <c r="L333" s="161"/>
      <c r="M333" s="174"/>
      <c r="N333" s="160">
        <f t="shared" si="12"/>
        <v>7</v>
      </c>
      <c r="O333" s="112">
        <f t="shared" si="15"/>
        <v>36</v>
      </c>
      <c r="P333" s="115">
        <f t="shared" si="13"/>
        <v>0</v>
      </c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">
      <c r="A334" s="164">
        <v>327</v>
      </c>
      <c r="B334" s="165" t="str">
        <f t="shared" si="4"/>
        <v>28-й год 3-й мес</v>
      </c>
      <c r="C334" s="166">
        <f t="shared" si="5"/>
        <v>53724</v>
      </c>
      <c r="D334" s="167">
        <f t="shared" si="6"/>
        <v>0</v>
      </c>
      <c r="E334" s="167">
        <f t="shared" si="7"/>
        <v>0</v>
      </c>
      <c r="F334" s="167">
        <f t="shared" si="14"/>
        <v>0</v>
      </c>
      <c r="G334" s="168">
        <f t="shared" si="8"/>
        <v>0</v>
      </c>
      <c r="H334" s="167">
        <f t="shared" si="2"/>
        <v>0</v>
      </c>
      <c r="I334" s="167">
        <f t="shared" si="9"/>
        <v>0</v>
      </c>
      <c r="J334" s="167">
        <f t="shared" si="10"/>
        <v>0</v>
      </c>
      <c r="K334" s="168">
        <f t="shared" si="11"/>
        <v>0</v>
      </c>
      <c r="L334" s="161"/>
      <c r="M334" s="174"/>
      <c r="N334" s="160">
        <f t="shared" si="12"/>
        <v>7</v>
      </c>
      <c r="O334" s="112">
        <f t="shared" si="15"/>
        <v>36</v>
      </c>
      <c r="P334" s="115">
        <f t="shared" si="13"/>
        <v>0</v>
      </c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">
      <c r="A335" s="164">
        <v>328</v>
      </c>
      <c r="B335" s="165" t="str">
        <f t="shared" si="4"/>
        <v>28-й год 4-й мес</v>
      </c>
      <c r="C335" s="166">
        <f t="shared" si="5"/>
        <v>53752</v>
      </c>
      <c r="D335" s="167">
        <f t="shared" si="6"/>
        <v>0</v>
      </c>
      <c r="E335" s="167">
        <f t="shared" si="7"/>
        <v>0</v>
      </c>
      <c r="F335" s="167">
        <f t="shared" si="14"/>
        <v>0</v>
      </c>
      <c r="G335" s="168">
        <f t="shared" si="8"/>
        <v>0</v>
      </c>
      <c r="H335" s="167">
        <f t="shared" si="2"/>
        <v>0</v>
      </c>
      <c r="I335" s="167">
        <f t="shared" si="9"/>
        <v>0</v>
      </c>
      <c r="J335" s="167">
        <f t="shared" si="10"/>
        <v>0</v>
      </c>
      <c r="K335" s="168">
        <f t="shared" si="11"/>
        <v>0</v>
      </c>
      <c r="L335" s="161"/>
      <c r="M335" s="174"/>
      <c r="N335" s="160">
        <f t="shared" si="12"/>
        <v>7</v>
      </c>
      <c r="O335" s="112">
        <f t="shared" si="15"/>
        <v>36</v>
      </c>
      <c r="P335" s="115">
        <f t="shared" si="13"/>
        <v>0</v>
      </c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">
      <c r="A336" s="164">
        <v>329</v>
      </c>
      <c r="B336" s="165" t="str">
        <f t="shared" si="4"/>
        <v>28-й год 5-й мес</v>
      </c>
      <c r="C336" s="166">
        <f t="shared" si="5"/>
        <v>53783</v>
      </c>
      <c r="D336" s="167">
        <f t="shared" si="6"/>
        <v>0</v>
      </c>
      <c r="E336" s="167">
        <f t="shared" si="7"/>
        <v>0</v>
      </c>
      <c r="F336" s="167">
        <f t="shared" si="14"/>
        <v>0</v>
      </c>
      <c r="G336" s="168">
        <f t="shared" si="8"/>
        <v>0</v>
      </c>
      <c r="H336" s="167">
        <f t="shared" si="2"/>
        <v>0</v>
      </c>
      <c r="I336" s="167">
        <f t="shared" si="9"/>
        <v>0</v>
      </c>
      <c r="J336" s="167">
        <f t="shared" si="10"/>
        <v>0</v>
      </c>
      <c r="K336" s="168">
        <f t="shared" si="11"/>
        <v>0</v>
      </c>
      <c r="L336" s="161"/>
      <c r="M336" s="174"/>
      <c r="N336" s="160">
        <f t="shared" si="12"/>
        <v>7</v>
      </c>
      <c r="O336" s="112">
        <f t="shared" si="15"/>
        <v>36</v>
      </c>
      <c r="P336" s="115">
        <f t="shared" si="13"/>
        <v>0</v>
      </c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">
      <c r="A337" s="164">
        <v>330</v>
      </c>
      <c r="B337" s="165" t="str">
        <f t="shared" si="4"/>
        <v>28-й год 6-й мес</v>
      </c>
      <c r="C337" s="166">
        <f t="shared" si="5"/>
        <v>53813</v>
      </c>
      <c r="D337" s="167">
        <f t="shared" si="6"/>
        <v>0</v>
      </c>
      <c r="E337" s="167">
        <f t="shared" si="7"/>
        <v>0</v>
      </c>
      <c r="F337" s="167">
        <f t="shared" si="14"/>
        <v>0</v>
      </c>
      <c r="G337" s="168">
        <f t="shared" si="8"/>
        <v>0</v>
      </c>
      <c r="H337" s="167">
        <f t="shared" si="2"/>
        <v>0</v>
      </c>
      <c r="I337" s="167">
        <f t="shared" si="9"/>
        <v>0</v>
      </c>
      <c r="J337" s="167">
        <f t="shared" si="10"/>
        <v>0</v>
      </c>
      <c r="K337" s="168">
        <f t="shared" si="11"/>
        <v>0</v>
      </c>
      <c r="L337" s="161"/>
      <c r="M337" s="174"/>
      <c r="N337" s="160">
        <f t="shared" si="12"/>
        <v>7</v>
      </c>
      <c r="O337" s="112">
        <f t="shared" si="15"/>
        <v>36</v>
      </c>
      <c r="P337" s="115">
        <f t="shared" si="13"/>
        <v>0</v>
      </c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">
      <c r="A338" s="164">
        <v>331</v>
      </c>
      <c r="B338" s="165" t="str">
        <f t="shared" si="4"/>
        <v>28-й год 7-й мес</v>
      </c>
      <c r="C338" s="166">
        <f t="shared" si="5"/>
        <v>53844</v>
      </c>
      <c r="D338" s="167">
        <f t="shared" si="6"/>
        <v>0</v>
      </c>
      <c r="E338" s="167">
        <f t="shared" si="7"/>
        <v>0</v>
      </c>
      <c r="F338" s="167">
        <f t="shared" si="14"/>
        <v>0</v>
      </c>
      <c r="G338" s="168">
        <f t="shared" si="8"/>
        <v>0</v>
      </c>
      <c r="H338" s="167">
        <f t="shared" si="2"/>
        <v>0</v>
      </c>
      <c r="I338" s="167">
        <f t="shared" si="9"/>
        <v>0</v>
      </c>
      <c r="J338" s="167">
        <f t="shared" si="10"/>
        <v>0</v>
      </c>
      <c r="K338" s="168">
        <f t="shared" si="11"/>
        <v>0</v>
      </c>
      <c r="L338" s="161"/>
      <c r="M338" s="174"/>
      <c r="N338" s="160">
        <f t="shared" si="12"/>
        <v>7</v>
      </c>
      <c r="O338" s="112">
        <f t="shared" si="15"/>
        <v>36</v>
      </c>
      <c r="P338" s="115">
        <f t="shared" si="13"/>
        <v>0</v>
      </c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">
      <c r="A339" s="164">
        <v>332</v>
      </c>
      <c r="B339" s="165" t="str">
        <f t="shared" si="4"/>
        <v>28-й год 8-й мес</v>
      </c>
      <c r="C339" s="166">
        <f t="shared" si="5"/>
        <v>53874</v>
      </c>
      <c r="D339" s="167">
        <f t="shared" si="6"/>
        <v>0</v>
      </c>
      <c r="E339" s="167">
        <f t="shared" si="7"/>
        <v>0</v>
      </c>
      <c r="F339" s="167">
        <f t="shared" si="14"/>
        <v>0</v>
      </c>
      <c r="G339" s="168">
        <f t="shared" si="8"/>
        <v>0</v>
      </c>
      <c r="H339" s="167">
        <f t="shared" si="2"/>
        <v>0</v>
      </c>
      <c r="I339" s="167">
        <f t="shared" si="9"/>
        <v>0</v>
      </c>
      <c r="J339" s="167">
        <f t="shared" si="10"/>
        <v>0</v>
      </c>
      <c r="K339" s="168">
        <f t="shared" si="11"/>
        <v>0</v>
      </c>
      <c r="L339" s="161"/>
      <c r="M339" s="174"/>
      <c r="N339" s="160">
        <f t="shared" si="12"/>
        <v>7</v>
      </c>
      <c r="O339" s="112">
        <f t="shared" si="15"/>
        <v>36</v>
      </c>
      <c r="P339" s="115">
        <f t="shared" si="13"/>
        <v>0</v>
      </c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">
      <c r="A340" s="164">
        <v>333</v>
      </c>
      <c r="B340" s="165" t="str">
        <f t="shared" si="4"/>
        <v>28-й год 9-й мес</v>
      </c>
      <c r="C340" s="166">
        <f t="shared" si="5"/>
        <v>53905</v>
      </c>
      <c r="D340" s="167">
        <f t="shared" si="6"/>
        <v>0</v>
      </c>
      <c r="E340" s="167">
        <f t="shared" si="7"/>
        <v>0</v>
      </c>
      <c r="F340" s="167">
        <f t="shared" si="14"/>
        <v>0</v>
      </c>
      <c r="G340" s="168">
        <f t="shared" si="8"/>
        <v>0</v>
      </c>
      <c r="H340" s="167">
        <f t="shared" si="2"/>
        <v>0</v>
      </c>
      <c r="I340" s="167">
        <f t="shared" si="9"/>
        <v>0</v>
      </c>
      <c r="J340" s="167">
        <f t="shared" si="10"/>
        <v>0</v>
      </c>
      <c r="K340" s="168">
        <f t="shared" si="11"/>
        <v>0</v>
      </c>
      <c r="L340" s="161"/>
      <c r="M340" s="174"/>
      <c r="N340" s="160">
        <f t="shared" si="12"/>
        <v>7</v>
      </c>
      <c r="O340" s="112">
        <f t="shared" si="15"/>
        <v>36</v>
      </c>
      <c r="P340" s="115">
        <f t="shared" si="13"/>
        <v>0</v>
      </c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">
      <c r="A341" s="164">
        <v>334</v>
      </c>
      <c r="B341" s="165" t="str">
        <f t="shared" si="4"/>
        <v>28-й год 10-й мес</v>
      </c>
      <c r="C341" s="166">
        <f t="shared" si="5"/>
        <v>53936</v>
      </c>
      <c r="D341" s="167">
        <f t="shared" si="6"/>
        <v>0</v>
      </c>
      <c r="E341" s="167">
        <f t="shared" si="7"/>
        <v>0</v>
      </c>
      <c r="F341" s="167">
        <f t="shared" si="14"/>
        <v>0</v>
      </c>
      <c r="G341" s="168">
        <f t="shared" si="8"/>
        <v>0</v>
      </c>
      <c r="H341" s="167">
        <f t="shared" si="2"/>
        <v>0</v>
      </c>
      <c r="I341" s="167">
        <f t="shared" si="9"/>
        <v>0</v>
      </c>
      <c r="J341" s="167">
        <f t="shared" si="10"/>
        <v>0</v>
      </c>
      <c r="K341" s="168">
        <f t="shared" si="11"/>
        <v>0</v>
      </c>
      <c r="L341" s="161"/>
      <c r="M341" s="174"/>
      <c r="N341" s="160">
        <f t="shared" si="12"/>
        <v>7</v>
      </c>
      <c r="O341" s="112">
        <f t="shared" si="15"/>
        <v>36</v>
      </c>
      <c r="P341" s="115">
        <f t="shared" si="13"/>
        <v>0</v>
      </c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">
      <c r="A342" s="164">
        <v>335</v>
      </c>
      <c r="B342" s="165" t="str">
        <f t="shared" si="4"/>
        <v>28-й год 11-й мес</v>
      </c>
      <c r="C342" s="166">
        <f t="shared" si="5"/>
        <v>53966</v>
      </c>
      <c r="D342" s="167">
        <f t="shared" si="6"/>
        <v>0</v>
      </c>
      <c r="E342" s="167">
        <f t="shared" si="7"/>
        <v>0</v>
      </c>
      <c r="F342" s="167">
        <f t="shared" si="14"/>
        <v>0</v>
      </c>
      <c r="G342" s="168">
        <f t="shared" si="8"/>
        <v>0</v>
      </c>
      <c r="H342" s="167">
        <f t="shared" si="2"/>
        <v>0</v>
      </c>
      <c r="I342" s="167">
        <f t="shared" si="9"/>
        <v>0</v>
      </c>
      <c r="J342" s="167">
        <f t="shared" si="10"/>
        <v>0</v>
      </c>
      <c r="K342" s="168">
        <f t="shared" si="11"/>
        <v>0</v>
      </c>
      <c r="L342" s="161"/>
      <c r="M342" s="174"/>
      <c r="N342" s="160">
        <f t="shared" si="12"/>
        <v>7</v>
      </c>
      <c r="O342" s="112">
        <f t="shared" si="15"/>
        <v>36</v>
      </c>
      <c r="P342" s="115">
        <f t="shared" si="13"/>
        <v>0</v>
      </c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">
      <c r="A343" s="169">
        <v>336</v>
      </c>
      <c r="B343" s="165" t="str">
        <f t="shared" si="4"/>
        <v>28-й год 12-й мес</v>
      </c>
      <c r="C343" s="166">
        <f t="shared" si="5"/>
        <v>53997</v>
      </c>
      <c r="D343" s="167">
        <f t="shared" si="6"/>
        <v>0</v>
      </c>
      <c r="E343" s="170">
        <f t="shared" si="7"/>
        <v>0</v>
      </c>
      <c r="F343" s="167">
        <f t="shared" si="14"/>
        <v>0</v>
      </c>
      <c r="G343" s="171">
        <f t="shared" si="8"/>
        <v>0</v>
      </c>
      <c r="H343" s="170">
        <f t="shared" si="2"/>
        <v>0</v>
      </c>
      <c r="I343" s="170">
        <f t="shared" si="9"/>
        <v>0</v>
      </c>
      <c r="J343" s="170">
        <f t="shared" si="10"/>
        <v>0</v>
      </c>
      <c r="K343" s="171">
        <f t="shared" si="11"/>
        <v>0</v>
      </c>
      <c r="L343" s="163"/>
      <c r="M343" s="162"/>
      <c r="N343" s="160">
        <f t="shared" si="12"/>
        <v>7</v>
      </c>
      <c r="O343" s="112">
        <f t="shared" si="15"/>
        <v>36</v>
      </c>
      <c r="P343" s="115">
        <f t="shared" si="13"/>
        <v>0</v>
      </c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">
      <c r="A344" s="172">
        <v>337</v>
      </c>
      <c r="B344" s="165" t="str">
        <f t="shared" si="4"/>
        <v>29-й год 1-й мес</v>
      </c>
      <c r="C344" s="166">
        <f t="shared" si="5"/>
        <v>54027</v>
      </c>
      <c r="D344" s="167">
        <f t="shared" si="6"/>
        <v>0</v>
      </c>
      <c r="E344" s="167">
        <f t="shared" si="7"/>
        <v>0</v>
      </c>
      <c r="F344" s="167">
        <f t="shared" si="14"/>
        <v>0</v>
      </c>
      <c r="G344" s="168">
        <f t="shared" si="8"/>
        <v>0</v>
      </c>
      <c r="H344" s="167">
        <f t="shared" si="2"/>
        <v>0</v>
      </c>
      <c r="I344" s="167">
        <f t="shared" si="9"/>
        <v>0</v>
      </c>
      <c r="J344" s="167">
        <f t="shared" si="10"/>
        <v>0</v>
      </c>
      <c r="K344" s="168">
        <f t="shared" si="11"/>
        <v>0</v>
      </c>
      <c r="L344" s="161"/>
      <c r="M344" s="174"/>
      <c r="N344" s="160">
        <f t="shared" si="12"/>
        <v>7</v>
      </c>
      <c r="O344" s="112">
        <f t="shared" si="15"/>
        <v>36</v>
      </c>
      <c r="P344" s="115">
        <f t="shared" si="13"/>
        <v>0</v>
      </c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">
      <c r="A345" s="172">
        <v>338</v>
      </c>
      <c r="B345" s="165" t="str">
        <f t="shared" si="4"/>
        <v>29-й год 2-й мес</v>
      </c>
      <c r="C345" s="166">
        <f t="shared" si="5"/>
        <v>54058</v>
      </c>
      <c r="D345" s="167">
        <f t="shared" si="6"/>
        <v>0</v>
      </c>
      <c r="E345" s="167">
        <f t="shared" si="7"/>
        <v>0</v>
      </c>
      <c r="F345" s="167">
        <f t="shared" si="14"/>
        <v>0</v>
      </c>
      <c r="G345" s="168">
        <f t="shared" si="8"/>
        <v>0</v>
      </c>
      <c r="H345" s="167">
        <f t="shared" si="2"/>
        <v>0</v>
      </c>
      <c r="I345" s="167">
        <f t="shared" si="9"/>
        <v>0</v>
      </c>
      <c r="J345" s="167">
        <f t="shared" si="10"/>
        <v>0</v>
      </c>
      <c r="K345" s="168">
        <f t="shared" si="11"/>
        <v>0</v>
      </c>
      <c r="L345" s="161"/>
      <c r="M345" s="174"/>
      <c r="N345" s="160">
        <f t="shared" si="12"/>
        <v>7</v>
      </c>
      <c r="O345" s="112">
        <f t="shared" si="15"/>
        <v>36</v>
      </c>
      <c r="P345" s="115">
        <f t="shared" si="13"/>
        <v>0</v>
      </c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">
      <c r="A346" s="172">
        <v>339</v>
      </c>
      <c r="B346" s="165" t="str">
        <f t="shared" si="4"/>
        <v>29-й год 3-й мес</v>
      </c>
      <c r="C346" s="166">
        <f t="shared" si="5"/>
        <v>54089</v>
      </c>
      <c r="D346" s="167">
        <f t="shared" si="6"/>
        <v>0</v>
      </c>
      <c r="E346" s="167">
        <f t="shared" si="7"/>
        <v>0</v>
      </c>
      <c r="F346" s="167">
        <f t="shared" si="14"/>
        <v>0</v>
      </c>
      <c r="G346" s="168">
        <f t="shared" si="8"/>
        <v>0</v>
      </c>
      <c r="H346" s="167">
        <f t="shared" si="2"/>
        <v>0</v>
      </c>
      <c r="I346" s="167">
        <f t="shared" si="9"/>
        <v>0</v>
      </c>
      <c r="J346" s="167">
        <f t="shared" si="10"/>
        <v>0</v>
      </c>
      <c r="K346" s="168">
        <f t="shared" si="11"/>
        <v>0</v>
      </c>
      <c r="L346" s="161"/>
      <c r="M346" s="174"/>
      <c r="N346" s="160">
        <f t="shared" si="12"/>
        <v>7</v>
      </c>
      <c r="O346" s="112">
        <f t="shared" si="15"/>
        <v>36</v>
      </c>
      <c r="P346" s="115">
        <f t="shared" si="13"/>
        <v>0</v>
      </c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">
      <c r="A347" s="172">
        <v>340</v>
      </c>
      <c r="B347" s="165" t="str">
        <f t="shared" si="4"/>
        <v>29-й год 4-й мес</v>
      </c>
      <c r="C347" s="166">
        <f t="shared" si="5"/>
        <v>54118</v>
      </c>
      <c r="D347" s="167">
        <f t="shared" si="6"/>
        <v>0</v>
      </c>
      <c r="E347" s="167">
        <f t="shared" si="7"/>
        <v>0</v>
      </c>
      <c r="F347" s="167">
        <f t="shared" si="14"/>
        <v>0</v>
      </c>
      <c r="G347" s="168">
        <f t="shared" si="8"/>
        <v>0</v>
      </c>
      <c r="H347" s="167">
        <f t="shared" si="2"/>
        <v>0</v>
      </c>
      <c r="I347" s="167">
        <f t="shared" si="9"/>
        <v>0</v>
      </c>
      <c r="J347" s="167">
        <f t="shared" si="10"/>
        <v>0</v>
      </c>
      <c r="K347" s="168">
        <f t="shared" si="11"/>
        <v>0</v>
      </c>
      <c r="L347" s="161"/>
      <c r="M347" s="174"/>
      <c r="N347" s="160">
        <f t="shared" si="12"/>
        <v>7</v>
      </c>
      <c r="O347" s="112">
        <f t="shared" si="15"/>
        <v>36</v>
      </c>
      <c r="P347" s="115">
        <f t="shared" si="13"/>
        <v>0</v>
      </c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">
      <c r="A348" s="172">
        <v>341</v>
      </c>
      <c r="B348" s="165" t="str">
        <f t="shared" si="4"/>
        <v>29-й год 5-й мес</v>
      </c>
      <c r="C348" s="166">
        <f t="shared" si="5"/>
        <v>54149</v>
      </c>
      <c r="D348" s="167">
        <f t="shared" si="6"/>
        <v>0</v>
      </c>
      <c r="E348" s="167">
        <f t="shared" si="7"/>
        <v>0</v>
      </c>
      <c r="F348" s="167">
        <f t="shared" si="14"/>
        <v>0</v>
      </c>
      <c r="G348" s="168">
        <f t="shared" si="8"/>
        <v>0</v>
      </c>
      <c r="H348" s="167">
        <f t="shared" si="2"/>
        <v>0</v>
      </c>
      <c r="I348" s="167">
        <f t="shared" si="9"/>
        <v>0</v>
      </c>
      <c r="J348" s="167">
        <f t="shared" si="10"/>
        <v>0</v>
      </c>
      <c r="K348" s="168">
        <f t="shared" si="11"/>
        <v>0</v>
      </c>
      <c r="L348" s="161"/>
      <c r="M348" s="174"/>
      <c r="N348" s="160">
        <f t="shared" si="12"/>
        <v>7</v>
      </c>
      <c r="O348" s="112">
        <f t="shared" si="15"/>
        <v>36</v>
      </c>
      <c r="P348" s="115">
        <f t="shared" si="13"/>
        <v>0</v>
      </c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">
      <c r="A349" s="172">
        <v>342</v>
      </c>
      <c r="B349" s="165" t="str">
        <f t="shared" si="4"/>
        <v>29-й год 6-й мес</v>
      </c>
      <c r="C349" s="166">
        <f t="shared" si="5"/>
        <v>54179</v>
      </c>
      <c r="D349" s="167">
        <f t="shared" si="6"/>
        <v>0</v>
      </c>
      <c r="E349" s="167">
        <f t="shared" si="7"/>
        <v>0</v>
      </c>
      <c r="F349" s="167">
        <f t="shared" si="14"/>
        <v>0</v>
      </c>
      <c r="G349" s="168">
        <f t="shared" si="8"/>
        <v>0</v>
      </c>
      <c r="H349" s="167">
        <f t="shared" si="2"/>
        <v>0</v>
      </c>
      <c r="I349" s="167">
        <f t="shared" si="9"/>
        <v>0</v>
      </c>
      <c r="J349" s="167">
        <f t="shared" si="10"/>
        <v>0</v>
      </c>
      <c r="K349" s="168">
        <f t="shared" si="11"/>
        <v>0</v>
      </c>
      <c r="L349" s="161"/>
      <c r="M349" s="174"/>
      <c r="N349" s="160">
        <f t="shared" si="12"/>
        <v>7</v>
      </c>
      <c r="O349" s="112">
        <f t="shared" si="15"/>
        <v>36</v>
      </c>
      <c r="P349" s="115">
        <f t="shared" si="13"/>
        <v>0</v>
      </c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">
      <c r="A350" s="172">
        <v>343</v>
      </c>
      <c r="B350" s="165" t="str">
        <f t="shared" si="4"/>
        <v>29-й год 7-й мес</v>
      </c>
      <c r="C350" s="166">
        <f t="shared" si="5"/>
        <v>54210</v>
      </c>
      <c r="D350" s="167">
        <f t="shared" si="6"/>
        <v>0</v>
      </c>
      <c r="E350" s="167">
        <f t="shared" si="7"/>
        <v>0</v>
      </c>
      <c r="F350" s="167">
        <f t="shared" si="14"/>
        <v>0</v>
      </c>
      <c r="G350" s="168">
        <f t="shared" si="8"/>
        <v>0</v>
      </c>
      <c r="H350" s="167">
        <f t="shared" si="2"/>
        <v>0</v>
      </c>
      <c r="I350" s="167">
        <f t="shared" si="9"/>
        <v>0</v>
      </c>
      <c r="J350" s="167">
        <f t="shared" si="10"/>
        <v>0</v>
      </c>
      <c r="K350" s="168">
        <f t="shared" si="11"/>
        <v>0</v>
      </c>
      <c r="L350" s="161"/>
      <c r="M350" s="174"/>
      <c r="N350" s="160">
        <f t="shared" si="12"/>
        <v>7</v>
      </c>
      <c r="O350" s="112">
        <f t="shared" si="15"/>
        <v>36</v>
      </c>
      <c r="P350" s="115">
        <f t="shared" si="13"/>
        <v>0</v>
      </c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">
      <c r="A351" s="172">
        <v>344</v>
      </c>
      <c r="B351" s="165" t="str">
        <f t="shared" si="4"/>
        <v>29-й год 8-й мес</v>
      </c>
      <c r="C351" s="166">
        <f t="shared" si="5"/>
        <v>54240</v>
      </c>
      <c r="D351" s="167">
        <f t="shared" si="6"/>
        <v>0</v>
      </c>
      <c r="E351" s="167">
        <f t="shared" si="7"/>
        <v>0</v>
      </c>
      <c r="F351" s="167">
        <f t="shared" si="14"/>
        <v>0</v>
      </c>
      <c r="G351" s="168">
        <f t="shared" si="8"/>
        <v>0</v>
      </c>
      <c r="H351" s="167">
        <f t="shared" si="2"/>
        <v>0</v>
      </c>
      <c r="I351" s="167">
        <f t="shared" si="9"/>
        <v>0</v>
      </c>
      <c r="J351" s="167">
        <f t="shared" si="10"/>
        <v>0</v>
      </c>
      <c r="K351" s="168">
        <f t="shared" si="11"/>
        <v>0</v>
      </c>
      <c r="L351" s="161"/>
      <c r="M351" s="174"/>
      <c r="N351" s="160">
        <f t="shared" si="12"/>
        <v>7</v>
      </c>
      <c r="O351" s="112">
        <f t="shared" si="15"/>
        <v>36</v>
      </c>
      <c r="P351" s="115">
        <f t="shared" si="13"/>
        <v>0</v>
      </c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">
      <c r="A352" s="172">
        <v>345</v>
      </c>
      <c r="B352" s="165" t="str">
        <f t="shared" si="4"/>
        <v>29-й год 9-й мес</v>
      </c>
      <c r="C352" s="166">
        <f t="shared" si="5"/>
        <v>54271</v>
      </c>
      <c r="D352" s="167">
        <f t="shared" si="6"/>
        <v>0</v>
      </c>
      <c r="E352" s="167">
        <f t="shared" si="7"/>
        <v>0</v>
      </c>
      <c r="F352" s="167">
        <f t="shared" si="14"/>
        <v>0</v>
      </c>
      <c r="G352" s="168">
        <f t="shared" si="8"/>
        <v>0</v>
      </c>
      <c r="H352" s="167">
        <f t="shared" si="2"/>
        <v>0</v>
      </c>
      <c r="I352" s="167">
        <f t="shared" si="9"/>
        <v>0</v>
      </c>
      <c r="J352" s="167">
        <f t="shared" si="10"/>
        <v>0</v>
      </c>
      <c r="K352" s="168">
        <f t="shared" si="11"/>
        <v>0</v>
      </c>
      <c r="L352" s="161"/>
      <c r="M352" s="174"/>
      <c r="N352" s="160">
        <f t="shared" si="12"/>
        <v>7</v>
      </c>
      <c r="O352" s="112">
        <f t="shared" si="15"/>
        <v>36</v>
      </c>
      <c r="P352" s="115">
        <f t="shared" si="13"/>
        <v>0</v>
      </c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">
      <c r="A353" s="172">
        <v>346</v>
      </c>
      <c r="B353" s="165" t="str">
        <f t="shared" si="4"/>
        <v>29-й год 10-й мес</v>
      </c>
      <c r="C353" s="166">
        <f t="shared" si="5"/>
        <v>54302</v>
      </c>
      <c r="D353" s="167">
        <f t="shared" si="6"/>
        <v>0</v>
      </c>
      <c r="E353" s="167">
        <f t="shared" si="7"/>
        <v>0</v>
      </c>
      <c r="F353" s="167">
        <f t="shared" si="14"/>
        <v>0</v>
      </c>
      <c r="G353" s="168">
        <f t="shared" si="8"/>
        <v>0</v>
      </c>
      <c r="H353" s="167">
        <f t="shared" si="2"/>
        <v>0</v>
      </c>
      <c r="I353" s="167">
        <f t="shared" si="9"/>
        <v>0</v>
      </c>
      <c r="J353" s="167">
        <f t="shared" si="10"/>
        <v>0</v>
      </c>
      <c r="K353" s="168">
        <f t="shared" si="11"/>
        <v>0</v>
      </c>
      <c r="L353" s="161"/>
      <c r="M353" s="174"/>
      <c r="N353" s="160">
        <f t="shared" si="12"/>
        <v>7</v>
      </c>
      <c r="O353" s="112">
        <f t="shared" si="15"/>
        <v>36</v>
      </c>
      <c r="P353" s="115">
        <f t="shared" si="13"/>
        <v>0</v>
      </c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">
      <c r="A354" s="172">
        <v>347</v>
      </c>
      <c r="B354" s="165" t="str">
        <f t="shared" si="4"/>
        <v>29-й год 11-й мес</v>
      </c>
      <c r="C354" s="166">
        <f t="shared" si="5"/>
        <v>54332</v>
      </c>
      <c r="D354" s="167">
        <f t="shared" si="6"/>
        <v>0</v>
      </c>
      <c r="E354" s="167">
        <f t="shared" si="7"/>
        <v>0</v>
      </c>
      <c r="F354" s="167">
        <f t="shared" si="14"/>
        <v>0</v>
      </c>
      <c r="G354" s="168">
        <f t="shared" si="8"/>
        <v>0</v>
      </c>
      <c r="H354" s="167">
        <f t="shared" si="2"/>
        <v>0</v>
      </c>
      <c r="I354" s="167">
        <f t="shared" si="9"/>
        <v>0</v>
      </c>
      <c r="J354" s="167">
        <f t="shared" si="10"/>
        <v>0</v>
      </c>
      <c r="K354" s="168">
        <f t="shared" si="11"/>
        <v>0</v>
      </c>
      <c r="L354" s="161"/>
      <c r="M354" s="174"/>
      <c r="N354" s="160">
        <f t="shared" si="12"/>
        <v>7</v>
      </c>
      <c r="O354" s="112">
        <f t="shared" si="15"/>
        <v>36</v>
      </c>
      <c r="P354" s="115">
        <f t="shared" si="13"/>
        <v>0</v>
      </c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">
      <c r="A355" s="173">
        <v>348</v>
      </c>
      <c r="B355" s="165" t="str">
        <f t="shared" si="4"/>
        <v>29-й год 12-й мес</v>
      </c>
      <c r="C355" s="166">
        <f t="shared" si="5"/>
        <v>54363</v>
      </c>
      <c r="D355" s="167">
        <f t="shared" si="6"/>
        <v>0</v>
      </c>
      <c r="E355" s="170">
        <f t="shared" si="7"/>
        <v>0</v>
      </c>
      <c r="F355" s="167">
        <f t="shared" si="14"/>
        <v>0</v>
      </c>
      <c r="G355" s="171">
        <f t="shared" si="8"/>
        <v>0</v>
      </c>
      <c r="H355" s="170">
        <f t="shared" si="2"/>
        <v>0</v>
      </c>
      <c r="I355" s="170">
        <f t="shared" si="9"/>
        <v>0</v>
      </c>
      <c r="J355" s="170">
        <f t="shared" si="10"/>
        <v>0</v>
      </c>
      <c r="K355" s="171">
        <f t="shared" si="11"/>
        <v>0</v>
      </c>
      <c r="L355" s="163"/>
      <c r="M355" s="162"/>
      <c r="N355" s="160">
        <f t="shared" si="12"/>
        <v>7</v>
      </c>
      <c r="O355" s="112">
        <f t="shared" si="15"/>
        <v>36</v>
      </c>
      <c r="P355" s="115">
        <f t="shared" si="13"/>
        <v>0</v>
      </c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">
      <c r="A356" s="164">
        <v>349</v>
      </c>
      <c r="B356" s="165" t="str">
        <f t="shared" si="4"/>
        <v>30-й год 1-й мес</v>
      </c>
      <c r="C356" s="166">
        <f t="shared" si="5"/>
        <v>54393</v>
      </c>
      <c r="D356" s="167">
        <f t="shared" si="6"/>
        <v>0</v>
      </c>
      <c r="E356" s="167">
        <f t="shared" si="7"/>
        <v>0</v>
      </c>
      <c r="F356" s="167">
        <f t="shared" si="14"/>
        <v>0</v>
      </c>
      <c r="G356" s="168">
        <f t="shared" si="8"/>
        <v>0</v>
      </c>
      <c r="H356" s="167">
        <f t="shared" si="2"/>
        <v>0</v>
      </c>
      <c r="I356" s="167">
        <f t="shared" si="9"/>
        <v>0</v>
      </c>
      <c r="J356" s="167">
        <f t="shared" si="10"/>
        <v>0</v>
      </c>
      <c r="K356" s="168">
        <f t="shared" si="11"/>
        <v>0</v>
      </c>
      <c r="L356" s="161"/>
      <c r="M356" s="174"/>
      <c r="N356" s="160">
        <f t="shared" si="12"/>
        <v>7</v>
      </c>
      <c r="O356" s="112">
        <f t="shared" si="15"/>
        <v>36</v>
      </c>
      <c r="P356" s="115">
        <f t="shared" si="13"/>
        <v>0</v>
      </c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">
      <c r="A357" s="164">
        <v>350</v>
      </c>
      <c r="B357" s="165" t="str">
        <f t="shared" si="4"/>
        <v>30-й год 2-й мес</v>
      </c>
      <c r="C357" s="166">
        <f t="shared" si="5"/>
        <v>54424</v>
      </c>
      <c r="D357" s="167">
        <f t="shared" si="6"/>
        <v>0</v>
      </c>
      <c r="E357" s="167">
        <f t="shared" si="7"/>
        <v>0</v>
      </c>
      <c r="F357" s="167">
        <f t="shared" si="14"/>
        <v>0</v>
      </c>
      <c r="G357" s="168">
        <f t="shared" si="8"/>
        <v>0</v>
      </c>
      <c r="H357" s="167">
        <f t="shared" si="2"/>
        <v>0</v>
      </c>
      <c r="I357" s="167">
        <f t="shared" si="9"/>
        <v>0</v>
      </c>
      <c r="J357" s="167">
        <f t="shared" si="10"/>
        <v>0</v>
      </c>
      <c r="K357" s="168">
        <f t="shared" si="11"/>
        <v>0</v>
      </c>
      <c r="L357" s="161"/>
      <c r="M357" s="174"/>
      <c r="N357" s="160">
        <f t="shared" si="12"/>
        <v>7</v>
      </c>
      <c r="O357" s="112">
        <f t="shared" si="15"/>
        <v>36</v>
      </c>
      <c r="P357" s="115">
        <f t="shared" si="13"/>
        <v>0</v>
      </c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">
      <c r="A358" s="164">
        <v>351</v>
      </c>
      <c r="B358" s="165" t="str">
        <f t="shared" si="4"/>
        <v>30-й год 3-й мес</v>
      </c>
      <c r="C358" s="166">
        <f t="shared" si="5"/>
        <v>54455</v>
      </c>
      <c r="D358" s="167">
        <f t="shared" si="6"/>
        <v>0</v>
      </c>
      <c r="E358" s="167">
        <f t="shared" si="7"/>
        <v>0</v>
      </c>
      <c r="F358" s="167">
        <f t="shared" si="14"/>
        <v>0</v>
      </c>
      <c r="G358" s="168">
        <f t="shared" si="8"/>
        <v>0</v>
      </c>
      <c r="H358" s="167">
        <f t="shared" si="2"/>
        <v>0</v>
      </c>
      <c r="I358" s="167">
        <f t="shared" si="9"/>
        <v>0</v>
      </c>
      <c r="J358" s="167">
        <f t="shared" si="10"/>
        <v>0</v>
      </c>
      <c r="K358" s="168">
        <f t="shared" si="11"/>
        <v>0</v>
      </c>
      <c r="L358" s="161"/>
      <c r="M358" s="174"/>
      <c r="N358" s="160">
        <f t="shared" si="12"/>
        <v>7</v>
      </c>
      <c r="O358" s="112">
        <f t="shared" si="15"/>
        <v>36</v>
      </c>
      <c r="P358" s="115">
        <f t="shared" si="13"/>
        <v>0</v>
      </c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">
      <c r="A359" s="164">
        <v>352</v>
      </c>
      <c r="B359" s="165" t="str">
        <f t="shared" si="4"/>
        <v>30-й год 4-й мес</v>
      </c>
      <c r="C359" s="166">
        <f t="shared" si="5"/>
        <v>54483</v>
      </c>
      <c r="D359" s="167">
        <f t="shared" si="6"/>
        <v>0</v>
      </c>
      <c r="E359" s="167">
        <f t="shared" si="7"/>
        <v>0</v>
      </c>
      <c r="F359" s="167">
        <f t="shared" si="14"/>
        <v>0</v>
      </c>
      <c r="G359" s="168">
        <f t="shared" si="8"/>
        <v>0</v>
      </c>
      <c r="H359" s="167">
        <f t="shared" si="2"/>
        <v>0</v>
      </c>
      <c r="I359" s="167">
        <f t="shared" si="9"/>
        <v>0</v>
      </c>
      <c r="J359" s="167">
        <f t="shared" si="10"/>
        <v>0</v>
      </c>
      <c r="K359" s="168">
        <f t="shared" si="11"/>
        <v>0</v>
      </c>
      <c r="L359" s="161"/>
      <c r="M359" s="174"/>
      <c r="N359" s="160">
        <f t="shared" si="12"/>
        <v>7</v>
      </c>
      <c r="O359" s="112">
        <f t="shared" si="15"/>
        <v>36</v>
      </c>
      <c r="P359" s="115">
        <f t="shared" si="13"/>
        <v>0</v>
      </c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">
      <c r="A360" s="164">
        <v>353</v>
      </c>
      <c r="B360" s="165" t="str">
        <f t="shared" si="4"/>
        <v>30-й год 5-й мес</v>
      </c>
      <c r="C360" s="166">
        <f t="shared" si="5"/>
        <v>54514</v>
      </c>
      <c r="D360" s="167">
        <f t="shared" si="6"/>
        <v>0</v>
      </c>
      <c r="E360" s="167">
        <f t="shared" si="7"/>
        <v>0</v>
      </c>
      <c r="F360" s="167">
        <f t="shared" si="14"/>
        <v>0</v>
      </c>
      <c r="G360" s="168">
        <f t="shared" si="8"/>
        <v>0</v>
      </c>
      <c r="H360" s="167">
        <f t="shared" si="2"/>
        <v>0</v>
      </c>
      <c r="I360" s="167">
        <f t="shared" si="9"/>
        <v>0</v>
      </c>
      <c r="J360" s="167">
        <f t="shared" si="10"/>
        <v>0</v>
      </c>
      <c r="K360" s="168">
        <f t="shared" si="11"/>
        <v>0</v>
      </c>
      <c r="L360" s="161"/>
      <c r="M360" s="174"/>
      <c r="N360" s="160">
        <f t="shared" si="12"/>
        <v>7</v>
      </c>
      <c r="O360" s="112">
        <f t="shared" si="15"/>
        <v>36</v>
      </c>
      <c r="P360" s="115">
        <f t="shared" si="13"/>
        <v>0</v>
      </c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">
      <c r="A361" s="164">
        <v>354</v>
      </c>
      <c r="B361" s="165" t="str">
        <f t="shared" si="4"/>
        <v>30-й год 6-й мес</v>
      </c>
      <c r="C361" s="166">
        <f t="shared" si="5"/>
        <v>54544</v>
      </c>
      <c r="D361" s="167">
        <f t="shared" si="6"/>
        <v>0</v>
      </c>
      <c r="E361" s="167">
        <f t="shared" si="7"/>
        <v>0</v>
      </c>
      <c r="F361" s="167">
        <f t="shared" si="14"/>
        <v>0</v>
      </c>
      <c r="G361" s="168">
        <f t="shared" si="8"/>
        <v>0</v>
      </c>
      <c r="H361" s="167">
        <f t="shared" si="2"/>
        <v>0</v>
      </c>
      <c r="I361" s="167">
        <f t="shared" si="9"/>
        <v>0</v>
      </c>
      <c r="J361" s="167">
        <f t="shared" si="10"/>
        <v>0</v>
      </c>
      <c r="K361" s="168">
        <f t="shared" si="11"/>
        <v>0</v>
      </c>
      <c r="L361" s="161"/>
      <c r="M361" s="174"/>
      <c r="N361" s="160">
        <f t="shared" si="12"/>
        <v>7</v>
      </c>
      <c r="O361" s="112">
        <f t="shared" si="15"/>
        <v>36</v>
      </c>
      <c r="P361" s="115">
        <f t="shared" si="13"/>
        <v>0</v>
      </c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">
      <c r="A362" s="164">
        <v>355</v>
      </c>
      <c r="B362" s="165" t="str">
        <f t="shared" si="4"/>
        <v>30-й год 7-й мес</v>
      </c>
      <c r="C362" s="166">
        <f t="shared" si="5"/>
        <v>54575</v>
      </c>
      <c r="D362" s="167">
        <f t="shared" si="6"/>
        <v>0</v>
      </c>
      <c r="E362" s="167">
        <f t="shared" si="7"/>
        <v>0</v>
      </c>
      <c r="F362" s="167">
        <f t="shared" si="14"/>
        <v>0</v>
      </c>
      <c r="G362" s="168">
        <f t="shared" si="8"/>
        <v>0</v>
      </c>
      <c r="H362" s="167">
        <f t="shared" si="2"/>
        <v>0</v>
      </c>
      <c r="I362" s="167">
        <f t="shared" si="9"/>
        <v>0</v>
      </c>
      <c r="J362" s="167">
        <f t="shared" si="10"/>
        <v>0</v>
      </c>
      <c r="K362" s="168">
        <f t="shared" si="11"/>
        <v>0</v>
      </c>
      <c r="L362" s="161"/>
      <c r="M362" s="174"/>
      <c r="N362" s="160">
        <f t="shared" si="12"/>
        <v>7</v>
      </c>
      <c r="O362" s="112">
        <f t="shared" si="15"/>
        <v>36</v>
      </c>
      <c r="P362" s="115">
        <f t="shared" si="13"/>
        <v>0</v>
      </c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">
      <c r="A363" s="164">
        <v>356</v>
      </c>
      <c r="B363" s="165" t="str">
        <f t="shared" si="4"/>
        <v>30-й год 8-й мес</v>
      </c>
      <c r="C363" s="166">
        <f t="shared" si="5"/>
        <v>54605</v>
      </c>
      <c r="D363" s="167">
        <f t="shared" si="6"/>
        <v>0</v>
      </c>
      <c r="E363" s="167">
        <f t="shared" si="7"/>
        <v>0</v>
      </c>
      <c r="F363" s="167">
        <f t="shared" si="14"/>
        <v>0</v>
      </c>
      <c r="G363" s="168">
        <f t="shared" si="8"/>
        <v>0</v>
      </c>
      <c r="H363" s="167">
        <f t="shared" si="2"/>
        <v>0</v>
      </c>
      <c r="I363" s="167">
        <f t="shared" si="9"/>
        <v>0</v>
      </c>
      <c r="J363" s="167">
        <f t="shared" si="10"/>
        <v>0</v>
      </c>
      <c r="K363" s="168">
        <f t="shared" si="11"/>
        <v>0</v>
      </c>
      <c r="L363" s="161"/>
      <c r="M363" s="174"/>
      <c r="N363" s="160">
        <f t="shared" si="12"/>
        <v>7</v>
      </c>
      <c r="O363" s="112">
        <f t="shared" si="15"/>
        <v>36</v>
      </c>
      <c r="P363" s="115">
        <f t="shared" si="13"/>
        <v>0</v>
      </c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">
      <c r="A364" s="164">
        <v>357</v>
      </c>
      <c r="B364" s="165" t="str">
        <f t="shared" si="4"/>
        <v>30-й год 9-й мес</v>
      </c>
      <c r="C364" s="166">
        <f t="shared" si="5"/>
        <v>54636</v>
      </c>
      <c r="D364" s="167">
        <f t="shared" si="6"/>
        <v>0</v>
      </c>
      <c r="E364" s="167">
        <f t="shared" si="7"/>
        <v>0</v>
      </c>
      <c r="F364" s="167">
        <f t="shared" si="14"/>
        <v>0</v>
      </c>
      <c r="G364" s="168">
        <f t="shared" si="8"/>
        <v>0</v>
      </c>
      <c r="H364" s="167">
        <f t="shared" si="2"/>
        <v>0</v>
      </c>
      <c r="I364" s="167">
        <f t="shared" si="9"/>
        <v>0</v>
      </c>
      <c r="J364" s="167">
        <f t="shared" si="10"/>
        <v>0</v>
      </c>
      <c r="K364" s="168">
        <f t="shared" si="11"/>
        <v>0</v>
      </c>
      <c r="L364" s="161"/>
      <c r="M364" s="174"/>
      <c r="N364" s="160">
        <f t="shared" si="12"/>
        <v>7</v>
      </c>
      <c r="O364" s="112">
        <f t="shared" si="15"/>
        <v>36</v>
      </c>
      <c r="P364" s="115">
        <f t="shared" si="13"/>
        <v>0</v>
      </c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">
      <c r="A365" s="164">
        <v>358</v>
      </c>
      <c r="B365" s="165" t="str">
        <f t="shared" si="4"/>
        <v>30-й год 10-й мес</v>
      </c>
      <c r="C365" s="166">
        <f t="shared" si="5"/>
        <v>54667</v>
      </c>
      <c r="D365" s="167">
        <f t="shared" si="6"/>
        <v>0</v>
      </c>
      <c r="E365" s="167">
        <f t="shared" si="7"/>
        <v>0</v>
      </c>
      <c r="F365" s="167">
        <f t="shared" si="14"/>
        <v>0</v>
      </c>
      <c r="G365" s="168">
        <f t="shared" si="8"/>
        <v>0</v>
      </c>
      <c r="H365" s="167">
        <f t="shared" si="2"/>
        <v>0</v>
      </c>
      <c r="I365" s="167">
        <f t="shared" si="9"/>
        <v>0</v>
      </c>
      <c r="J365" s="167">
        <f t="shared" si="10"/>
        <v>0</v>
      </c>
      <c r="K365" s="168">
        <f t="shared" si="11"/>
        <v>0</v>
      </c>
      <c r="L365" s="161"/>
      <c r="M365" s="174"/>
      <c r="N365" s="160">
        <f t="shared" si="12"/>
        <v>7</v>
      </c>
      <c r="O365" s="112">
        <f t="shared" si="15"/>
        <v>36</v>
      </c>
      <c r="P365" s="115">
        <f t="shared" si="13"/>
        <v>0</v>
      </c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">
      <c r="A366" s="164">
        <v>359</v>
      </c>
      <c r="B366" s="165" t="str">
        <f t="shared" si="4"/>
        <v>30-й год 11-й мес</v>
      </c>
      <c r="C366" s="166">
        <f t="shared" si="5"/>
        <v>54697</v>
      </c>
      <c r="D366" s="167">
        <f t="shared" si="6"/>
        <v>0</v>
      </c>
      <c r="E366" s="167">
        <f t="shared" si="7"/>
        <v>0</v>
      </c>
      <c r="F366" s="167">
        <f t="shared" si="14"/>
        <v>0</v>
      </c>
      <c r="G366" s="168">
        <f t="shared" si="8"/>
        <v>0</v>
      </c>
      <c r="H366" s="167">
        <f t="shared" si="2"/>
        <v>0</v>
      </c>
      <c r="I366" s="167">
        <f t="shared" si="9"/>
        <v>0</v>
      </c>
      <c r="J366" s="167">
        <f t="shared" si="10"/>
        <v>0</v>
      </c>
      <c r="K366" s="168">
        <f t="shared" si="11"/>
        <v>0</v>
      </c>
      <c r="L366" s="161"/>
      <c r="M366" s="174"/>
      <c r="N366" s="160">
        <f t="shared" si="12"/>
        <v>7</v>
      </c>
      <c r="O366" s="112">
        <f t="shared" si="15"/>
        <v>36</v>
      </c>
      <c r="P366" s="115">
        <f t="shared" si="13"/>
        <v>0</v>
      </c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">
      <c r="A367" s="169">
        <v>360</v>
      </c>
      <c r="B367" s="165" t="str">
        <f t="shared" si="4"/>
        <v>30-й год 12-й мес</v>
      </c>
      <c r="C367" s="166">
        <f t="shared" si="5"/>
        <v>54728</v>
      </c>
      <c r="D367" s="167">
        <f t="shared" si="6"/>
        <v>0</v>
      </c>
      <c r="E367" s="170">
        <f t="shared" si="7"/>
        <v>0</v>
      </c>
      <c r="F367" s="167">
        <f t="shared" si="14"/>
        <v>0</v>
      </c>
      <c r="G367" s="171">
        <f t="shared" si="8"/>
        <v>0</v>
      </c>
      <c r="H367" s="170">
        <f t="shared" si="2"/>
        <v>0</v>
      </c>
      <c r="I367" s="170">
        <f t="shared" si="9"/>
        <v>0</v>
      </c>
      <c r="J367" s="170">
        <f t="shared" si="10"/>
        <v>0</v>
      </c>
      <c r="K367" s="171">
        <f t="shared" si="11"/>
        <v>0</v>
      </c>
      <c r="L367" s="163"/>
      <c r="M367" s="162"/>
      <c r="N367" s="160">
        <f t="shared" si="12"/>
        <v>7</v>
      </c>
      <c r="O367" s="112">
        <f t="shared" si="15"/>
        <v>36</v>
      </c>
      <c r="P367" s="115">
        <f t="shared" si="13"/>
        <v>0</v>
      </c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">
      <c r="A368" s="172">
        <v>361</v>
      </c>
      <c r="B368" s="165" t="str">
        <f t="shared" si="4"/>
        <v>31-й год 1-й мес</v>
      </c>
      <c r="C368" s="166">
        <f t="shared" si="5"/>
        <v>54758</v>
      </c>
      <c r="D368" s="167">
        <f t="shared" si="6"/>
        <v>0</v>
      </c>
      <c r="E368" s="167">
        <f t="shared" si="7"/>
        <v>0</v>
      </c>
      <c r="F368" s="167">
        <f t="shared" si="14"/>
        <v>0</v>
      </c>
      <c r="G368" s="168">
        <f t="shared" si="8"/>
        <v>0</v>
      </c>
      <c r="H368" s="167">
        <f t="shared" si="2"/>
        <v>0</v>
      </c>
      <c r="I368" s="167">
        <f t="shared" si="9"/>
        <v>0</v>
      </c>
      <c r="J368" s="167">
        <f t="shared" si="10"/>
        <v>0</v>
      </c>
      <c r="K368" s="168">
        <f t="shared" si="11"/>
        <v>0</v>
      </c>
      <c r="L368" s="161"/>
      <c r="M368" s="174"/>
      <c r="N368" s="160">
        <f t="shared" si="12"/>
        <v>7</v>
      </c>
      <c r="O368" s="112">
        <f t="shared" si="15"/>
        <v>36</v>
      </c>
      <c r="P368" s="115">
        <f t="shared" si="13"/>
        <v>0</v>
      </c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">
      <c r="A369" s="172">
        <v>362</v>
      </c>
      <c r="B369" s="165" t="str">
        <f t="shared" si="4"/>
        <v>31-й год 2-й мес</v>
      </c>
      <c r="C369" s="166">
        <f t="shared" si="5"/>
        <v>54789</v>
      </c>
      <c r="D369" s="167">
        <f t="shared" si="6"/>
        <v>0</v>
      </c>
      <c r="E369" s="167">
        <f t="shared" si="7"/>
        <v>0</v>
      </c>
      <c r="F369" s="167">
        <f t="shared" si="14"/>
        <v>0</v>
      </c>
      <c r="G369" s="168">
        <f t="shared" si="8"/>
        <v>0</v>
      </c>
      <c r="H369" s="167">
        <f t="shared" si="2"/>
        <v>0</v>
      </c>
      <c r="I369" s="167">
        <f t="shared" si="9"/>
        <v>0</v>
      </c>
      <c r="J369" s="167">
        <f t="shared" si="10"/>
        <v>0</v>
      </c>
      <c r="K369" s="168">
        <f t="shared" si="11"/>
        <v>0</v>
      </c>
      <c r="L369" s="161"/>
      <c r="M369" s="174"/>
      <c r="N369" s="160">
        <f t="shared" si="12"/>
        <v>7</v>
      </c>
      <c r="O369" s="112">
        <f t="shared" si="15"/>
        <v>36</v>
      </c>
      <c r="P369" s="115">
        <f t="shared" si="13"/>
        <v>0</v>
      </c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">
      <c r="A370" s="172">
        <v>363</v>
      </c>
      <c r="B370" s="165" t="str">
        <f t="shared" si="4"/>
        <v>31-й год 3-й мес</v>
      </c>
      <c r="C370" s="166">
        <f t="shared" si="5"/>
        <v>54820</v>
      </c>
      <c r="D370" s="167">
        <f t="shared" si="6"/>
        <v>0</v>
      </c>
      <c r="E370" s="167">
        <f t="shared" si="7"/>
        <v>0</v>
      </c>
      <c r="F370" s="167">
        <f t="shared" si="14"/>
        <v>0</v>
      </c>
      <c r="G370" s="168">
        <f t="shared" si="8"/>
        <v>0</v>
      </c>
      <c r="H370" s="167">
        <f t="shared" si="2"/>
        <v>0</v>
      </c>
      <c r="I370" s="167">
        <f t="shared" si="9"/>
        <v>0</v>
      </c>
      <c r="J370" s="167">
        <f t="shared" si="10"/>
        <v>0</v>
      </c>
      <c r="K370" s="168">
        <f t="shared" si="11"/>
        <v>0</v>
      </c>
      <c r="L370" s="161"/>
      <c r="M370" s="174"/>
      <c r="N370" s="160">
        <f t="shared" si="12"/>
        <v>7</v>
      </c>
      <c r="O370" s="112">
        <f t="shared" si="15"/>
        <v>36</v>
      </c>
      <c r="P370" s="115">
        <f t="shared" si="13"/>
        <v>0</v>
      </c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">
      <c r="A371" s="172">
        <v>364</v>
      </c>
      <c r="B371" s="165" t="str">
        <f t="shared" si="4"/>
        <v>31-й год 4-й мес</v>
      </c>
      <c r="C371" s="166">
        <f t="shared" si="5"/>
        <v>54848</v>
      </c>
      <c r="D371" s="167">
        <f t="shared" si="6"/>
        <v>0</v>
      </c>
      <c r="E371" s="167">
        <f t="shared" si="7"/>
        <v>0</v>
      </c>
      <c r="F371" s="167">
        <f t="shared" si="14"/>
        <v>0</v>
      </c>
      <c r="G371" s="168">
        <f t="shared" si="8"/>
        <v>0</v>
      </c>
      <c r="H371" s="167">
        <f t="shared" si="2"/>
        <v>0</v>
      </c>
      <c r="I371" s="167">
        <f t="shared" si="9"/>
        <v>0</v>
      </c>
      <c r="J371" s="167">
        <f t="shared" si="10"/>
        <v>0</v>
      </c>
      <c r="K371" s="168">
        <f t="shared" si="11"/>
        <v>0</v>
      </c>
      <c r="L371" s="161"/>
      <c r="M371" s="174"/>
      <c r="N371" s="160">
        <f t="shared" si="12"/>
        <v>7</v>
      </c>
      <c r="O371" s="112">
        <f t="shared" si="15"/>
        <v>36</v>
      </c>
      <c r="P371" s="115">
        <f t="shared" si="13"/>
        <v>0</v>
      </c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">
      <c r="A372" s="172">
        <v>365</v>
      </c>
      <c r="B372" s="165" t="str">
        <f t="shared" si="4"/>
        <v>31-й год 5-й мес</v>
      </c>
      <c r="C372" s="166">
        <f t="shared" si="5"/>
        <v>54879</v>
      </c>
      <c r="D372" s="167">
        <f t="shared" si="6"/>
        <v>0</v>
      </c>
      <c r="E372" s="167">
        <f t="shared" si="7"/>
        <v>0</v>
      </c>
      <c r="F372" s="167">
        <f t="shared" si="14"/>
        <v>0</v>
      </c>
      <c r="G372" s="168">
        <f t="shared" si="8"/>
        <v>0</v>
      </c>
      <c r="H372" s="167">
        <f t="shared" si="2"/>
        <v>0</v>
      </c>
      <c r="I372" s="167">
        <f t="shared" si="9"/>
        <v>0</v>
      </c>
      <c r="J372" s="167">
        <f t="shared" si="10"/>
        <v>0</v>
      </c>
      <c r="K372" s="168">
        <f t="shared" si="11"/>
        <v>0</v>
      </c>
      <c r="L372" s="161"/>
      <c r="M372" s="174"/>
      <c r="N372" s="160">
        <f t="shared" si="12"/>
        <v>7</v>
      </c>
      <c r="O372" s="112">
        <f t="shared" si="15"/>
        <v>36</v>
      </c>
      <c r="P372" s="115">
        <f t="shared" si="13"/>
        <v>0</v>
      </c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">
      <c r="A373" s="172">
        <v>366</v>
      </c>
      <c r="B373" s="165" t="str">
        <f t="shared" si="4"/>
        <v>31-й год 6-й мес</v>
      </c>
      <c r="C373" s="166">
        <f t="shared" si="5"/>
        <v>54909</v>
      </c>
      <c r="D373" s="167">
        <f t="shared" si="6"/>
        <v>0</v>
      </c>
      <c r="E373" s="167">
        <f t="shared" si="7"/>
        <v>0</v>
      </c>
      <c r="F373" s="167">
        <f t="shared" si="14"/>
        <v>0</v>
      </c>
      <c r="G373" s="168">
        <f t="shared" si="8"/>
        <v>0</v>
      </c>
      <c r="H373" s="167">
        <f t="shared" si="2"/>
        <v>0</v>
      </c>
      <c r="I373" s="167">
        <f t="shared" si="9"/>
        <v>0</v>
      </c>
      <c r="J373" s="167">
        <f t="shared" si="10"/>
        <v>0</v>
      </c>
      <c r="K373" s="168">
        <f t="shared" si="11"/>
        <v>0</v>
      </c>
      <c r="L373" s="161"/>
      <c r="M373" s="174"/>
      <c r="N373" s="160">
        <f t="shared" si="12"/>
        <v>7</v>
      </c>
      <c r="O373" s="112">
        <f t="shared" si="15"/>
        <v>36</v>
      </c>
      <c r="P373" s="115">
        <f t="shared" si="13"/>
        <v>0</v>
      </c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">
      <c r="A374" s="172">
        <v>367</v>
      </c>
      <c r="B374" s="165" t="str">
        <f t="shared" si="4"/>
        <v>31-й год 7-й мес</v>
      </c>
      <c r="C374" s="166">
        <f t="shared" si="5"/>
        <v>54940</v>
      </c>
      <c r="D374" s="167">
        <f t="shared" si="6"/>
        <v>0</v>
      </c>
      <c r="E374" s="167">
        <f t="shared" si="7"/>
        <v>0</v>
      </c>
      <c r="F374" s="167">
        <f t="shared" si="14"/>
        <v>0</v>
      </c>
      <c r="G374" s="168">
        <f t="shared" si="8"/>
        <v>0</v>
      </c>
      <c r="H374" s="167">
        <f t="shared" si="2"/>
        <v>0</v>
      </c>
      <c r="I374" s="167">
        <f t="shared" si="9"/>
        <v>0</v>
      </c>
      <c r="J374" s="167">
        <f t="shared" si="10"/>
        <v>0</v>
      </c>
      <c r="K374" s="168">
        <f t="shared" si="11"/>
        <v>0</v>
      </c>
      <c r="L374" s="161"/>
      <c r="M374" s="174"/>
      <c r="N374" s="160">
        <f t="shared" si="12"/>
        <v>7</v>
      </c>
      <c r="O374" s="112">
        <f t="shared" si="15"/>
        <v>36</v>
      </c>
      <c r="P374" s="115">
        <f t="shared" si="13"/>
        <v>0</v>
      </c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">
      <c r="A375" s="172">
        <v>368</v>
      </c>
      <c r="B375" s="165" t="str">
        <f t="shared" si="4"/>
        <v>31-й год 8-й мес</v>
      </c>
      <c r="C375" s="166">
        <f t="shared" si="5"/>
        <v>54970</v>
      </c>
      <c r="D375" s="167">
        <f t="shared" si="6"/>
        <v>0</v>
      </c>
      <c r="E375" s="167">
        <f t="shared" si="7"/>
        <v>0</v>
      </c>
      <c r="F375" s="167">
        <f t="shared" si="14"/>
        <v>0</v>
      </c>
      <c r="G375" s="168">
        <f t="shared" si="8"/>
        <v>0</v>
      </c>
      <c r="H375" s="167">
        <f t="shared" si="2"/>
        <v>0</v>
      </c>
      <c r="I375" s="167">
        <f t="shared" si="9"/>
        <v>0</v>
      </c>
      <c r="J375" s="167">
        <f t="shared" si="10"/>
        <v>0</v>
      </c>
      <c r="K375" s="168">
        <f t="shared" si="11"/>
        <v>0</v>
      </c>
      <c r="L375" s="161"/>
      <c r="M375" s="174"/>
      <c r="N375" s="160">
        <f t="shared" si="12"/>
        <v>7</v>
      </c>
      <c r="O375" s="112">
        <f t="shared" si="15"/>
        <v>36</v>
      </c>
      <c r="P375" s="115">
        <f t="shared" si="13"/>
        <v>0</v>
      </c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">
      <c r="A376" s="172">
        <v>369</v>
      </c>
      <c r="B376" s="165" t="str">
        <f t="shared" si="4"/>
        <v>31-й год 9-й мес</v>
      </c>
      <c r="C376" s="166">
        <f t="shared" si="5"/>
        <v>55001</v>
      </c>
      <c r="D376" s="167">
        <f t="shared" si="6"/>
        <v>0</v>
      </c>
      <c r="E376" s="167">
        <f t="shared" si="7"/>
        <v>0</v>
      </c>
      <c r="F376" s="167">
        <f t="shared" si="14"/>
        <v>0</v>
      </c>
      <c r="G376" s="168">
        <f t="shared" si="8"/>
        <v>0</v>
      </c>
      <c r="H376" s="167">
        <f t="shared" si="2"/>
        <v>0</v>
      </c>
      <c r="I376" s="167">
        <f t="shared" si="9"/>
        <v>0</v>
      </c>
      <c r="J376" s="167">
        <f t="shared" si="10"/>
        <v>0</v>
      </c>
      <c r="K376" s="168">
        <f t="shared" si="11"/>
        <v>0</v>
      </c>
      <c r="L376" s="161"/>
      <c r="M376" s="174"/>
      <c r="N376" s="160">
        <f t="shared" si="12"/>
        <v>7</v>
      </c>
      <c r="O376" s="112">
        <f t="shared" si="15"/>
        <v>36</v>
      </c>
      <c r="P376" s="115">
        <f t="shared" si="13"/>
        <v>0</v>
      </c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">
      <c r="A377" s="172">
        <v>370</v>
      </c>
      <c r="B377" s="165" t="str">
        <f t="shared" si="4"/>
        <v>31-й год 10-й мес</v>
      </c>
      <c r="C377" s="166">
        <f t="shared" si="5"/>
        <v>55032</v>
      </c>
      <c r="D377" s="167">
        <f t="shared" si="6"/>
        <v>0</v>
      </c>
      <c r="E377" s="167">
        <f t="shared" si="7"/>
        <v>0</v>
      </c>
      <c r="F377" s="167">
        <f t="shared" si="14"/>
        <v>0</v>
      </c>
      <c r="G377" s="168">
        <f t="shared" si="8"/>
        <v>0</v>
      </c>
      <c r="H377" s="167">
        <f t="shared" si="2"/>
        <v>0</v>
      </c>
      <c r="I377" s="167">
        <f t="shared" si="9"/>
        <v>0</v>
      </c>
      <c r="J377" s="167">
        <f t="shared" si="10"/>
        <v>0</v>
      </c>
      <c r="K377" s="168">
        <f t="shared" si="11"/>
        <v>0</v>
      </c>
      <c r="L377" s="161"/>
      <c r="M377" s="174"/>
      <c r="N377" s="160">
        <f t="shared" si="12"/>
        <v>7</v>
      </c>
      <c r="O377" s="112">
        <f t="shared" si="15"/>
        <v>36</v>
      </c>
      <c r="P377" s="115">
        <f t="shared" si="13"/>
        <v>0</v>
      </c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">
      <c r="A378" s="172">
        <v>371</v>
      </c>
      <c r="B378" s="165" t="str">
        <f t="shared" si="4"/>
        <v>31-й год 11-й мес</v>
      </c>
      <c r="C378" s="166">
        <f t="shared" si="5"/>
        <v>55062</v>
      </c>
      <c r="D378" s="167">
        <f t="shared" si="6"/>
        <v>0</v>
      </c>
      <c r="E378" s="167">
        <f t="shared" si="7"/>
        <v>0</v>
      </c>
      <c r="F378" s="167">
        <f t="shared" si="14"/>
        <v>0</v>
      </c>
      <c r="G378" s="168">
        <f t="shared" si="8"/>
        <v>0</v>
      </c>
      <c r="H378" s="167">
        <f t="shared" si="2"/>
        <v>0</v>
      </c>
      <c r="I378" s="167">
        <f t="shared" si="9"/>
        <v>0</v>
      </c>
      <c r="J378" s="167">
        <f t="shared" si="10"/>
        <v>0</v>
      </c>
      <c r="K378" s="168">
        <f t="shared" si="11"/>
        <v>0</v>
      </c>
      <c r="L378" s="161"/>
      <c r="M378" s="174"/>
      <c r="N378" s="160">
        <f t="shared" si="12"/>
        <v>7</v>
      </c>
      <c r="O378" s="112">
        <f t="shared" si="15"/>
        <v>36</v>
      </c>
      <c r="P378" s="115">
        <f t="shared" si="13"/>
        <v>0</v>
      </c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">
      <c r="A379" s="173">
        <v>372</v>
      </c>
      <c r="B379" s="165" t="str">
        <f t="shared" si="4"/>
        <v>31-й год 12-й мес</v>
      </c>
      <c r="C379" s="166">
        <f t="shared" si="5"/>
        <v>55093</v>
      </c>
      <c r="D379" s="167">
        <f t="shared" si="6"/>
        <v>0</v>
      </c>
      <c r="E379" s="170">
        <f t="shared" si="7"/>
        <v>0</v>
      </c>
      <c r="F379" s="167">
        <f t="shared" si="14"/>
        <v>0</v>
      </c>
      <c r="G379" s="171">
        <f t="shared" si="8"/>
        <v>0</v>
      </c>
      <c r="H379" s="170">
        <f t="shared" si="2"/>
        <v>0</v>
      </c>
      <c r="I379" s="170">
        <f t="shared" si="9"/>
        <v>0</v>
      </c>
      <c r="J379" s="170">
        <f t="shared" si="10"/>
        <v>0</v>
      </c>
      <c r="K379" s="171">
        <f t="shared" si="11"/>
        <v>0</v>
      </c>
      <c r="L379" s="163"/>
      <c r="M379" s="162"/>
      <c r="N379" s="160">
        <f t="shared" si="12"/>
        <v>7</v>
      </c>
      <c r="O379" s="112">
        <f t="shared" si="15"/>
        <v>36</v>
      </c>
      <c r="P379" s="115">
        <f t="shared" si="13"/>
        <v>0</v>
      </c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">
      <c r="A380" s="164">
        <v>373</v>
      </c>
      <c r="B380" s="165" t="str">
        <f t="shared" si="4"/>
        <v>32-й год 1-й мес</v>
      </c>
      <c r="C380" s="166">
        <f t="shared" si="5"/>
        <v>55123</v>
      </c>
      <c r="D380" s="167">
        <f t="shared" si="6"/>
        <v>0</v>
      </c>
      <c r="E380" s="167">
        <f t="shared" si="7"/>
        <v>0</v>
      </c>
      <c r="F380" s="167">
        <f t="shared" si="14"/>
        <v>0</v>
      </c>
      <c r="G380" s="168">
        <f t="shared" si="8"/>
        <v>0</v>
      </c>
      <c r="H380" s="167">
        <f t="shared" si="2"/>
        <v>0</v>
      </c>
      <c r="I380" s="167">
        <f t="shared" si="9"/>
        <v>0</v>
      </c>
      <c r="J380" s="167">
        <f t="shared" si="10"/>
        <v>0</v>
      </c>
      <c r="K380" s="168">
        <f t="shared" si="11"/>
        <v>0</v>
      </c>
      <c r="L380" s="161"/>
      <c r="M380" s="174"/>
      <c r="N380" s="160">
        <f t="shared" si="12"/>
        <v>7</v>
      </c>
      <c r="O380" s="112">
        <f t="shared" si="15"/>
        <v>36</v>
      </c>
      <c r="P380" s="115">
        <f t="shared" si="13"/>
        <v>0</v>
      </c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">
      <c r="A381" s="164">
        <v>374</v>
      </c>
      <c r="B381" s="165" t="str">
        <f t="shared" si="4"/>
        <v>32-й год 2-й мес</v>
      </c>
      <c r="C381" s="166">
        <f t="shared" si="5"/>
        <v>55154</v>
      </c>
      <c r="D381" s="167">
        <f t="shared" si="6"/>
        <v>0</v>
      </c>
      <c r="E381" s="167">
        <f t="shared" si="7"/>
        <v>0</v>
      </c>
      <c r="F381" s="167">
        <f t="shared" si="14"/>
        <v>0</v>
      </c>
      <c r="G381" s="168">
        <f t="shared" si="8"/>
        <v>0</v>
      </c>
      <c r="H381" s="167">
        <f t="shared" si="2"/>
        <v>0</v>
      </c>
      <c r="I381" s="167">
        <f t="shared" si="9"/>
        <v>0</v>
      </c>
      <c r="J381" s="167">
        <f t="shared" si="10"/>
        <v>0</v>
      </c>
      <c r="K381" s="168">
        <f t="shared" si="11"/>
        <v>0</v>
      </c>
      <c r="L381" s="161"/>
      <c r="M381" s="174"/>
      <c r="N381" s="160">
        <f t="shared" si="12"/>
        <v>7</v>
      </c>
      <c r="O381" s="112">
        <f t="shared" si="15"/>
        <v>36</v>
      </c>
      <c r="P381" s="115">
        <f t="shared" si="13"/>
        <v>0</v>
      </c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">
      <c r="A382" s="164">
        <v>375</v>
      </c>
      <c r="B382" s="165" t="str">
        <f t="shared" si="4"/>
        <v>32-й год 3-й мес</v>
      </c>
      <c r="C382" s="166">
        <f t="shared" si="5"/>
        <v>55185</v>
      </c>
      <c r="D382" s="167">
        <f t="shared" si="6"/>
        <v>0</v>
      </c>
      <c r="E382" s="167">
        <f t="shared" si="7"/>
        <v>0</v>
      </c>
      <c r="F382" s="167">
        <f t="shared" si="14"/>
        <v>0</v>
      </c>
      <c r="G382" s="168">
        <f t="shared" si="8"/>
        <v>0</v>
      </c>
      <c r="H382" s="167">
        <f t="shared" si="2"/>
        <v>0</v>
      </c>
      <c r="I382" s="167">
        <f t="shared" si="9"/>
        <v>0</v>
      </c>
      <c r="J382" s="167">
        <f t="shared" si="10"/>
        <v>0</v>
      </c>
      <c r="K382" s="168">
        <f t="shared" si="11"/>
        <v>0</v>
      </c>
      <c r="L382" s="161"/>
      <c r="M382" s="174"/>
      <c r="N382" s="160">
        <f t="shared" si="12"/>
        <v>7</v>
      </c>
      <c r="O382" s="112">
        <f t="shared" si="15"/>
        <v>36</v>
      </c>
      <c r="P382" s="115">
        <f t="shared" si="13"/>
        <v>0</v>
      </c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">
      <c r="A383" s="164">
        <v>376</v>
      </c>
      <c r="B383" s="165" t="str">
        <f t="shared" si="4"/>
        <v>32-й год 4-й мес</v>
      </c>
      <c r="C383" s="166">
        <f t="shared" si="5"/>
        <v>55213</v>
      </c>
      <c r="D383" s="167">
        <f t="shared" si="6"/>
        <v>0</v>
      </c>
      <c r="E383" s="167">
        <f t="shared" si="7"/>
        <v>0</v>
      </c>
      <c r="F383" s="167">
        <f t="shared" si="14"/>
        <v>0</v>
      </c>
      <c r="G383" s="168">
        <f t="shared" si="8"/>
        <v>0</v>
      </c>
      <c r="H383" s="167">
        <f t="shared" si="2"/>
        <v>0</v>
      </c>
      <c r="I383" s="167">
        <f t="shared" si="9"/>
        <v>0</v>
      </c>
      <c r="J383" s="167">
        <f t="shared" si="10"/>
        <v>0</v>
      </c>
      <c r="K383" s="168">
        <f t="shared" si="11"/>
        <v>0</v>
      </c>
      <c r="L383" s="161"/>
      <c r="M383" s="174"/>
      <c r="N383" s="160">
        <f t="shared" si="12"/>
        <v>7</v>
      </c>
      <c r="O383" s="112">
        <f t="shared" si="15"/>
        <v>36</v>
      </c>
      <c r="P383" s="115">
        <f t="shared" si="13"/>
        <v>0</v>
      </c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">
      <c r="A384" s="164">
        <v>377</v>
      </c>
      <c r="B384" s="165" t="str">
        <f t="shared" si="4"/>
        <v>32-й год 5-й мес</v>
      </c>
      <c r="C384" s="166">
        <f t="shared" si="5"/>
        <v>55244</v>
      </c>
      <c r="D384" s="167">
        <f t="shared" si="6"/>
        <v>0</v>
      </c>
      <c r="E384" s="167">
        <f t="shared" si="7"/>
        <v>0</v>
      </c>
      <c r="F384" s="167">
        <f t="shared" si="14"/>
        <v>0</v>
      </c>
      <c r="G384" s="168">
        <f t="shared" si="8"/>
        <v>0</v>
      </c>
      <c r="H384" s="167">
        <f t="shared" si="2"/>
        <v>0</v>
      </c>
      <c r="I384" s="167">
        <f t="shared" si="9"/>
        <v>0</v>
      </c>
      <c r="J384" s="167">
        <f t="shared" si="10"/>
        <v>0</v>
      </c>
      <c r="K384" s="168">
        <f t="shared" si="11"/>
        <v>0</v>
      </c>
      <c r="L384" s="161"/>
      <c r="M384" s="174"/>
      <c r="N384" s="160">
        <f t="shared" si="12"/>
        <v>7</v>
      </c>
      <c r="O384" s="112">
        <f t="shared" si="15"/>
        <v>36</v>
      </c>
      <c r="P384" s="115">
        <f t="shared" si="13"/>
        <v>0</v>
      </c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">
      <c r="A385" s="164">
        <v>378</v>
      </c>
      <c r="B385" s="165" t="str">
        <f t="shared" si="4"/>
        <v>32-й год 6-й мес</v>
      </c>
      <c r="C385" s="166">
        <f t="shared" si="5"/>
        <v>55274</v>
      </c>
      <c r="D385" s="167">
        <f t="shared" si="6"/>
        <v>0</v>
      </c>
      <c r="E385" s="167">
        <f t="shared" si="7"/>
        <v>0</v>
      </c>
      <c r="F385" s="167">
        <f t="shared" si="14"/>
        <v>0</v>
      </c>
      <c r="G385" s="168">
        <f t="shared" si="8"/>
        <v>0</v>
      </c>
      <c r="H385" s="167">
        <f t="shared" si="2"/>
        <v>0</v>
      </c>
      <c r="I385" s="167">
        <f t="shared" si="9"/>
        <v>0</v>
      </c>
      <c r="J385" s="167">
        <f t="shared" si="10"/>
        <v>0</v>
      </c>
      <c r="K385" s="168">
        <f t="shared" si="11"/>
        <v>0</v>
      </c>
      <c r="L385" s="161"/>
      <c r="M385" s="174"/>
      <c r="N385" s="160">
        <f t="shared" si="12"/>
        <v>7</v>
      </c>
      <c r="O385" s="112">
        <f t="shared" si="15"/>
        <v>36</v>
      </c>
      <c r="P385" s="115">
        <f t="shared" si="13"/>
        <v>0</v>
      </c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">
      <c r="A386" s="164">
        <v>379</v>
      </c>
      <c r="B386" s="165" t="str">
        <f t="shared" si="4"/>
        <v>32-й год 7-й мес</v>
      </c>
      <c r="C386" s="166">
        <f t="shared" si="5"/>
        <v>55305</v>
      </c>
      <c r="D386" s="167">
        <f t="shared" si="6"/>
        <v>0</v>
      </c>
      <c r="E386" s="167">
        <f t="shared" si="7"/>
        <v>0</v>
      </c>
      <c r="F386" s="167">
        <f t="shared" si="14"/>
        <v>0</v>
      </c>
      <c r="G386" s="168">
        <f t="shared" si="8"/>
        <v>0</v>
      </c>
      <c r="H386" s="167">
        <f t="shared" si="2"/>
        <v>0</v>
      </c>
      <c r="I386" s="167">
        <f t="shared" si="9"/>
        <v>0</v>
      </c>
      <c r="J386" s="167">
        <f t="shared" si="10"/>
        <v>0</v>
      </c>
      <c r="K386" s="168">
        <f t="shared" si="11"/>
        <v>0</v>
      </c>
      <c r="L386" s="161"/>
      <c r="M386" s="174"/>
      <c r="N386" s="160">
        <f t="shared" si="12"/>
        <v>7</v>
      </c>
      <c r="O386" s="112">
        <f t="shared" si="15"/>
        <v>36</v>
      </c>
      <c r="P386" s="115">
        <f t="shared" si="13"/>
        <v>0</v>
      </c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">
      <c r="A387" s="164">
        <v>380</v>
      </c>
      <c r="B387" s="165" t="str">
        <f t="shared" si="4"/>
        <v>32-й год 8-й мес</v>
      </c>
      <c r="C387" s="166">
        <f t="shared" si="5"/>
        <v>55335</v>
      </c>
      <c r="D387" s="167">
        <f t="shared" si="6"/>
        <v>0</v>
      </c>
      <c r="E387" s="167">
        <f t="shared" si="7"/>
        <v>0</v>
      </c>
      <c r="F387" s="167">
        <f t="shared" si="14"/>
        <v>0</v>
      </c>
      <c r="G387" s="168">
        <f t="shared" si="8"/>
        <v>0</v>
      </c>
      <c r="H387" s="167">
        <f t="shared" si="2"/>
        <v>0</v>
      </c>
      <c r="I387" s="167">
        <f t="shared" si="9"/>
        <v>0</v>
      </c>
      <c r="J387" s="167">
        <f t="shared" si="10"/>
        <v>0</v>
      </c>
      <c r="K387" s="168">
        <f t="shared" si="11"/>
        <v>0</v>
      </c>
      <c r="L387" s="161"/>
      <c r="M387" s="174"/>
      <c r="N387" s="160">
        <f t="shared" si="12"/>
        <v>7</v>
      </c>
      <c r="O387" s="112">
        <f t="shared" si="15"/>
        <v>36</v>
      </c>
      <c r="P387" s="115">
        <f t="shared" si="13"/>
        <v>0</v>
      </c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">
      <c r="A388" s="164">
        <v>381</v>
      </c>
      <c r="B388" s="165" t="str">
        <f t="shared" si="4"/>
        <v>32-й год 9-й мес</v>
      </c>
      <c r="C388" s="166">
        <f t="shared" si="5"/>
        <v>55366</v>
      </c>
      <c r="D388" s="167">
        <f t="shared" si="6"/>
        <v>0</v>
      </c>
      <c r="E388" s="167">
        <f t="shared" si="7"/>
        <v>0</v>
      </c>
      <c r="F388" s="167">
        <f t="shared" si="14"/>
        <v>0</v>
      </c>
      <c r="G388" s="168">
        <f t="shared" si="8"/>
        <v>0</v>
      </c>
      <c r="H388" s="167">
        <f t="shared" si="2"/>
        <v>0</v>
      </c>
      <c r="I388" s="167">
        <f t="shared" si="9"/>
        <v>0</v>
      </c>
      <c r="J388" s="167">
        <f t="shared" si="10"/>
        <v>0</v>
      </c>
      <c r="K388" s="168">
        <f t="shared" si="11"/>
        <v>0</v>
      </c>
      <c r="L388" s="161"/>
      <c r="M388" s="174"/>
      <c r="N388" s="160">
        <f t="shared" si="12"/>
        <v>7</v>
      </c>
      <c r="O388" s="112">
        <f t="shared" si="15"/>
        <v>36</v>
      </c>
      <c r="P388" s="115">
        <f t="shared" si="13"/>
        <v>0</v>
      </c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">
      <c r="A389" s="164">
        <v>382</v>
      </c>
      <c r="B389" s="165" t="str">
        <f t="shared" si="4"/>
        <v>32-й год 10-й мес</v>
      </c>
      <c r="C389" s="166">
        <f t="shared" si="5"/>
        <v>55397</v>
      </c>
      <c r="D389" s="167">
        <f t="shared" si="6"/>
        <v>0</v>
      </c>
      <c r="E389" s="167">
        <f t="shared" si="7"/>
        <v>0</v>
      </c>
      <c r="F389" s="167">
        <f t="shared" si="14"/>
        <v>0</v>
      </c>
      <c r="G389" s="168">
        <f t="shared" si="8"/>
        <v>0</v>
      </c>
      <c r="H389" s="167">
        <f t="shared" si="2"/>
        <v>0</v>
      </c>
      <c r="I389" s="167">
        <f t="shared" si="9"/>
        <v>0</v>
      </c>
      <c r="J389" s="167">
        <f t="shared" si="10"/>
        <v>0</v>
      </c>
      <c r="K389" s="168">
        <f t="shared" si="11"/>
        <v>0</v>
      </c>
      <c r="L389" s="161"/>
      <c r="M389" s="174"/>
      <c r="N389" s="160">
        <f t="shared" si="12"/>
        <v>7</v>
      </c>
      <c r="O389" s="112">
        <f t="shared" si="15"/>
        <v>36</v>
      </c>
      <c r="P389" s="115">
        <f t="shared" si="13"/>
        <v>0</v>
      </c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">
      <c r="A390" s="164">
        <v>383</v>
      </c>
      <c r="B390" s="165" t="str">
        <f t="shared" si="4"/>
        <v>32-й год 11-й мес</v>
      </c>
      <c r="C390" s="166">
        <f t="shared" si="5"/>
        <v>55427</v>
      </c>
      <c r="D390" s="167">
        <f t="shared" si="6"/>
        <v>0</v>
      </c>
      <c r="E390" s="167">
        <f t="shared" si="7"/>
        <v>0</v>
      </c>
      <c r="F390" s="167">
        <f t="shared" si="14"/>
        <v>0</v>
      </c>
      <c r="G390" s="168">
        <f t="shared" si="8"/>
        <v>0</v>
      </c>
      <c r="H390" s="167">
        <f t="shared" si="2"/>
        <v>0</v>
      </c>
      <c r="I390" s="167">
        <f t="shared" si="9"/>
        <v>0</v>
      </c>
      <c r="J390" s="167">
        <f t="shared" si="10"/>
        <v>0</v>
      </c>
      <c r="K390" s="168">
        <f t="shared" si="11"/>
        <v>0</v>
      </c>
      <c r="L390" s="161"/>
      <c r="M390" s="174"/>
      <c r="N390" s="160">
        <f t="shared" si="12"/>
        <v>7</v>
      </c>
      <c r="O390" s="112">
        <f t="shared" si="15"/>
        <v>36</v>
      </c>
      <c r="P390" s="115">
        <f t="shared" si="13"/>
        <v>0</v>
      </c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">
      <c r="A391" s="169">
        <v>384</v>
      </c>
      <c r="B391" s="165" t="str">
        <f t="shared" si="4"/>
        <v>32-й год 12-й мес</v>
      </c>
      <c r="C391" s="166">
        <f t="shared" si="5"/>
        <v>55458</v>
      </c>
      <c r="D391" s="167">
        <f t="shared" si="6"/>
        <v>0</v>
      </c>
      <c r="E391" s="170">
        <f t="shared" si="7"/>
        <v>0</v>
      </c>
      <c r="F391" s="167">
        <f t="shared" si="14"/>
        <v>0</v>
      </c>
      <c r="G391" s="171">
        <f t="shared" si="8"/>
        <v>0</v>
      </c>
      <c r="H391" s="170">
        <f t="shared" si="2"/>
        <v>0</v>
      </c>
      <c r="I391" s="170">
        <f t="shared" si="9"/>
        <v>0</v>
      </c>
      <c r="J391" s="170">
        <f t="shared" si="10"/>
        <v>0</v>
      </c>
      <c r="K391" s="171">
        <f t="shared" si="11"/>
        <v>0</v>
      </c>
      <c r="L391" s="163"/>
      <c r="M391" s="162"/>
      <c r="N391" s="160">
        <f t="shared" si="12"/>
        <v>7</v>
      </c>
      <c r="O391" s="112">
        <f t="shared" si="15"/>
        <v>36</v>
      </c>
      <c r="P391" s="115">
        <f t="shared" si="13"/>
        <v>0</v>
      </c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">
      <c r="A392" s="172">
        <v>385</v>
      </c>
      <c r="B392" s="165" t="str">
        <f t="shared" si="4"/>
        <v>33-й год 1-й мес</v>
      </c>
      <c r="C392" s="166">
        <f t="shared" si="5"/>
        <v>55488</v>
      </c>
      <c r="D392" s="167">
        <f t="shared" si="6"/>
        <v>0</v>
      </c>
      <c r="E392" s="167">
        <f t="shared" si="7"/>
        <v>0</v>
      </c>
      <c r="F392" s="167">
        <f t="shared" si="14"/>
        <v>0</v>
      </c>
      <c r="G392" s="168">
        <f t="shared" si="8"/>
        <v>0</v>
      </c>
      <c r="H392" s="167">
        <f t="shared" si="2"/>
        <v>0</v>
      </c>
      <c r="I392" s="167">
        <f t="shared" si="9"/>
        <v>0</v>
      </c>
      <c r="J392" s="167">
        <f t="shared" si="10"/>
        <v>0</v>
      </c>
      <c r="K392" s="168">
        <f t="shared" si="11"/>
        <v>0</v>
      </c>
      <c r="L392" s="161"/>
      <c r="M392" s="174"/>
      <c r="N392" s="160">
        <f t="shared" si="12"/>
        <v>7</v>
      </c>
      <c r="O392" s="112">
        <f t="shared" si="15"/>
        <v>36</v>
      </c>
      <c r="P392" s="115">
        <f t="shared" si="13"/>
        <v>0</v>
      </c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">
      <c r="A393" s="172">
        <v>386</v>
      </c>
      <c r="B393" s="165" t="str">
        <f t="shared" si="4"/>
        <v>33-й год 2-й мес</v>
      </c>
      <c r="C393" s="166">
        <f t="shared" si="5"/>
        <v>55519</v>
      </c>
      <c r="D393" s="167">
        <f t="shared" si="6"/>
        <v>0</v>
      </c>
      <c r="E393" s="167">
        <f t="shared" si="7"/>
        <v>0</v>
      </c>
      <c r="F393" s="167">
        <f t="shared" si="14"/>
        <v>0</v>
      </c>
      <c r="G393" s="168">
        <f t="shared" si="8"/>
        <v>0</v>
      </c>
      <c r="H393" s="167">
        <f t="shared" si="2"/>
        <v>0</v>
      </c>
      <c r="I393" s="167">
        <f t="shared" si="9"/>
        <v>0</v>
      </c>
      <c r="J393" s="167">
        <f t="shared" si="10"/>
        <v>0</v>
      </c>
      <c r="K393" s="168">
        <f t="shared" si="11"/>
        <v>0</v>
      </c>
      <c r="L393" s="161"/>
      <c r="M393" s="174"/>
      <c r="N393" s="160">
        <f t="shared" si="12"/>
        <v>7</v>
      </c>
      <c r="O393" s="112">
        <f t="shared" si="15"/>
        <v>36</v>
      </c>
      <c r="P393" s="115">
        <f t="shared" si="13"/>
        <v>0</v>
      </c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">
      <c r="A394" s="172">
        <v>387</v>
      </c>
      <c r="B394" s="165" t="str">
        <f t="shared" si="4"/>
        <v>33-й год 3-й мес</v>
      </c>
      <c r="C394" s="166">
        <f t="shared" si="5"/>
        <v>55550</v>
      </c>
      <c r="D394" s="167">
        <f t="shared" si="6"/>
        <v>0</v>
      </c>
      <c r="E394" s="167">
        <f t="shared" si="7"/>
        <v>0</v>
      </c>
      <c r="F394" s="167">
        <f t="shared" si="14"/>
        <v>0</v>
      </c>
      <c r="G394" s="168">
        <f t="shared" si="8"/>
        <v>0</v>
      </c>
      <c r="H394" s="167">
        <f t="shared" si="2"/>
        <v>0</v>
      </c>
      <c r="I394" s="167">
        <f t="shared" si="9"/>
        <v>0</v>
      </c>
      <c r="J394" s="167">
        <f t="shared" si="10"/>
        <v>0</v>
      </c>
      <c r="K394" s="168">
        <f t="shared" si="11"/>
        <v>0</v>
      </c>
      <c r="L394" s="161"/>
      <c r="M394" s="174"/>
      <c r="N394" s="160">
        <f t="shared" si="12"/>
        <v>7</v>
      </c>
      <c r="O394" s="112">
        <f t="shared" si="15"/>
        <v>36</v>
      </c>
      <c r="P394" s="115">
        <f t="shared" si="13"/>
        <v>0</v>
      </c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">
      <c r="A395" s="172">
        <v>388</v>
      </c>
      <c r="B395" s="165" t="str">
        <f t="shared" si="4"/>
        <v>33-й год 4-й мес</v>
      </c>
      <c r="C395" s="166">
        <f t="shared" si="5"/>
        <v>55579</v>
      </c>
      <c r="D395" s="167">
        <f t="shared" si="6"/>
        <v>0</v>
      </c>
      <c r="E395" s="167">
        <f t="shared" si="7"/>
        <v>0</v>
      </c>
      <c r="F395" s="167">
        <f t="shared" si="14"/>
        <v>0</v>
      </c>
      <c r="G395" s="168">
        <f t="shared" si="8"/>
        <v>0</v>
      </c>
      <c r="H395" s="167">
        <f t="shared" si="2"/>
        <v>0</v>
      </c>
      <c r="I395" s="167">
        <f t="shared" si="9"/>
        <v>0</v>
      </c>
      <c r="J395" s="167">
        <f t="shared" si="10"/>
        <v>0</v>
      </c>
      <c r="K395" s="168">
        <f t="shared" si="11"/>
        <v>0</v>
      </c>
      <c r="L395" s="161"/>
      <c r="M395" s="174"/>
      <c r="N395" s="160">
        <f t="shared" si="12"/>
        <v>7</v>
      </c>
      <c r="O395" s="112">
        <f t="shared" si="15"/>
        <v>36</v>
      </c>
      <c r="P395" s="115">
        <f t="shared" si="13"/>
        <v>0</v>
      </c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">
      <c r="A396" s="172">
        <v>389</v>
      </c>
      <c r="B396" s="165" t="str">
        <f t="shared" si="4"/>
        <v>33-й год 5-й мес</v>
      </c>
      <c r="C396" s="166">
        <f t="shared" si="5"/>
        <v>55610</v>
      </c>
      <c r="D396" s="167">
        <f t="shared" si="6"/>
        <v>0</v>
      </c>
      <c r="E396" s="167">
        <f t="shared" si="7"/>
        <v>0</v>
      </c>
      <c r="F396" s="167">
        <f t="shared" si="14"/>
        <v>0</v>
      </c>
      <c r="G396" s="168">
        <f t="shared" si="8"/>
        <v>0</v>
      </c>
      <c r="H396" s="167">
        <f t="shared" si="2"/>
        <v>0</v>
      </c>
      <c r="I396" s="167">
        <f t="shared" si="9"/>
        <v>0</v>
      </c>
      <c r="J396" s="167">
        <f t="shared" si="10"/>
        <v>0</v>
      </c>
      <c r="K396" s="168">
        <f t="shared" si="11"/>
        <v>0</v>
      </c>
      <c r="L396" s="161"/>
      <c r="M396" s="174"/>
      <c r="N396" s="160">
        <f t="shared" si="12"/>
        <v>7</v>
      </c>
      <c r="O396" s="112">
        <f t="shared" si="15"/>
        <v>36</v>
      </c>
      <c r="P396" s="115">
        <f t="shared" si="13"/>
        <v>0</v>
      </c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">
      <c r="A397" s="172">
        <v>390</v>
      </c>
      <c r="B397" s="165" t="str">
        <f t="shared" si="4"/>
        <v>33-й год 6-й мес</v>
      </c>
      <c r="C397" s="166">
        <f t="shared" si="5"/>
        <v>55640</v>
      </c>
      <c r="D397" s="167">
        <f t="shared" si="6"/>
        <v>0</v>
      </c>
      <c r="E397" s="167">
        <f t="shared" si="7"/>
        <v>0</v>
      </c>
      <c r="F397" s="167">
        <f t="shared" si="14"/>
        <v>0</v>
      </c>
      <c r="G397" s="168">
        <f t="shared" si="8"/>
        <v>0</v>
      </c>
      <c r="H397" s="167">
        <f t="shared" si="2"/>
        <v>0</v>
      </c>
      <c r="I397" s="167">
        <f t="shared" si="9"/>
        <v>0</v>
      </c>
      <c r="J397" s="167">
        <f t="shared" si="10"/>
        <v>0</v>
      </c>
      <c r="K397" s="168">
        <f t="shared" si="11"/>
        <v>0</v>
      </c>
      <c r="L397" s="161"/>
      <c r="M397" s="174"/>
      <c r="N397" s="160">
        <f t="shared" si="12"/>
        <v>7</v>
      </c>
      <c r="O397" s="112">
        <f t="shared" si="15"/>
        <v>36</v>
      </c>
      <c r="P397" s="115">
        <f t="shared" si="13"/>
        <v>0</v>
      </c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">
      <c r="A398" s="172">
        <v>391</v>
      </c>
      <c r="B398" s="165" t="str">
        <f t="shared" si="4"/>
        <v>33-й год 7-й мес</v>
      </c>
      <c r="C398" s="166">
        <f t="shared" si="5"/>
        <v>55671</v>
      </c>
      <c r="D398" s="167">
        <f t="shared" si="6"/>
        <v>0</v>
      </c>
      <c r="E398" s="167">
        <f t="shared" si="7"/>
        <v>0</v>
      </c>
      <c r="F398" s="167">
        <f t="shared" si="14"/>
        <v>0</v>
      </c>
      <c r="G398" s="168">
        <f t="shared" si="8"/>
        <v>0</v>
      </c>
      <c r="H398" s="167">
        <f t="shared" si="2"/>
        <v>0</v>
      </c>
      <c r="I398" s="167">
        <f t="shared" si="9"/>
        <v>0</v>
      </c>
      <c r="J398" s="167">
        <f t="shared" si="10"/>
        <v>0</v>
      </c>
      <c r="K398" s="168">
        <f t="shared" si="11"/>
        <v>0</v>
      </c>
      <c r="L398" s="161"/>
      <c r="M398" s="174"/>
      <c r="N398" s="160">
        <f t="shared" si="12"/>
        <v>7</v>
      </c>
      <c r="O398" s="112">
        <f t="shared" si="15"/>
        <v>36</v>
      </c>
      <c r="P398" s="115">
        <f t="shared" si="13"/>
        <v>0</v>
      </c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">
      <c r="A399" s="172">
        <v>392</v>
      </c>
      <c r="B399" s="165" t="str">
        <f t="shared" si="4"/>
        <v>33-й год 8-й мес</v>
      </c>
      <c r="C399" s="166">
        <f t="shared" si="5"/>
        <v>55701</v>
      </c>
      <c r="D399" s="167">
        <f t="shared" si="6"/>
        <v>0</v>
      </c>
      <c r="E399" s="167">
        <f t="shared" si="7"/>
        <v>0</v>
      </c>
      <c r="F399" s="167">
        <f t="shared" si="14"/>
        <v>0</v>
      </c>
      <c r="G399" s="168">
        <f t="shared" si="8"/>
        <v>0</v>
      </c>
      <c r="H399" s="167">
        <f t="shared" si="2"/>
        <v>0</v>
      </c>
      <c r="I399" s="167">
        <f t="shared" si="9"/>
        <v>0</v>
      </c>
      <c r="J399" s="167">
        <f t="shared" si="10"/>
        <v>0</v>
      </c>
      <c r="K399" s="168">
        <f t="shared" si="11"/>
        <v>0</v>
      </c>
      <c r="L399" s="161"/>
      <c r="M399" s="174"/>
      <c r="N399" s="160">
        <f t="shared" si="12"/>
        <v>7</v>
      </c>
      <c r="O399" s="112">
        <f t="shared" si="15"/>
        <v>36</v>
      </c>
      <c r="P399" s="115">
        <f t="shared" si="13"/>
        <v>0</v>
      </c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">
      <c r="A400" s="172">
        <v>393</v>
      </c>
      <c r="B400" s="165" t="str">
        <f t="shared" si="4"/>
        <v>33-й год 9-й мес</v>
      </c>
      <c r="C400" s="166">
        <f t="shared" si="5"/>
        <v>55732</v>
      </c>
      <c r="D400" s="167">
        <f t="shared" si="6"/>
        <v>0</v>
      </c>
      <c r="E400" s="167">
        <f t="shared" si="7"/>
        <v>0</v>
      </c>
      <c r="F400" s="167">
        <f t="shared" si="14"/>
        <v>0</v>
      </c>
      <c r="G400" s="168">
        <f t="shared" si="8"/>
        <v>0</v>
      </c>
      <c r="H400" s="167">
        <f t="shared" si="2"/>
        <v>0</v>
      </c>
      <c r="I400" s="167">
        <f t="shared" si="9"/>
        <v>0</v>
      </c>
      <c r="J400" s="167">
        <f t="shared" si="10"/>
        <v>0</v>
      </c>
      <c r="K400" s="168">
        <f t="shared" si="11"/>
        <v>0</v>
      </c>
      <c r="L400" s="161"/>
      <c r="M400" s="174"/>
      <c r="N400" s="160">
        <f t="shared" si="12"/>
        <v>7</v>
      </c>
      <c r="O400" s="112">
        <f t="shared" si="15"/>
        <v>36</v>
      </c>
      <c r="P400" s="115">
        <f t="shared" si="13"/>
        <v>0</v>
      </c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">
      <c r="A401" s="172">
        <v>394</v>
      </c>
      <c r="B401" s="165" t="str">
        <f t="shared" si="4"/>
        <v>33-й год 10-й мес</v>
      </c>
      <c r="C401" s="166">
        <f t="shared" si="5"/>
        <v>55763</v>
      </c>
      <c r="D401" s="167">
        <f t="shared" si="6"/>
        <v>0</v>
      </c>
      <c r="E401" s="167">
        <f t="shared" si="7"/>
        <v>0</v>
      </c>
      <c r="F401" s="167">
        <f t="shared" si="14"/>
        <v>0</v>
      </c>
      <c r="G401" s="168">
        <f t="shared" si="8"/>
        <v>0</v>
      </c>
      <c r="H401" s="167">
        <f t="shared" si="2"/>
        <v>0</v>
      </c>
      <c r="I401" s="167">
        <f t="shared" si="9"/>
        <v>0</v>
      </c>
      <c r="J401" s="167">
        <f t="shared" si="10"/>
        <v>0</v>
      </c>
      <c r="K401" s="168">
        <f t="shared" si="11"/>
        <v>0</v>
      </c>
      <c r="L401" s="161"/>
      <c r="M401" s="174"/>
      <c r="N401" s="160">
        <f t="shared" si="12"/>
        <v>7</v>
      </c>
      <c r="O401" s="112">
        <f t="shared" si="15"/>
        <v>36</v>
      </c>
      <c r="P401" s="115">
        <f t="shared" si="13"/>
        <v>0</v>
      </c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">
      <c r="A402" s="172">
        <v>395</v>
      </c>
      <c r="B402" s="165" t="str">
        <f t="shared" si="4"/>
        <v>33-й год 11-й мес</v>
      </c>
      <c r="C402" s="166">
        <f t="shared" si="5"/>
        <v>55793</v>
      </c>
      <c r="D402" s="167">
        <f t="shared" si="6"/>
        <v>0</v>
      </c>
      <c r="E402" s="167">
        <f t="shared" si="7"/>
        <v>0</v>
      </c>
      <c r="F402" s="167">
        <f t="shared" si="14"/>
        <v>0</v>
      </c>
      <c r="G402" s="168">
        <f t="shared" si="8"/>
        <v>0</v>
      </c>
      <c r="H402" s="167">
        <f t="shared" si="2"/>
        <v>0</v>
      </c>
      <c r="I402" s="167">
        <f t="shared" si="9"/>
        <v>0</v>
      </c>
      <c r="J402" s="167">
        <f t="shared" si="10"/>
        <v>0</v>
      </c>
      <c r="K402" s="168">
        <f t="shared" si="11"/>
        <v>0</v>
      </c>
      <c r="L402" s="161"/>
      <c r="M402" s="174"/>
      <c r="N402" s="160">
        <f t="shared" si="12"/>
        <v>7</v>
      </c>
      <c r="O402" s="112">
        <f t="shared" si="15"/>
        <v>36</v>
      </c>
      <c r="P402" s="115">
        <f t="shared" si="13"/>
        <v>0</v>
      </c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">
      <c r="A403" s="173">
        <v>396</v>
      </c>
      <c r="B403" s="165" t="str">
        <f t="shared" si="4"/>
        <v>33-й год 12-й мес</v>
      </c>
      <c r="C403" s="166">
        <f t="shared" si="5"/>
        <v>55824</v>
      </c>
      <c r="D403" s="167">
        <f t="shared" si="6"/>
        <v>0</v>
      </c>
      <c r="E403" s="170">
        <f t="shared" si="7"/>
        <v>0</v>
      </c>
      <c r="F403" s="167">
        <f t="shared" si="14"/>
        <v>0</v>
      </c>
      <c r="G403" s="171">
        <f t="shared" si="8"/>
        <v>0</v>
      </c>
      <c r="H403" s="170">
        <f t="shared" si="2"/>
        <v>0</v>
      </c>
      <c r="I403" s="170">
        <f t="shared" si="9"/>
        <v>0</v>
      </c>
      <c r="J403" s="170">
        <f t="shared" si="10"/>
        <v>0</v>
      </c>
      <c r="K403" s="171">
        <f t="shared" si="11"/>
        <v>0</v>
      </c>
      <c r="L403" s="163"/>
      <c r="M403" s="162"/>
      <c r="N403" s="160">
        <f t="shared" si="12"/>
        <v>7</v>
      </c>
      <c r="O403" s="112">
        <f t="shared" si="15"/>
        <v>36</v>
      </c>
      <c r="P403" s="115">
        <f t="shared" si="13"/>
        <v>0</v>
      </c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">
      <c r="A404" s="164">
        <v>397</v>
      </c>
      <c r="B404" s="165" t="str">
        <f t="shared" si="4"/>
        <v>34-й год 1-й мес</v>
      </c>
      <c r="C404" s="166">
        <f t="shared" si="5"/>
        <v>55854</v>
      </c>
      <c r="D404" s="167">
        <f t="shared" si="6"/>
        <v>0</v>
      </c>
      <c r="E404" s="167">
        <f t="shared" si="7"/>
        <v>0</v>
      </c>
      <c r="F404" s="167">
        <f t="shared" si="14"/>
        <v>0</v>
      </c>
      <c r="G404" s="168">
        <f t="shared" si="8"/>
        <v>0</v>
      </c>
      <c r="H404" s="167">
        <f t="shared" si="2"/>
        <v>0</v>
      </c>
      <c r="I404" s="167">
        <f t="shared" si="9"/>
        <v>0</v>
      </c>
      <c r="J404" s="167">
        <f t="shared" si="10"/>
        <v>0</v>
      </c>
      <c r="K404" s="168">
        <f t="shared" si="11"/>
        <v>0</v>
      </c>
      <c r="L404" s="161"/>
      <c r="M404" s="174"/>
      <c r="N404" s="160">
        <f t="shared" si="12"/>
        <v>7</v>
      </c>
      <c r="O404" s="112">
        <f t="shared" si="15"/>
        <v>36</v>
      </c>
      <c r="P404" s="115">
        <f t="shared" si="13"/>
        <v>0</v>
      </c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">
      <c r="A405" s="164">
        <v>398</v>
      </c>
      <c r="B405" s="165" t="str">
        <f t="shared" si="4"/>
        <v>34-й год 2-й мес</v>
      </c>
      <c r="C405" s="166">
        <f t="shared" si="5"/>
        <v>55885</v>
      </c>
      <c r="D405" s="167">
        <f t="shared" si="6"/>
        <v>0</v>
      </c>
      <c r="E405" s="167">
        <f t="shared" si="7"/>
        <v>0</v>
      </c>
      <c r="F405" s="167">
        <f t="shared" si="14"/>
        <v>0</v>
      </c>
      <c r="G405" s="168">
        <f t="shared" si="8"/>
        <v>0</v>
      </c>
      <c r="H405" s="167">
        <f t="shared" si="2"/>
        <v>0</v>
      </c>
      <c r="I405" s="167">
        <f t="shared" si="9"/>
        <v>0</v>
      </c>
      <c r="J405" s="167">
        <f t="shared" si="10"/>
        <v>0</v>
      </c>
      <c r="K405" s="168">
        <f t="shared" si="11"/>
        <v>0</v>
      </c>
      <c r="L405" s="161"/>
      <c r="M405" s="174"/>
      <c r="N405" s="160">
        <f t="shared" si="12"/>
        <v>7</v>
      </c>
      <c r="O405" s="112">
        <f t="shared" si="15"/>
        <v>36</v>
      </c>
      <c r="P405" s="115">
        <f t="shared" si="13"/>
        <v>0</v>
      </c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">
      <c r="A406" s="164">
        <v>399</v>
      </c>
      <c r="B406" s="165" t="str">
        <f t="shared" si="4"/>
        <v>34-й год 3-й мес</v>
      </c>
      <c r="C406" s="166">
        <f t="shared" si="5"/>
        <v>55916</v>
      </c>
      <c r="D406" s="167">
        <f t="shared" si="6"/>
        <v>0</v>
      </c>
      <c r="E406" s="167">
        <f t="shared" si="7"/>
        <v>0</v>
      </c>
      <c r="F406" s="167">
        <f t="shared" si="14"/>
        <v>0</v>
      </c>
      <c r="G406" s="168">
        <f t="shared" si="8"/>
        <v>0</v>
      </c>
      <c r="H406" s="167">
        <f t="shared" si="2"/>
        <v>0</v>
      </c>
      <c r="I406" s="167">
        <f t="shared" si="9"/>
        <v>0</v>
      </c>
      <c r="J406" s="167">
        <f t="shared" si="10"/>
        <v>0</v>
      </c>
      <c r="K406" s="168">
        <f t="shared" si="11"/>
        <v>0</v>
      </c>
      <c r="L406" s="161"/>
      <c r="M406" s="174"/>
      <c r="N406" s="160">
        <f t="shared" si="12"/>
        <v>7</v>
      </c>
      <c r="O406" s="112">
        <f t="shared" si="15"/>
        <v>36</v>
      </c>
      <c r="P406" s="115">
        <f t="shared" si="13"/>
        <v>0</v>
      </c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">
      <c r="A407" s="164">
        <v>400</v>
      </c>
      <c r="B407" s="165" t="str">
        <f t="shared" si="4"/>
        <v>34-й год 4-й мес</v>
      </c>
      <c r="C407" s="166">
        <f t="shared" si="5"/>
        <v>55944</v>
      </c>
      <c r="D407" s="167">
        <f t="shared" si="6"/>
        <v>0</v>
      </c>
      <c r="E407" s="167">
        <f t="shared" si="7"/>
        <v>0</v>
      </c>
      <c r="F407" s="167">
        <f t="shared" si="14"/>
        <v>0</v>
      </c>
      <c r="G407" s="168">
        <f t="shared" si="8"/>
        <v>0</v>
      </c>
      <c r="H407" s="167">
        <f t="shared" si="2"/>
        <v>0</v>
      </c>
      <c r="I407" s="167">
        <f t="shared" si="9"/>
        <v>0</v>
      </c>
      <c r="J407" s="167">
        <f t="shared" si="10"/>
        <v>0</v>
      </c>
      <c r="K407" s="168">
        <f t="shared" si="11"/>
        <v>0</v>
      </c>
      <c r="L407" s="161"/>
      <c r="M407" s="174"/>
      <c r="N407" s="160">
        <f t="shared" si="12"/>
        <v>7</v>
      </c>
      <c r="O407" s="112">
        <f t="shared" si="15"/>
        <v>36</v>
      </c>
      <c r="P407" s="115">
        <f t="shared" si="13"/>
        <v>0</v>
      </c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">
      <c r="A408" s="164">
        <v>401</v>
      </c>
      <c r="B408" s="165" t="str">
        <f t="shared" si="4"/>
        <v>34-й год 5-й мес</v>
      </c>
      <c r="C408" s="166">
        <f t="shared" si="5"/>
        <v>55975</v>
      </c>
      <c r="D408" s="167">
        <f t="shared" si="6"/>
        <v>0</v>
      </c>
      <c r="E408" s="167">
        <f t="shared" si="7"/>
        <v>0</v>
      </c>
      <c r="F408" s="167">
        <f t="shared" si="14"/>
        <v>0</v>
      </c>
      <c r="G408" s="168">
        <f t="shared" si="8"/>
        <v>0</v>
      </c>
      <c r="H408" s="167">
        <f t="shared" si="2"/>
        <v>0</v>
      </c>
      <c r="I408" s="167">
        <f t="shared" si="9"/>
        <v>0</v>
      </c>
      <c r="J408" s="167">
        <f t="shared" si="10"/>
        <v>0</v>
      </c>
      <c r="K408" s="168">
        <f t="shared" si="11"/>
        <v>0</v>
      </c>
      <c r="L408" s="161"/>
      <c r="M408" s="174"/>
      <c r="N408" s="160">
        <f t="shared" si="12"/>
        <v>7</v>
      </c>
      <c r="O408" s="112">
        <f t="shared" si="15"/>
        <v>36</v>
      </c>
      <c r="P408" s="115">
        <f t="shared" si="13"/>
        <v>0</v>
      </c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">
      <c r="A409" s="164">
        <v>402</v>
      </c>
      <c r="B409" s="165" t="str">
        <f t="shared" si="4"/>
        <v>34-й год 6-й мес</v>
      </c>
      <c r="C409" s="166">
        <f t="shared" si="5"/>
        <v>56005</v>
      </c>
      <c r="D409" s="167">
        <f t="shared" si="6"/>
        <v>0</v>
      </c>
      <c r="E409" s="167">
        <f t="shared" si="7"/>
        <v>0</v>
      </c>
      <c r="F409" s="167">
        <f t="shared" si="14"/>
        <v>0</v>
      </c>
      <c r="G409" s="168">
        <f t="shared" si="8"/>
        <v>0</v>
      </c>
      <c r="H409" s="167">
        <f t="shared" si="2"/>
        <v>0</v>
      </c>
      <c r="I409" s="167">
        <f t="shared" si="9"/>
        <v>0</v>
      </c>
      <c r="J409" s="167">
        <f t="shared" si="10"/>
        <v>0</v>
      </c>
      <c r="K409" s="168">
        <f t="shared" si="11"/>
        <v>0</v>
      </c>
      <c r="L409" s="161"/>
      <c r="M409" s="174"/>
      <c r="N409" s="160">
        <f t="shared" si="12"/>
        <v>7</v>
      </c>
      <c r="O409" s="112">
        <f t="shared" si="15"/>
        <v>36</v>
      </c>
      <c r="P409" s="115">
        <f t="shared" si="13"/>
        <v>0</v>
      </c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">
      <c r="A410" s="164">
        <v>403</v>
      </c>
      <c r="B410" s="165" t="str">
        <f t="shared" si="4"/>
        <v>34-й год 7-й мес</v>
      </c>
      <c r="C410" s="166">
        <f t="shared" si="5"/>
        <v>56036</v>
      </c>
      <c r="D410" s="167">
        <f t="shared" si="6"/>
        <v>0</v>
      </c>
      <c r="E410" s="167">
        <f t="shared" si="7"/>
        <v>0</v>
      </c>
      <c r="F410" s="167">
        <f t="shared" si="14"/>
        <v>0</v>
      </c>
      <c r="G410" s="168">
        <f t="shared" si="8"/>
        <v>0</v>
      </c>
      <c r="H410" s="167">
        <f t="shared" si="2"/>
        <v>0</v>
      </c>
      <c r="I410" s="167">
        <f t="shared" si="9"/>
        <v>0</v>
      </c>
      <c r="J410" s="167">
        <f t="shared" si="10"/>
        <v>0</v>
      </c>
      <c r="K410" s="168">
        <f t="shared" si="11"/>
        <v>0</v>
      </c>
      <c r="L410" s="161"/>
      <c r="M410" s="174"/>
      <c r="N410" s="160">
        <f t="shared" si="12"/>
        <v>7</v>
      </c>
      <c r="O410" s="112">
        <f t="shared" si="15"/>
        <v>36</v>
      </c>
      <c r="P410" s="115">
        <f t="shared" si="13"/>
        <v>0</v>
      </c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">
      <c r="A411" s="164">
        <v>404</v>
      </c>
      <c r="B411" s="165" t="str">
        <f t="shared" si="4"/>
        <v>34-й год 8-й мес</v>
      </c>
      <c r="C411" s="166">
        <f t="shared" si="5"/>
        <v>56066</v>
      </c>
      <c r="D411" s="167">
        <f t="shared" si="6"/>
        <v>0</v>
      </c>
      <c r="E411" s="167">
        <f t="shared" si="7"/>
        <v>0</v>
      </c>
      <c r="F411" s="167">
        <f t="shared" si="14"/>
        <v>0</v>
      </c>
      <c r="G411" s="168">
        <f t="shared" si="8"/>
        <v>0</v>
      </c>
      <c r="H411" s="167">
        <f t="shared" si="2"/>
        <v>0</v>
      </c>
      <c r="I411" s="167">
        <f t="shared" si="9"/>
        <v>0</v>
      </c>
      <c r="J411" s="167">
        <f t="shared" si="10"/>
        <v>0</v>
      </c>
      <c r="K411" s="168">
        <f t="shared" si="11"/>
        <v>0</v>
      </c>
      <c r="L411" s="161"/>
      <c r="M411" s="174"/>
      <c r="N411" s="160">
        <f t="shared" si="12"/>
        <v>7</v>
      </c>
      <c r="O411" s="112">
        <f t="shared" si="15"/>
        <v>36</v>
      </c>
      <c r="P411" s="115">
        <f t="shared" si="13"/>
        <v>0</v>
      </c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">
      <c r="A412" s="164">
        <v>405</v>
      </c>
      <c r="B412" s="165" t="str">
        <f t="shared" si="4"/>
        <v>34-й год 9-й мес</v>
      </c>
      <c r="C412" s="166">
        <f t="shared" si="5"/>
        <v>56097</v>
      </c>
      <c r="D412" s="167">
        <f t="shared" si="6"/>
        <v>0</v>
      </c>
      <c r="E412" s="167">
        <f t="shared" si="7"/>
        <v>0</v>
      </c>
      <c r="F412" s="167">
        <f t="shared" si="14"/>
        <v>0</v>
      </c>
      <c r="G412" s="168">
        <f t="shared" si="8"/>
        <v>0</v>
      </c>
      <c r="H412" s="167">
        <f t="shared" si="2"/>
        <v>0</v>
      </c>
      <c r="I412" s="167">
        <f t="shared" si="9"/>
        <v>0</v>
      </c>
      <c r="J412" s="167">
        <f t="shared" si="10"/>
        <v>0</v>
      </c>
      <c r="K412" s="168">
        <f t="shared" si="11"/>
        <v>0</v>
      </c>
      <c r="L412" s="161"/>
      <c r="M412" s="174"/>
      <c r="N412" s="160">
        <f t="shared" si="12"/>
        <v>7</v>
      </c>
      <c r="O412" s="112">
        <f t="shared" si="15"/>
        <v>36</v>
      </c>
      <c r="P412" s="115">
        <f t="shared" si="13"/>
        <v>0</v>
      </c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">
      <c r="A413" s="164">
        <v>406</v>
      </c>
      <c r="B413" s="165" t="str">
        <f t="shared" si="4"/>
        <v>34-й год 10-й мес</v>
      </c>
      <c r="C413" s="166">
        <f t="shared" si="5"/>
        <v>56128</v>
      </c>
      <c r="D413" s="167">
        <f t="shared" si="6"/>
        <v>0</v>
      </c>
      <c r="E413" s="167">
        <f t="shared" si="7"/>
        <v>0</v>
      </c>
      <c r="F413" s="167">
        <f t="shared" si="14"/>
        <v>0</v>
      </c>
      <c r="G413" s="168">
        <f t="shared" si="8"/>
        <v>0</v>
      </c>
      <c r="H413" s="167">
        <f t="shared" si="2"/>
        <v>0</v>
      </c>
      <c r="I413" s="167">
        <f t="shared" si="9"/>
        <v>0</v>
      </c>
      <c r="J413" s="167">
        <f t="shared" si="10"/>
        <v>0</v>
      </c>
      <c r="K413" s="168">
        <f t="shared" si="11"/>
        <v>0</v>
      </c>
      <c r="L413" s="161"/>
      <c r="M413" s="174"/>
      <c r="N413" s="160">
        <f t="shared" si="12"/>
        <v>7</v>
      </c>
      <c r="O413" s="112">
        <f t="shared" si="15"/>
        <v>36</v>
      </c>
      <c r="P413" s="115">
        <f t="shared" si="13"/>
        <v>0</v>
      </c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">
      <c r="A414" s="164">
        <v>407</v>
      </c>
      <c r="B414" s="165" t="str">
        <f t="shared" si="4"/>
        <v>34-й год 11-й мес</v>
      </c>
      <c r="C414" s="166">
        <f t="shared" si="5"/>
        <v>56158</v>
      </c>
      <c r="D414" s="167">
        <f t="shared" si="6"/>
        <v>0</v>
      </c>
      <c r="E414" s="167">
        <f t="shared" si="7"/>
        <v>0</v>
      </c>
      <c r="F414" s="167">
        <f t="shared" si="14"/>
        <v>0</v>
      </c>
      <c r="G414" s="168">
        <f t="shared" si="8"/>
        <v>0</v>
      </c>
      <c r="H414" s="167">
        <f t="shared" si="2"/>
        <v>0</v>
      </c>
      <c r="I414" s="167">
        <f t="shared" si="9"/>
        <v>0</v>
      </c>
      <c r="J414" s="167">
        <f t="shared" si="10"/>
        <v>0</v>
      </c>
      <c r="K414" s="168">
        <f t="shared" si="11"/>
        <v>0</v>
      </c>
      <c r="L414" s="161"/>
      <c r="M414" s="174"/>
      <c r="N414" s="160">
        <f t="shared" si="12"/>
        <v>7</v>
      </c>
      <c r="O414" s="112">
        <f t="shared" si="15"/>
        <v>36</v>
      </c>
      <c r="P414" s="115">
        <f t="shared" si="13"/>
        <v>0</v>
      </c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">
      <c r="A415" s="169">
        <v>408</v>
      </c>
      <c r="B415" s="165" t="str">
        <f t="shared" si="4"/>
        <v>34-й год 12-й мес</v>
      </c>
      <c r="C415" s="166">
        <f t="shared" si="5"/>
        <v>56189</v>
      </c>
      <c r="D415" s="167">
        <f t="shared" si="6"/>
        <v>0</v>
      </c>
      <c r="E415" s="170">
        <f t="shared" si="7"/>
        <v>0</v>
      </c>
      <c r="F415" s="167">
        <f t="shared" si="14"/>
        <v>0</v>
      </c>
      <c r="G415" s="171">
        <f t="shared" si="8"/>
        <v>0</v>
      </c>
      <c r="H415" s="170">
        <f t="shared" si="2"/>
        <v>0</v>
      </c>
      <c r="I415" s="170">
        <f t="shared" si="9"/>
        <v>0</v>
      </c>
      <c r="J415" s="170">
        <f t="shared" si="10"/>
        <v>0</v>
      </c>
      <c r="K415" s="171">
        <f t="shared" si="11"/>
        <v>0</v>
      </c>
      <c r="L415" s="163"/>
      <c r="M415" s="162"/>
      <c r="N415" s="160">
        <f t="shared" si="12"/>
        <v>7</v>
      </c>
      <c r="O415" s="112">
        <f t="shared" si="15"/>
        <v>36</v>
      </c>
      <c r="P415" s="115">
        <f t="shared" si="13"/>
        <v>0</v>
      </c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">
      <c r="A416" s="172">
        <v>409</v>
      </c>
      <c r="B416" s="165" t="str">
        <f t="shared" si="4"/>
        <v>35-й год 1-й мес</v>
      </c>
      <c r="C416" s="166">
        <f t="shared" si="5"/>
        <v>56219</v>
      </c>
      <c r="D416" s="167">
        <f t="shared" si="6"/>
        <v>0</v>
      </c>
      <c r="E416" s="167">
        <f t="shared" si="7"/>
        <v>0</v>
      </c>
      <c r="F416" s="167">
        <f t="shared" si="14"/>
        <v>0</v>
      </c>
      <c r="G416" s="168">
        <f t="shared" si="8"/>
        <v>0</v>
      </c>
      <c r="H416" s="167">
        <f t="shared" si="2"/>
        <v>0</v>
      </c>
      <c r="I416" s="167">
        <f t="shared" si="9"/>
        <v>0</v>
      </c>
      <c r="J416" s="167">
        <f t="shared" si="10"/>
        <v>0</v>
      </c>
      <c r="K416" s="168">
        <f t="shared" si="11"/>
        <v>0</v>
      </c>
      <c r="L416" s="161"/>
      <c r="M416" s="174"/>
      <c r="N416" s="160">
        <f t="shared" si="12"/>
        <v>7</v>
      </c>
      <c r="O416" s="112">
        <f t="shared" si="15"/>
        <v>36</v>
      </c>
      <c r="P416" s="115">
        <f t="shared" si="13"/>
        <v>0</v>
      </c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">
      <c r="A417" s="172">
        <v>410</v>
      </c>
      <c r="B417" s="165" t="str">
        <f t="shared" si="4"/>
        <v>35-й год 2-й мес</v>
      </c>
      <c r="C417" s="166">
        <f t="shared" si="5"/>
        <v>56250</v>
      </c>
      <c r="D417" s="167">
        <f t="shared" si="6"/>
        <v>0</v>
      </c>
      <c r="E417" s="167">
        <f t="shared" si="7"/>
        <v>0</v>
      </c>
      <c r="F417" s="167">
        <f t="shared" si="14"/>
        <v>0</v>
      </c>
      <c r="G417" s="168">
        <f t="shared" si="8"/>
        <v>0</v>
      </c>
      <c r="H417" s="167">
        <f t="shared" si="2"/>
        <v>0</v>
      </c>
      <c r="I417" s="167">
        <f t="shared" si="9"/>
        <v>0</v>
      </c>
      <c r="J417" s="167">
        <f t="shared" si="10"/>
        <v>0</v>
      </c>
      <c r="K417" s="168">
        <f t="shared" si="11"/>
        <v>0</v>
      </c>
      <c r="L417" s="161"/>
      <c r="M417" s="174"/>
      <c r="N417" s="160">
        <f t="shared" si="12"/>
        <v>7</v>
      </c>
      <c r="O417" s="112">
        <f t="shared" si="15"/>
        <v>36</v>
      </c>
      <c r="P417" s="115">
        <f t="shared" si="13"/>
        <v>0</v>
      </c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">
      <c r="A418" s="172">
        <v>411</v>
      </c>
      <c r="B418" s="165" t="str">
        <f t="shared" si="4"/>
        <v>35-й год 3-й мес</v>
      </c>
      <c r="C418" s="166">
        <f t="shared" si="5"/>
        <v>56281</v>
      </c>
      <c r="D418" s="167">
        <f t="shared" si="6"/>
        <v>0</v>
      </c>
      <c r="E418" s="167">
        <f t="shared" si="7"/>
        <v>0</v>
      </c>
      <c r="F418" s="167">
        <f t="shared" si="14"/>
        <v>0</v>
      </c>
      <c r="G418" s="168">
        <f t="shared" si="8"/>
        <v>0</v>
      </c>
      <c r="H418" s="167">
        <f t="shared" si="2"/>
        <v>0</v>
      </c>
      <c r="I418" s="167">
        <f t="shared" si="9"/>
        <v>0</v>
      </c>
      <c r="J418" s="167">
        <f t="shared" si="10"/>
        <v>0</v>
      </c>
      <c r="K418" s="168">
        <f t="shared" si="11"/>
        <v>0</v>
      </c>
      <c r="L418" s="161"/>
      <c r="M418" s="174"/>
      <c r="N418" s="160">
        <f t="shared" si="12"/>
        <v>7</v>
      </c>
      <c r="O418" s="112">
        <f t="shared" si="15"/>
        <v>36</v>
      </c>
      <c r="P418" s="115">
        <f t="shared" si="13"/>
        <v>0</v>
      </c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">
      <c r="A419" s="172">
        <v>412</v>
      </c>
      <c r="B419" s="165" t="str">
        <f t="shared" si="4"/>
        <v>35-й год 4-й мес</v>
      </c>
      <c r="C419" s="166">
        <f t="shared" si="5"/>
        <v>56309</v>
      </c>
      <c r="D419" s="167">
        <f t="shared" si="6"/>
        <v>0</v>
      </c>
      <c r="E419" s="167">
        <f t="shared" si="7"/>
        <v>0</v>
      </c>
      <c r="F419" s="167">
        <f t="shared" si="14"/>
        <v>0</v>
      </c>
      <c r="G419" s="168">
        <f t="shared" si="8"/>
        <v>0</v>
      </c>
      <c r="H419" s="167">
        <f t="shared" si="2"/>
        <v>0</v>
      </c>
      <c r="I419" s="167">
        <f t="shared" si="9"/>
        <v>0</v>
      </c>
      <c r="J419" s="167">
        <f t="shared" si="10"/>
        <v>0</v>
      </c>
      <c r="K419" s="168">
        <f t="shared" si="11"/>
        <v>0</v>
      </c>
      <c r="L419" s="161"/>
      <c r="M419" s="174"/>
      <c r="N419" s="160">
        <f t="shared" si="12"/>
        <v>7</v>
      </c>
      <c r="O419" s="112">
        <f t="shared" si="15"/>
        <v>36</v>
      </c>
      <c r="P419" s="115">
        <f t="shared" si="13"/>
        <v>0</v>
      </c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">
      <c r="A420" s="172">
        <v>413</v>
      </c>
      <c r="B420" s="165" t="str">
        <f t="shared" si="4"/>
        <v>35-й год 5-й мес</v>
      </c>
      <c r="C420" s="166">
        <f t="shared" si="5"/>
        <v>56340</v>
      </c>
      <c r="D420" s="167">
        <f t="shared" si="6"/>
        <v>0</v>
      </c>
      <c r="E420" s="167">
        <f t="shared" si="7"/>
        <v>0</v>
      </c>
      <c r="F420" s="167">
        <f t="shared" si="14"/>
        <v>0</v>
      </c>
      <c r="G420" s="168">
        <f t="shared" si="8"/>
        <v>0</v>
      </c>
      <c r="H420" s="167">
        <f t="shared" si="2"/>
        <v>0</v>
      </c>
      <c r="I420" s="167">
        <f t="shared" si="9"/>
        <v>0</v>
      </c>
      <c r="J420" s="167">
        <f t="shared" si="10"/>
        <v>0</v>
      </c>
      <c r="K420" s="168">
        <f t="shared" si="11"/>
        <v>0</v>
      </c>
      <c r="L420" s="161"/>
      <c r="M420" s="174"/>
      <c r="N420" s="160">
        <f t="shared" si="12"/>
        <v>7</v>
      </c>
      <c r="O420" s="112">
        <f t="shared" si="15"/>
        <v>36</v>
      </c>
      <c r="P420" s="115">
        <f t="shared" si="13"/>
        <v>0</v>
      </c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">
      <c r="A421" s="172">
        <v>414</v>
      </c>
      <c r="B421" s="165" t="str">
        <f t="shared" si="4"/>
        <v>35-й год 6-й мес</v>
      </c>
      <c r="C421" s="166">
        <f t="shared" si="5"/>
        <v>56370</v>
      </c>
      <c r="D421" s="167">
        <f t="shared" si="6"/>
        <v>0</v>
      </c>
      <c r="E421" s="167">
        <f t="shared" si="7"/>
        <v>0</v>
      </c>
      <c r="F421" s="167">
        <f t="shared" si="14"/>
        <v>0</v>
      </c>
      <c r="G421" s="168">
        <f t="shared" si="8"/>
        <v>0</v>
      </c>
      <c r="H421" s="167">
        <f t="shared" si="2"/>
        <v>0</v>
      </c>
      <c r="I421" s="167">
        <f t="shared" si="9"/>
        <v>0</v>
      </c>
      <c r="J421" s="167">
        <f t="shared" si="10"/>
        <v>0</v>
      </c>
      <c r="K421" s="168">
        <f t="shared" si="11"/>
        <v>0</v>
      </c>
      <c r="L421" s="161"/>
      <c r="M421" s="174"/>
      <c r="N421" s="160">
        <f t="shared" si="12"/>
        <v>7</v>
      </c>
      <c r="O421" s="112">
        <f t="shared" si="15"/>
        <v>36</v>
      </c>
      <c r="P421" s="115">
        <f t="shared" si="13"/>
        <v>0</v>
      </c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">
      <c r="A422" s="172">
        <v>415</v>
      </c>
      <c r="B422" s="165" t="str">
        <f t="shared" si="4"/>
        <v>35-й год 7-й мес</v>
      </c>
      <c r="C422" s="166">
        <f t="shared" si="5"/>
        <v>56401</v>
      </c>
      <c r="D422" s="167">
        <f t="shared" si="6"/>
        <v>0</v>
      </c>
      <c r="E422" s="167">
        <f t="shared" si="7"/>
        <v>0</v>
      </c>
      <c r="F422" s="167">
        <f t="shared" si="14"/>
        <v>0</v>
      </c>
      <c r="G422" s="168">
        <f t="shared" si="8"/>
        <v>0</v>
      </c>
      <c r="H422" s="167">
        <f t="shared" si="2"/>
        <v>0</v>
      </c>
      <c r="I422" s="167">
        <f t="shared" si="9"/>
        <v>0</v>
      </c>
      <c r="J422" s="167">
        <f t="shared" si="10"/>
        <v>0</v>
      </c>
      <c r="K422" s="168">
        <f t="shared" si="11"/>
        <v>0</v>
      </c>
      <c r="L422" s="161"/>
      <c r="M422" s="174"/>
      <c r="N422" s="160">
        <f t="shared" si="12"/>
        <v>7</v>
      </c>
      <c r="O422" s="112">
        <f t="shared" si="15"/>
        <v>36</v>
      </c>
      <c r="P422" s="115">
        <f t="shared" si="13"/>
        <v>0</v>
      </c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">
      <c r="A423" s="172">
        <v>416</v>
      </c>
      <c r="B423" s="165" t="str">
        <f t="shared" si="4"/>
        <v>35-й год 8-й мес</v>
      </c>
      <c r="C423" s="166">
        <f t="shared" si="5"/>
        <v>56431</v>
      </c>
      <c r="D423" s="167">
        <f t="shared" si="6"/>
        <v>0</v>
      </c>
      <c r="E423" s="167">
        <f t="shared" si="7"/>
        <v>0</v>
      </c>
      <c r="F423" s="167">
        <f t="shared" si="14"/>
        <v>0</v>
      </c>
      <c r="G423" s="168">
        <f t="shared" si="8"/>
        <v>0</v>
      </c>
      <c r="H423" s="167">
        <f t="shared" si="2"/>
        <v>0</v>
      </c>
      <c r="I423" s="167">
        <f t="shared" si="9"/>
        <v>0</v>
      </c>
      <c r="J423" s="167">
        <f t="shared" si="10"/>
        <v>0</v>
      </c>
      <c r="K423" s="168">
        <f t="shared" si="11"/>
        <v>0</v>
      </c>
      <c r="L423" s="161"/>
      <c r="M423" s="174"/>
      <c r="N423" s="160">
        <f t="shared" si="12"/>
        <v>7</v>
      </c>
      <c r="O423" s="112">
        <f t="shared" si="15"/>
        <v>36</v>
      </c>
      <c r="P423" s="115">
        <f t="shared" si="13"/>
        <v>0</v>
      </c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">
      <c r="A424" s="172">
        <v>417</v>
      </c>
      <c r="B424" s="165" t="str">
        <f t="shared" si="4"/>
        <v>35-й год 9-й мес</v>
      </c>
      <c r="C424" s="166">
        <f t="shared" si="5"/>
        <v>56462</v>
      </c>
      <c r="D424" s="167">
        <f t="shared" si="6"/>
        <v>0</v>
      </c>
      <c r="E424" s="167">
        <f t="shared" si="7"/>
        <v>0</v>
      </c>
      <c r="F424" s="167">
        <f t="shared" si="14"/>
        <v>0</v>
      </c>
      <c r="G424" s="168">
        <f t="shared" si="8"/>
        <v>0</v>
      </c>
      <c r="H424" s="167">
        <f t="shared" si="2"/>
        <v>0</v>
      </c>
      <c r="I424" s="167">
        <f t="shared" si="9"/>
        <v>0</v>
      </c>
      <c r="J424" s="167">
        <f t="shared" si="10"/>
        <v>0</v>
      </c>
      <c r="K424" s="168">
        <f t="shared" si="11"/>
        <v>0</v>
      </c>
      <c r="L424" s="161"/>
      <c r="M424" s="174"/>
      <c r="N424" s="160">
        <f t="shared" si="12"/>
        <v>7</v>
      </c>
      <c r="O424" s="112">
        <f t="shared" si="15"/>
        <v>36</v>
      </c>
      <c r="P424" s="115">
        <f t="shared" si="13"/>
        <v>0</v>
      </c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">
      <c r="A425" s="172">
        <v>418</v>
      </c>
      <c r="B425" s="165" t="str">
        <f t="shared" si="4"/>
        <v>35-й год 10-й мес</v>
      </c>
      <c r="C425" s="166">
        <f t="shared" si="5"/>
        <v>56493</v>
      </c>
      <c r="D425" s="167">
        <f t="shared" si="6"/>
        <v>0</v>
      </c>
      <c r="E425" s="167">
        <f t="shared" si="7"/>
        <v>0</v>
      </c>
      <c r="F425" s="167">
        <f t="shared" si="14"/>
        <v>0</v>
      </c>
      <c r="G425" s="168">
        <f t="shared" si="8"/>
        <v>0</v>
      </c>
      <c r="H425" s="167">
        <f t="shared" si="2"/>
        <v>0</v>
      </c>
      <c r="I425" s="167">
        <f t="shared" si="9"/>
        <v>0</v>
      </c>
      <c r="J425" s="167">
        <f t="shared" si="10"/>
        <v>0</v>
      </c>
      <c r="K425" s="168">
        <f t="shared" si="11"/>
        <v>0</v>
      </c>
      <c r="L425" s="161"/>
      <c r="M425" s="174"/>
      <c r="N425" s="160">
        <f t="shared" si="12"/>
        <v>7</v>
      </c>
      <c r="O425" s="112">
        <f t="shared" si="15"/>
        <v>36</v>
      </c>
      <c r="P425" s="115">
        <f t="shared" si="13"/>
        <v>0</v>
      </c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">
      <c r="A426" s="172">
        <v>419</v>
      </c>
      <c r="B426" s="165" t="str">
        <f t="shared" si="4"/>
        <v>35-й год 11-й мес</v>
      </c>
      <c r="C426" s="166">
        <f t="shared" si="5"/>
        <v>56523</v>
      </c>
      <c r="D426" s="167">
        <f t="shared" si="6"/>
        <v>0</v>
      </c>
      <c r="E426" s="167">
        <f t="shared" si="7"/>
        <v>0</v>
      </c>
      <c r="F426" s="167">
        <f t="shared" si="14"/>
        <v>0</v>
      </c>
      <c r="G426" s="168">
        <f t="shared" si="8"/>
        <v>0</v>
      </c>
      <c r="H426" s="167">
        <f t="shared" si="2"/>
        <v>0</v>
      </c>
      <c r="I426" s="167">
        <f t="shared" si="9"/>
        <v>0</v>
      </c>
      <c r="J426" s="167">
        <f t="shared" si="10"/>
        <v>0</v>
      </c>
      <c r="K426" s="168">
        <f t="shared" si="11"/>
        <v>0</v>
      </c>
      <c r="L426" s="161"/>
      <c r="M426" s="174"/>
      <c r="N426" s="160">
        <f t="shared" si="12"/>
        <v>7</v>
      </c>
      <c r="O426" s="112">
        <f t="shared" si="15"/>
        <v>36</v>
      </c>
      <c r="P426" s="115">
        <f t="shared" si="13"/>
        <v>0</v>
      </c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">
      <c r="A427" s="173">
        <v>420</v>
      </c>
      <c r="B427" s="165" t="str">
        <f t="shared" si="4"/>
        <v>35-й год 12-й мес</v>
      </c>
      <c r="C427" s="166">
        <f t="shared" si="5"/>
        <v>56554</v>
      </c>
      <c r="D427" s="167">
        <f t="shared" si="6"/>
        <v>0</v>
      </c>
      <c r="E427" s="170">
        <f t="shared" si="7"/>
        <v>0</v>
      </c>
      <c r="F427" s="167">
        <f t="shared" si="14"/>
        <v>0</v>
      </c>
      <c r="G427" s="171">
        <f t="shared" si="8"/>
        <v>0</v>
      </c>
      <c r="H427" s="170">
        <f t="shared" si="2"/>
        <v>0</v>
      </c>
      <c r="I427" s="170">
        <f t="shared" si="9"/>
        <v>0</v>
      </c>
      <c r="J427" s="170">
        <f t="shared" si="10"/>
        <v>0</v>
      </c>
      <c r="K427" s="171">
        <f t="shared" si="11"/>
        <v>0</v>
      </c>
      <c r="L427" s="163"/>
      <c r="M427" s="162"/>
      <c r="N427" s="160">
        <f t="shared" si="12"/>
        <v>7</v>
      </c>
      <c r="O427" s="112">
        <f t="shared" si="15"/>
        <v>36</v>
      </c>
      <c r="P427" s="115">
        <f t="shared" si="13"/>
        <v>0</v>
      </c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">
      <c r="A428" s="164">
        <v>421</v>
      </c>
      <c r="B428" s="165" t="str">
        <f t="shared" si="4"/>
        <v>36-й год 1-й мес</v>
      </c>
      <c r="C428" s="166">
        <f t="shared" si="5"/>
        <v>56584</v>
      </c>
      <c r="D428" s="167">
        <f t="shared" si="6"/>
        <v>0</v>
      </c>
      <c r="E428" s="167">
        <f t="shared" si="7"/>
        <v>0</v>
      </c>
      <c r="F428" s="167">
        <f t="shared" si="14"/>
        <v>0</v>
      </c>
      <c r="G428" s="168">
        <f t="shared" si="8"/>
        <v>0</v>
      </c>
      <c r="H428" s="167">
        <f t="shared" si="2"/>
        <v>0</v>
      </c>
      <c r="I428" s="167">
        <f t="shared" si="9"/>
        <v>0</v>
      </c>
      <c r="J428" s="167">
        <f t="shared" si="10"/>
        <v>0</v>
      </c>
      <c r="K428" s="168">
        <f t="shared" si="11"/>
        <v>0</v>
      </c>
      <c r="L428" s="161"/>
      <c r="M428" s="174"/>
      <c r="N428" s="160">
        <f t="shared" si="12"/>
        <v>7</v>
      </c>
      <c r="O428" s="112">
        <f t="shared" si="15"/>
        <v>36</v>
      </c>
      <c r="P428" s="115">
        <f t="shared" si="13"/>
        <v>0</v>
      </c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">
      <c r="A429" s="164">
        <v>422</v>
      </c>
      <c r="B429" s="165" t="str">
        <f t="shared" si="4"/>
        <v>36-й год 2-й мес</v>
      </c>
      <c r="C429" s="166">
        <f t="shared" si="5"/>
        <v>56615</v>
      </c>
      <c r="D429" s="167">
        <f t="shared" si="6"/>
        <v>0</v>
      </c>
      <c r="E429" s="167">
        <f t="shared" si="7"/>
        <v>0</v>
      </c>
      <c r="F429" s="167">
        <f t="shared" si="14"/>
        <v>0</v>
      </c>
      <c r="G429" s="168">
        <f t="shared" si="8"/>
        <v>0</v>
      </c>
      <c r="H429" s="167">
        <f t="shared" si="2"/>
        <v>0</v>
      </c>
      <c r="I429" s="167">
        <f t="shared" si="9"/>
        <v>0</v>
      </c>
      <c r="J429" s="167">
        <f t="shared" si="10"/>
        <v>0</v>
      </c>
      <c r="K429" s="168">
        <f t="shared" si="11"/>
        <v>0</v>
      </c>
      <c r="L429" s="161"/>
      <c r="M429" s="174"/>
      <c r="N429" s="160">
        <f t="shared" si="12"/>
        <v>7</v>
      </c>
      <c r="O429" s="112">
        <f t="shared" si="15"/>
        <v>36</v>
      </c>
      <c r="P429" s="115">
        <f t="shared" si="13"/>
        <v>0</v>
      </c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">
      <c r="A430" s="164">
        <v>423</v>
      </c>
      <c r="B430" s="165" t="str">
        <f t="shared" si="4"/>
        <v>36-й год 3-й мес</v>
      </c>
      <c r="C430" s="166">
        <f t="shared" si="5"/>
        <v>56646</v>
      </c>
      <c r="D430" s="167">
        <f t="shared" si="6"/>
        <v>0</v>
      </c>
      <c r="E430" s="167">
        <f t="shared" si="7"/>
        <v>0</v>
      </c>
      <c r="F430" s="167">
        <f t="shared" si="14"/>
        <v>0</v>
      </c>
      <c r="G430" s="168">
        <f t="shared" si="8"/>
        <v>0</v>
      </c>
      <c r="H430" s="167">
        <f t="shared" si="2"/>
        <v>0</v>
      </c>
      <c r="I430" s="167">
        <f t="shared" si="9"/>
        <v>0</v>
      </c>
      <c r="J430" s="167">
        <f t="shared" si="10"/>
        <v>0</v>
      </c>
      <c r="K430" s="168">
        <f t="shared" si="11"/>
        <v>0</v>
      </c>
      <c r="L430" s="161"/>
      <c r="M430" s="174"/>
      <c r="N430" s="160">
        <f t="shared" si="12"/>
        <v>7</v>
      </c>
      <c r="O430" s="112">
        <f t="shared" si="15"/>
        <v>36</v>
      </c>
      <c r="P430" s="115">
        <f t="shared" si="13"/>
        <v>0</v>
      </c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">
      <c r="A431" s="164">
        <v>424</v>
      </c>
      <c r="B431" s="165" t="str">
        <f t="shared" si="4"/>
        <v>36-й год 4-й мес</v>
      </c>
      <c r="C431" s="166">
        <f t="shared" si="5"/>
        <v>56674</v>
      </c>
      <c r="D431" s="167">
        <f t="shared" si="6"/>
        <v>0</v>
      </c>
      <c r="E431" s="167">
        <f t="shared" si="7"/>
        <v>0</v>
      </c>
      <c r="F431" s="167">
        <f t="shared" si="14"/>
        <v>0</v>
      </c>
      <c r="G431" s="168">
        <f t="shared" si="8"/>
        <v>0</v>
      </c>
      <c r="H431" s="167">
        <f t="shared" si="2"/>
        <v>0</v>
      </c>
      <c r="I431" s="167">
        <f t="shared" si="9"/>
        <v>0</v>
      </c>
      <c r="J431" s="167">
        <f t="shared" si="10"/>
        <v>0</v>
      </c>
      <c r="K431" s="168">
        <f t="shared" si="11"/>
        <v>0</v>
      </c>
      <c r="L431" s="161"/>
      <c r="M431" s="174"/>
      <c r="N431" s="160">
        <f t="shared" si="12"/>
        <v>7</v>
      </c>
      <c r="O431" s="112">
        <f t="shared" si="15"/>
        <v>36</v>
      </c>
      <c r="P431" s="115">
        <f t="shared" si="13"/>
        <v>0</v>
      </c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">
      <c r="A432" s="164">
        <v>425</v>
      </c>
      <c r="B432" s="165" t="str">
        <f t="shared" si="4"/>
        <v>36-й год 5-й мес</v>
      </c>
      <c r="C432" s="166">
        <f t="shared" si="5"/>
        <v>56705</v>
      </c>
      <c r="D432" s="167">
        <f t="shared" si="6"/>
        <v>0</v>
      </c>
      <c r="E432" s="167">
        <f t="shared" si="7"/>
        <v>0</v>
      </c>
      <c r="F432" s="167">
        <f t="shared" si="14"/>
        <v>0</v>
      </c>
      <c r="G432" s="168">
        <f t="shared" si="8"/>
        <v>0</v>
      </c>
      <c r="H432" s="167">
        <f t="shared" si="2"/>
        <v>0</v>
      </c>
      <c r="I432" s="167">
        <f t="shared" si="9"/>
        <v>0</v>
      </c>
      <c r="J432" s="167">
        <f t="shared" si="10"/>
        <v>0</v>
      </c>
      <c r="K432" s="168">
        <f t="shared" si="11"/>
        <v>0</v>
      </c>
      <c r="L432" s="161"/>
      <c r="M432" s="174"/>
      <c r="N432" s="160">
        <f t="shared" si="12"/>
        <v>7</v>
      </c>
      <c r="O432" s="112">
        <f t="shared" si="15"/>
        <v>36</v>
      </c>
      <c r="P432" s="115">
        <f t="shared" si="13"/>
        <v>0</v>
      </c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">
      <c r="A433" s="164">
        <v>426</v>
      </c>
      <c r="B433" s="165" t="str">
        <f t="shared" si="4"/>
        <v>36-й год 6-й мес</v>
      </c>
      <c r="C433" s="166">
        <f t="shared" si="5"/>
        <v>56735</v>
      </c>
      <c r="D433" s="167">
        <f t="shared" si="6"/>
        <v>0</v>
      </c>
      <c r="E433" s="167">
        <f t="shared" si="7"/>
        <v>0</v>
      </c>
      <c r="F433" s="167">
        <f t="shared" si="14"/>
        <v>0</v>
      </c>
      <c r="G433" s="168">
        <f t="shared" si="8"/>
        <v>0</v>
      </c>
      <c r="H433" s="167">
        <f t="shared" si="2"/>
        <v>0</v>
      </c>
      <c r="I433" s="167">
        <f t="shared" si="9"/>
        <v>0</v>
      </c>
      <c r="J433" s="167">
        <f t="shared" si="10"/>
        <v>0</v>
      </c>
      <c r="K433" s="168">
        <f t="shared" si="11"/>
        <v>0</v>
      </c>
      <c r="L433" s="161"/>
      <c r="M433" s="174"/>
      <c r="N433" s="160">
        <f t="shared" si="12"/>
        <v>7</v>
      </c>
      <c r="O433" s="112">
        <f t="shared" si="15"/>
        <v>36</v>
      </c>
      <c r="P433" s="115">
        <f t="shared" si="13"/>
        <v>0</v>
      </c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">
      <c r="A434" s="164">
        <v>427</v>
      </c>
      <c r="B434" s="165" t="str">
        <f t="shared" si="4"/>
        <v>36-й год 7-й мес</v>
      </c>
      <c r="C434" s="166">
        <f t="shared" si="5"/>
        <v>56766</v>
      </c>
      <c r="D434" s="167">
        <f t="shared" si="6"/>
        <v>0</v>
      </c>
      <c r="E434" s="167">
        <f t="shared" si="7"/>
        <v>0</v>
      </c>
      <c r="F434" s="167">
        <f t="shared" si="14"/>
        <v>0</v>
      </c>
      <c r="G434" s="168">
        <f t="shared" si="8"/>
        <v>0</v>
      </c>
      <c r="H434" s="167">
        <f t="shared" si="2"/>
        <v>0</v>
      </c>
      <c r="I434" s="167">
        <f t="shared" si="9"/>
        <v>0</v>
      </c>
      <c r="J434" s="167">
        <f t="shared" si="10"/>
        <v>0</v>
      </c>
      <c r="K434" s="168">
        <f t="shared" si="11"/>
        <v>0</v>
      </c>
      <c r="L434" s="161"/>
      <c r="M434" s="174"/>
      <c r="N434" s="160">
        <f t="shared" si="12"/>
        <v>7</v>
      </c>
      <c r="O434" s="112">
        <f t="shared" si="15"/>
        <v>36</v>
      </c>
      <c r="P434" s="115">
        <f t="shared" si="13"/>
        <v>0</v>
      </c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">
      <c r="A435" s="164">
        <v>428</v>
      </c>
      <c r="B435" s="165" t="str">
        <f t="shared" si="4"/>
        <v>36-й год 8-й мес</v>
      </c>
      <c r="C435" s="166">
        <f t="shared" si="5"/>
        <v>56796</v>
      </c>
      <c r="D435" s="167">
        <f t="shared" si="6"/>
        <v>0</v>
      </c>
      <c r="E435" s="167">
        <f t="shared" si="7"/>
        <v>0</v>
      </c>
      <c r="F435" s="167">
        <f t="shared" si="14"/>
        <v>0</v>
      </c>
      <c r="G435" s="168">
        <f t="shared" si="8"/>
        <v>0</v>
      </c>
      <c r="H435" s="167">
        <f t="shared" si="2"/>
        <v>0</v>
      </c>
      <c r="I435" s="167">
        <f t="shared" si="9"/>
        <v>0</v>
      </c>
      <c r="J435" s="167">
        <f t="shared" si="10"/>
        <v>0</v>
      </c>
      <c r="K435" s="168">
        <f t="shared" si="11"/>
        <v>0</v>
      </c>
      <c r="L435" s="161"/>
      <c r="M435" s="174"/>
      <c r="N435" s="160">
        <f t="shared" si="12"/>
        <v>7</v>
      </c>
      <c r="O435" s="112">
        <f t="shared" si="15"/>
        <v>36</v>
      </c>
      <c r="P435" s="115">
        <f t="shared" si="13"/>
        <v>0</v>
      </c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">
      <c r="A436" s="164">
        <v>429</v>
      </c>
      <c r="B436" s="165" t="str">
        <f t="shared" si="4"/>
        <v>36-й год 9-й мес</v>
      </c>
      <c r="C436" s="166">
        <f t="shared" si="5"/>
        <v>56827</v>
      </c>
      <c r="D436" s="167">
        <f t="shared" si="6"/>
        <v>0</v>
      </c>
      <c r="E436" s="167">
        <f t="shared" si="7"/>
        <v>0</v>
      </c>
      <c r="F436" s="167">
        <f t="shared" si="14"/>
        <v>0</v>
      </c>
      <c r="G436" s="168">
        <f t="shared" si="8"/>
        <v>0</v>
      </c>
      <c r="H436" s="167">
        <f t="shared" si="2"/>
        <v>0</v>
      </c>
      <c r="I436" s="167">
        <f t="shared" si="9"/>
        <v>0</v>
      </c>
      <c r="J436" s="167">
        <f t="shared" si="10"/>
        <v>0</v>
      </c>
      <c r="K436" s="168">
        <f t="shared" si="11"/>
        <v>0</v>
      </c>
      <c r="L436" s="161"/>
      <c r="M436" s="174"/>
      <c r="N436" s="160">
        <f t="shared" si="12"/>
        <v>7</v>
      </c>
      <c r="O436" s="112">
        <f t="shared" si="15"/>
        <v>36</v>
      </c>
      <c r="P436" s="115">
        <f t="shared" si="13"/>
        <v>0</v>
      </c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">
      <c r="A437" s="164">
        <v>430</v>
      </c>
      <c r="B437" s="165" t="str">
        <f t="shared" si="4"/>
        <v>36-й год 10-й мес</v>
      </c>
      <c r="C437" s="166">
        <f t="shared" si="5"/>
        <v>56858</v>
      </c>
      <c r="D437" s="167">
        <f t="shared" si="6"/>
        <v>0</v>
      </c>
      <c r="E437" s="167">
        <f t="shared" si="7"/>
        <v>0</v>
      </c>
      <c r="F437" s="167">
        <f t="shared" si="14"/>
        <v>0</v>
      </c>
      <c r="G437" s="168">
        <f t="shared" si="8"/>
        <v>0</v>
      </c>
      <c r="H437" s="167">
        <f t="shared" si="2"/>
        <v>0</v>
      </c>
      <c r="I437" s="167">
        <f t="shared" si="9"/>
        <v>0</v>
      </c>
      <c r="J437" s="167">
        <f t="shared" si="10"/>
        <v>0</v>
      </c>
      <c r="K437" s="168">
        <f t="shared" si="11"/>
        <v>0</v>
      </c>
      <c r="L437" s="161"/>
      <c r="M437" s="174"/>
      <c r="N437" s="160">
        <f t="shared" si="12"/>
        <v>7</v>
      </c>
      <c r="O437" s="112">
        <f t="shared" si="15"/>
        <v>36</v>
      </c>
      <c r="P437" s="115">
        <f t="shared" si="13"/>
        <v>0</v>
      </c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">
      <c r="A438" s="164">
        <v>431</v>
      </c>
      <c r="B438" s="165" t="str">
        <f t="shared" si="4"/>
        <v>36-й год 11-й мес</v>
      </c>
      <c r="C438" s="166">
        <f t="shared" si="5"/>
        <v>56888</v>
      </c>
      <c r="D438" s="167">
        <f t="shared" si="6"/>
        <v>0</v>
      </c>
      <c r="E438" s="167">
        <f t="shared" si="7"/>
        <v>0</v>
      </c>
      <c r="F438" s="167">
        <f t="shared" si="14"/>
        <v>0</v>
      </c>
      <c r="G438" s="168">
        <f t="shared" si="8"/>
        <v>0</v>
      </c>
      <c r="H438" s="167">
        <f t="shared" si="2"/>
        <v>0</v>
      </c>
      <c r="I438" s="167">
        <f t="shared" si="9"/>
        <v>0</v>
      </c>
      <c r="J438" s="167">
        <f t="shared" si="10"/>
        <v>0</v>
      </c>
      <c r="K438" s="168">
        <f t="shared" si="11"/>
        <v>0</v>
      </c>
      <c r="L438" s="161"/>
      <c r="M438" s="174"/>
      <c r="N438" s="160">
        <f t="shared" si="12"/>
        <v>7</v>
      </c>
      <c r="O438" s="112">
        <f t="shared" si="15"/>
        <v>36</v>
      </c>
      <c r="P438" s="115">
        <f t="shared" si="13"/>
        <v>0</v>
      </c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">
      <c r="A439" s="169">
        <v>432</v>
      </c>
      <c r="B439" s="165" t="str">
        <f t="shared" si="4"/>
        <v>36-й год 12-й мес</v>
      </c>
      <c r="C439" s="166">
        <f t="shared" si="5"/>
        <v>56919</v>
      </c>
      <c r="D439" s="167">
        <f t="shared" si="6"/>
        <v>0</v>
      </c>
      <c r="E439" s="170">
        <f t="shared" si="7"/>
        <v>0</v>
      </c>
      <c r="F439" s="167">
        <f t="shared" si="14"/>
        <v>0</v>
      </c>
      <c r="G439" s="171">
        <f t="shared" si="8"/>
        <v>0</v>
      </c>
      <c r="H439" s="170">
        <f t="shared" si="2"/>
        <v>0</v>
      </c>
      <c r="I439" s="170">
        <f t="shared" si="9"/>
        <v>0</v>
      </c>
      <c r="J439" s="170">
        <f t="shared" si="10"/>
        <v>0</v>
      </c>
      <c r="K439" s="171">
        <f t="shared" si="11"/>
        <v>0</v>
      </c>
      <c r="L439" s="163"/>
      <c r="M439" s="162"/>
      <c r="N439" s="160">
        <f t="shared" si="12"/>
        <v>7</v>
      </c>
      <c r="O439" s="112">
        <f t="shared" si="15"/>
        <v>36</v>
      </c>
      <c r="P439" s="115">
        <f t="shared" si="13"/>
        <v>0</v>
      </c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">
      <c r="A440" s="172">
        <v>433</v>
      </c>
      <c r="B440" s="165" t="str">
        <f t="shared" si="4"/>
        <v>37-й год 1-й мес</v>
      </c>
      <c r="C440" s="166">
        <f t="shared" si="5"/>
        <v>56949</v>
      </c>
      <c r="D440" s="167">
        <f t="shared" si="6"/>
        <v>0</v>
      </c>
      <c r="E440" s="167">
        <f t="shared" si="7"/>
        <v>0</v>
      </c>
      <c r="F440" s="167">
        <f t="shared" si="14"/>
        <v>0</v>
      </c>
      <c r="G440" s="168">
        <f t="shared" si="8"/>
        <v>0</v>
      </c>
      <c r="H440" s="167">
        <f t="shared" si="2"/>
        <v>0</v>
      </c>
      <c r="I440" s="167">
        <f t="shared" si="9"/>
        <v>0</v>
      </c>
      <c r="J440" s="167">
        <f t="shared" si="10"/>
        <v>0</v>
      </c>
      <c r="K440" s="168">
        <f t="shared" si="11"/>
        <v>0</v>
      </c>
      <c r="L440" s="161"/>
      <c r="M440" s="174"/>
      <c r="N440" s="160">
        <f t="shared" si="12"/>
        <v>7</v>
      </c>
      <c r="O440" s="112">
        <f t="shared" si="15"/>
        <v>36</v>
      </c>
      <c r="P440" s="115">
        <f t="shared" si="13"/>
        <v>0</v>
      </c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">
      <c r="A441" s="172">
        <v>434</v>
      </c>
      <c r="B441" s="165" t="str">
        <f t="shared" si="4"/>
        <v>37-й год 2-й мес</v>
      </c>
      <c r="C441" s="166">
        <f t="shared" si="5"/>
        <v>56980</v>
      </c>
      <c r="D441" s="167">
        <f t="shared" si="6"/>
        <v>0</v>
      </c>
      <c r="E441" s="167">
        <f t="shared" si="7"/>
        <v>0</v>
      </c>
      <c r="F441" s="167">
        <f t="shared" si="14"/>
        <v>0</v>
      </c>
      <c r="G441" s="168">
        <f t="shared" si="8"/>
        <v>0</v>
      </c>
      <c r="H441" s="167">
        <f t="shared" si="2"/>
        <v>0</v>
      </c>
      <c r="I441" s="167">
        <f t="shared" si="9"/>
        <v>0</v>
      </c>
      <c r="J441" s="167">
        <f t="shared" si="10"/>
        <v>0</v>
      </c>
      <c r="K441" s="168">
        <f t="shared" si="11"/>
        <v>0</v>
      </c>
      <c r="L441" s="161"/>
      <c r="M441" s="174"/>
      <c r="N441" s="160">
        <f t="shared" si="12"/>
        <v>7</v>
      </c>
      <c r="O441" s="112">
        <f t="shared" si="15"/>
        <v>36</v>
      </c>
      <c r="P441" s="115">
        <f t="shared" si="13"/>
        <v>0</v>
      </c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">
      <c r="A442" s="172">
        <v>435</v>
      </c>
      <c r="B442" s="165" t="str">
        <f t="shared" si="4"/>
        <v>37-й год 3-й мес</v>
      </c>
      <c r="C442" s="166">
        <f t="shared" si="5"/>
        <v>57011</v>
      </c>
      <c r="D442" s="167">
        <f t="shared" si="6"/>
        <v>0</v>
      </c>
      <c r="E442" s="167">
        <f t="shared" si="7"/>
        <v>0</v>
      </c>
      <c r="F442" s="167">
        <f t="shared" si="14"/>
        <v>0</v>
      </c>
      <c r="G442" s="168">
        <f t="shared" si="8"/>
        <v>0</v>
      </c>
      <c r="H442" s="167">
        <f t="shared" si="2"/>
        <v>0</v>
      </c>
      <c r="I442" s="167">
        <f t="shared" si="9"/>
        <v>0</v>
      </c>
      <c r="J442" s="167">
        <f t="shared" si="10"/>
        <v>0</v>
      </c>
      <c r="K442" s="168">
        <f t="shared" si="11"/>
        <v>0</v>
      </c>
      <c r="L442" s="161"/>
      <c r="M442" s="174"/>
      <c r="N442" s="160">
        <f t="shared" si="12"/>
        <v>7</v>
      </c>
      <c r="O442" s="112">
        <f t="shared" si="15"/>
        <v>36</v>
      </c>
      <c r="P442" s="115">
        <f t="shared" si="13"/>
        <v>0</v>
      </c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">
      <c r="A443" s="172">
        <v>436</v>
      </c>
      <c r="B443" s="165" t="str">
        <f t="shared" si="4"/>
        <v>37-й год 4-й мес</v>
      </c>
      <c r="C443" s="166">
        <f t="shared" si="5"/>
        <v>57040</v>
      </c>
      <c r="D443" s="167">
        <f t="shared" si="6"/>
        <v>0</v>
      </c>
      <c r="E443" s="167">
        <f t="shared" si="7"/>
        <v>0</v>
      </c>
      <c r="F443" s="167">
        <f t="shared" si="14"/>
        <v>0</v>
      </c>
      <c r="G443" s="168">
        <f t="shared" si="8"/>
        <v>0</v>
      </c>
      <c r="H443" s="167">
        <f t="shared" si="2"/>
        <v>0</v>
      </c>
      <c r="I443" s="167">
        <f t="shared" si="9"/>
        <v>0</v>
      </c>
      <c r="J443" s="167">
        <f t="shared" si="10"/>
        <v>0</v>
      </c>
      <c r="K443" s="168">
        <f t="shared" si="11"/>
        <v>0</v>
      </c>
      <c r="L443" s="161"/>
      <c r="M443" s="174"/>
      <c r="N443" s="160">
        <f t="shared" si="12"/>
        <v>7</v>
      </c>
      <c r="O443" s="112">
        <f t="shared" si="15"/>
        <v>36</v>
      </c>
      <c r="P443" s="115">
        <f t="shared" si="13"/>
        <v>0</v>
      </c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">
      <c r="A444" s="172">
        <v>437</v>
      </c>
      <c r="B444" s="165" t="str">
        <f t="shared" si="4"/>
        <v>37-й год 5-й мес</v>
      </c>
      <c r="C444" s="166">
        <f t="shared" si="5"/>
        <v>57071</v>
      </c>
      <c r="D444" s="167">
        <f t="shared" si="6"/>
        <v>0</v>
      </c>
      <c r="E444" s="167">
        <f t="shared" si="7"/>
        <v>0</v>
      </c>
      <c r="F444" s="167">
        <f t="shared" si="14"/>
        <v>0</v>
      </c>
      <c r="G444" s="168">
        <f t="shared" si="8"/>
        <v>0</v>
      </c>
      <c r="H444" s="167">
        <f t="shared" si="2"/>
        <v>0</v>
      </c>
      <c r="I444" s="167">
        <f t="shared" si="9"/>
        <v>0</v>
      </c>
      <c r="J444" s="167">
        <f t="shared" si="10"/>
        <v>0</v>
      </c>
      <c r="K444" s="168">
        <f t="shared" si="11"/>
        <v>0</v>
      </c>
      <c r="L444" s="161"/>
      <c r="M444" s="174"/>
      <c r="N444" s="160">
        <f t="shared" si="12"/>
        <v>7</v>
      </c>
      <c r="O444" s="112">
        <f t="shared" si="15"/>
        <v>36</v>
      </c>
      <c r="P444" s="115">
        <f t="shared" si="13"/>
        <v>0</v>
      </c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">
      <c r="A445" s="172">
        <v>438</v>
      </c>
      <c r="B445" s="165" t="str">
        <f t="shared" si="4"/>
        <v>37-й год 6-й мес</v>
      </c>
      <c r="C445" s="166">
        <f t="shared" si="5"/>
        <v>57101</v>
      </c>
      <c r="D445" s="167">
        <f t="shared" si="6"/>
        <v>0</v>
      </c>
      <c r="E445" s="167">
        <f t="shared" si="7"/>
        <v>0</v>
      </c>
      <c r="F445" s="167">
        <f t="shared" si="14"/>
        <v>0</v>
      </c>
      <c r="G445" s="168">
        <f t="shared" si="8"/>
        <v>0</v>
      </c>
      <c r="H445" s="167">
        <f t="shared" si="2"/>
        <v>0</v>
      </c>
      <c r="I445" s="167">
        <f t="shared" si="9"/>
        <v>0</v>
      </c>
      <c r="J445" s="167">
        <f t="shared" si="10"/>
        <v>0</v>
      </c>
      <c r="K445" s="168">
        <f t="shared" si="11"/>
        <v>0</v>
      </c>
      <c r="L445" s="161"/>
      <c r="M445" s="174"/>
      <c r="N445" s="160">
        <f t="shared" si="12"/>
        <v>7</v>
      </c>
      <c r="O445" s="112">
        <f t="shared" si="15"/>
        <v>36</v>
      </c>
      <c r="P445" s="115">
        <f t="shared" si="13"/>
        <v>0</v>
      </c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">
      <c r="A446" s="172">
        <v>439</v>
      </c>
      <c r="B446" s="165" t="str">
        <f t="shared" si="4"/>
        <v>37-й год 7-й мес</v>
      </c>
      <c r="C446" s="166">
        <f t="shared" si="5"/>
        <v>57132</v>
      </c>
      <c r="D446" s="167">
        <f t="shared" si="6"/>
        <v>0</v>
      </c>
      <c r="E446" s="167">
        <f t="shared" si="7"/>
        <v>0</v>
      </c>
      <c r="F446" s="167">
        <f t="shared" si="14"/>
        <v>0</v>
      </c>
      <c r="G446" s="168">
        <f t="shared" si="8"/>
        <v>0</v>
      </c>
      <c r="H446" s="167">
        <f t="shared" si="2"/>
        <v>0</v>
      </c>
      <c r="I446" s="167">
        <f t="shared" si="9"/>
        <v>0</v>
      </c>
      <c r="J446" s="167">
        <f t="shared" si="10"/>
        <v>0</v>
      </c>
      <c r="K446" s="168">
        <f t="shared" si="11"/>
        <v>0</v>
      </c>
      <c r="L446" s="161"/>
      <c r="M446" s="174"/>
      <c r="N446" s="160">
        <f t="shared" si="12"/>
        <v>7</v>
      </c>
      <c r="O446" s="112">
        <f t="shared" si="15"/>
        <v>36</v>
      </c>
      <c r="P446" s="115">
        <f t="shared" si="13"/>
        <v>0</v>
      </c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">
      <c r="A447" s="172">
        <v>440</v>
      </c>
      <c r="B447" s="165" t="str">
        <f t="shared" si="4"/>
        <v>37-й год 8-й мес</v>
      </c>
      <c r="C447" s="166">
        <f t="shared" si="5"/>
        <v>57162</v>
      </c>
      <c r="D447" s="167">
        <f t="shared" si="6"/>
        <v>0</v>
      </c>
      <c r="E447" s="167">
        <f t="shared" si="7"/>
        <v>0</v>
      </c>
      <c r="F447" s="167">
        <f t="shared" si="14"/>
        <v>0</v>
      </c>
      <c r="G447" s="168">
        <f t="shared" si="8"/>
        <v>0</v>
      </c>
      <c r="H447" s="167">
        <f t="shared" si="2"/>
        <v>0</v>
      </c>
      <c r="I447" s="167">
        <f t="shared" si="9"/>
        <v>0</v>
      </c>
      <c r="J447" s="167">
        <f t="shared" si="10"/>
        <v>0</v>
      </c>
      <c r="K447" s="168">
        <f t="shared" si="11"/>
        <v>0</v>
      </c>
      <c r="L447" s="161"/>
      <c r="M447" s="174"/>
      <c r="N447" s="160">
        <f t="shared" si="12"/>
        <v>7</v>
      </c>
      <c r="O447" s="112">
        <f t="shared" si="15"/>
        <v>36</v>
      </c>
      <c r="P447" s="115">
        <f t="shared" si="13"/>
        <v>0</v>
      </c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">
      <c r="A448" s="172">
        <v>441</v>
      </c>
      <c r="B448" s="165" t="str">
        <f t="shared" si="4"/>
        <v>37-й год 9-й мес</v>
      </c>
      <c r="C448" s="166">
        <f t="shared" si="5"/>
        <v>57193</v>
      </c>
      <c r="D448" s="167">
        <f t="shared" si="6"/>
        <v>0</v>
      </c>
      <c r="E448" s="167">
        <f t="shared" si="7"/>
        <v>0</v>
      </c>
      <c r="F448" s="167">
        <f t="shared" si="14"/>
        <v>0</v>
      </c>
      <c r="G448" s="168">
        <f t="shared" si="8"/>
        <v>0</v>
      </c>
      <c r="H448" s="167">
        <f t="shared" si="2"/>
        <v>0</v>
      </c>
      <c r="I448" s="167">
        <f t="shared" si="9"/>
        <v>0</v>
      </c>
      <c r="J448" s="167">
        <f t="shared" si="10"/>
        <v>0</v>
      </c>
      <c r="K448" s="168">
        <f t="shared" si="11"/>
        <v>0</v>
      </c>
      <c r="L448" s="161"/>
      <c r="M448" s="174"/>
      <c r="N448" s="160">
        <f t="shared" si="12"/>
        <v>7</v>
      </c>
      <c r="O448" s="112">
        <f t="shared" si="15"/>
        <v>36</v>
      </c>
      <c r="P448" s="115">
        <f t="shared" si="13"/>
        <v>0</v>
      </c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">
      <c r="A449" s="172">
        <v>442</v>
      </c>
      <c r="B449" s="165" t="str">
        <f t="shared" si="4"/>
        <v>37-й год 10-й мес</v>
      </c>
      <c r="C449" s="166">
        <f t="shared" si="5"/>
        <v>57224</v>
      </c>
      <c r="D449" s="167">
        <f t="shared" si="6"/>
        <v>0</v>
      </c>
      <c r="E449" s="167">
        <f t="shared" si="7"/>
        <v>0</v>
      </c>
      <c r="F449" s="167">
        <f t="shared" si="14"/>
        <v>0</v>
      </c>
      <c r="G449" s="168">
        <f t="shared" si="8"/>
        <v>0</v>
      </c>
      <c r="H449" s="167">
        <f t="shared" si="2"/>
        <v>0</v>
      </c>
      <c r="I449" s="167">
        <f t="shared" si="9"/>
        <v>0</v>
      </c>
      <c r="J449" s="167">
        <f t="shared" si="10"/>
        <v>0</v>
      </c>
      <c r="K449" s="168">
        <f t="shared" si="11"/>
        <v>0</v>
      </c>
      <c r="L449" s="161"/>
      <c r="M449" s="174"/>
      <c r="N449" s="160">
        <f t="shared" si="12"/>
        <v>7</v>
      </c>
      <c r="O449" s="112">
        <f t="shared" si="15"/>
        <v>36</v>
      </c>
      <c r="P449" s="115">
        <f t="shared" si="13"/>
        <v>0</v>
      </c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">
      <c r="A450" s="172">
        <v>443</v>
      </c>
      <c r="B450" s="165" t="str">
        <f t="shared" si="4"/>
        <v>37-й год 11-й мес</v>
      </c>
      <c r="C450" s="166">
        <f t="shared" si="5"/>
        <v>57254</v>
      </c>
      <c r="D450" s="167">
        <f t="shared" si="6"/>
        <v>0</v>
      </c>
      <c r="E450" s="167">
        <f t="shared" si="7"/>
        <v>0</v>
      </c>
      <c r="F450" s="167">
        <f t="shared" si="14"/>
        <v>0</v>
      </c>
      <c r="G450" s="168">
        <f t="shared" si="8"/>
        <v>0</v>
      </c>
      <c r="H450" s="167">
        <f t="shared" si="2"/>
        <v>0</v>
      </c>
      <c r="I450" s="167">
        <f t="shared" si="9"/>
        <v>0</v>
      </c>
      <c r="J450" s="167">
        <f t="shared" si="10"/>
        <v>0</v>
      </c>
      <c r="K450" s="168">
        <f t="shared" si="11"/>
        <v>0</v>
      </c>
      <c r="L450" s="161"/>
      <c r="M450" s="174"/>
      <c r="N450" s="160">
        <f t="shared" si="12"/>
        <v>7</v>
      </c>
      <c r="O450" s="112">
        <f t="shared" si="15"/>
        <v>36</v>
      </c>
      <c r="P450" s="115">
        <f t="shared" si="13"/>
        <v>0</v>
      </c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">
      <c r="A451" s="173">
        <v>444</v>
      </c>
      <c r="B451" s="165" t="str">
        <f t="shared" si="4"/>
        <v>37-й год 12-й мес</v>
      </c>
      <c r="C451" s="166">
        <f t="shared" si="5"/>
        <v>57285</v>
      </c>
      <c r="D451" s="167">
        <f t="shared" si="6"/>
        <v>0</v>
      </c>
      <c r="E451" s="170">
        <f t="shared" si="7"/>
        <v>0</v>
      </c>
      <c r="F451" s="167">
        <f t="shared" si="14"/>
        <v>0</v>
      </c>
      <c r="G451" s="171">
        <f t="shared" si="8"/>
        <v>0</v>
      </c>
      <c r="H451" s="170">
        <f t="shared" si="2"/>
        <v>0</v>
      </c>
      <c r="I451" s="170">
        <f t="shared" si="9"/>
        <v>0</v>
      </c>
      <c r="J451" s="170">
        <f t="shared" si="10"/>
        <v>0</v>
      </c>
      <c r="K451" s="171">
        <f t="shared" si="11"/>
        <v>0</v>
      </c>
      <c r="L451" s="163"/>
      <c r="M451" s="162"/>
      <c r="N451" s="160">
        <f t="shared" si="12"/>
        <v>7</v>
      </c>
      <c r="O451" s="112">
        <f t="shared" si="15"/>
        <v>36</v>
      </c>
      <c r="P451" s="115">
        <f t="shared" si="13"/>
        <v>0</v>
      </c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">
      <c r="A452" s="164">
        <v>445</v>
      </c>
      <c r="B452" s="165" t="str">
        <f t="shared" si="4"/>
        <v>38-й год 1-й мес</v>
      </c>
      <c r="C452" s="166">
        <f t="shared" si="5"/>
        <v>57315</v>
      </c>
      <c r="D452" s="167">
        <f t="shared" si="6"/>
        <v>0</v>
      </c>
      <c r="E452" s="167">
        <f t="shared" si="7"/>
        <v>0</v>
      </c>
      <c r="F452" s="167">
        <f t="shared" si="14"/>
        <v>0</v>
      </c>
      <c r="G452" s="168">
        <f t="shared" si="8"/>
        <v>0</v>
      </c>
      <c r="H452" s="167">
        <f t="shared" si="2"/>
        <v>0</v>
      </c>
      <c r="I452" s="167">
        <f t="shared" si="9"/>
        <v>0</v>
      </c>
      <c r="J452" s="167">
        <f t="shared" si="10"/>
        <v>0</v>
      </c>
      <c r="K452" s="168">
        <f t="shared" si="11"/>
        <v>0</v>
      </c>
      <c r="L452" s="161"/>
      <c r="M452" s="174"/>
      <c r="N452" s="160">
        <f t="shared" si="12"/>
        <v>7</v>
      </c>
      <c r="O452" s="112">
        <f t="shared" si="15"/>
        <v>36</v>
      </c>
      <c r="P452" s="115">
        <f t="shared" si="13"/>
        <v>0</v>
      </c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">
      <c r="A453" s="164">
        <v>446</v>
      </c>
      <c r="B453" s="165" t="str">
        <f t="shared" si="4"/>
        <v>38-й год 2-й мес</v>
      </c>
      <c r="C453" s="166">
        <f t="shared" si="5"/>
        <v>57346</v>
      </c>
      <c r="D453" s="167">
        <f t="shared" si="6"/>
        <v>0</v>
      </c>
      <c r="E453" s="167">
        <f t="shared" si="7"/>
        <v>0</v>
      </c>
      <c r="F453" s="167">
        <f t="shared" si="14"/>
        <v>0</v>
      </c>
      <c r="G453" s="168">
        <f t="shared" si="8"/>
        <v>0</v>
      </c>
      <c r="H453" s="167">
        <f t="shared" si="2"/>
        <v>0</v>
      </c>
      <c r="I453" s="167">
        <f t="shared" si="9"/>
        <v>0</v>
      </c>
      <c r="J453" s="167">
        <f t="shared" si="10"/>
        <v>0</v>
      </c>
      <c r="K453" s="168">
        <f t="shared" si="11"/>
        <v>0</v>
      </c>
      <c r="L453" s="161"/>
      <c r="M453" s="174"/>
      <c r="N453" s="160">
        <f t="shared" si="12"/>
        <v>7</v>
      </c>
      <c r="O453" s="112">
        <f t="shared" si="15"/>
        <v>36</v>
      </c>
      <c r="P453" s="115">
        <f t="shared" si="13"/>
        <v>0</v>
      </c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">
      <c r="A454" s="164">
        <v>447</v>
      </c>
      <c r="B454" s="165" t="str">
        <f t="shared" si="4"/>
        <v>38-й год 3-й мес</v>
      </c>
      <c r="C454" s="166">
        <f t="shared" si="5"/>
        <v>57377</v>
      </c>
      <c r="D454" s="167">
        <f t="shared" si="6"/>
        <v>0</v>
      </c>
      <c r="E454" s="167">
        <f t="shared" si="7"/>
        <v>0</v>
      </c>
      <c r="F454" s="167">
        <f t="shared" si="14"/>
        <v>0</v>
      </c>
      <c r="G454" s="168">
        <f t="shared" si="8"/>
        <v>0</v>
      </c>
      <c r="H454" s="167">
        <f t="shared" si="2"/>
        <v>0</v>
      </c>
      <c r="I454" s="167">
        <f t="shared" si="9"/>
        <v>0</v>
      </c>
      <c r="J454" s="167">
        <f t="shared" si="10"/>
        <v>0</v>
      </c>
      <c r="K454" s="168">
        <f t="shared" si="11"/>
        <v>0</v>
      </c>
      <c r="L454" s="161"/>
      <c r="M454" s="174"/>
      <c r="N454" s="160">
        <f t="shared" si="12"/>
        <v>7</v>
      </c>
      <c r="O454" s="112">
        <f t="shared" si="15"/>
        <v>36</v>
      </c>
      <c r="P454" s="115">
        <f t="shared" si="13"/>
        <v>0</v>
      </c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">
      <c r="A455" s="164">
        <v>448</v>
      </c>
      <c r="B455" s="165" t="str">
        <f t="shared" si="4"/>
        <v>38-й год 4-й мес</v>
      </c>
      <c r="C455" s="166">
        <f t="shared" si="5"/>
        <v>57405</v>
      </c>
      <c r="D455" s="167">
        <f t="shared" si="6"/>
        <v>0</v>
      </c>
      <c r="E455" s="167">
        <f t="shared" si="7"/>
        <v>0</v>
      </c>
      <c r="F455" s="167">
        <f t="shared" si="14"/>
        <v>0</v>
      </c>
      <c r="G455" s="168">
        <f t="shared" si="8"/>
        <v>0</v>
      </c>
      <c r="H455" s="167">
        <f t="shared" si="2"/>
        <v>0</v>
      </c>
      <c r="I455" s="167">
        <f t="shared" si="9"/>
        <v>0</v>
      </c>
      <c r="J455" s="167">
        <f t="shared" si="10"/>
        <v>0</v>
      </c>
      <c r="K455" s="168">
        <f t="shared" si="11"/>
        <v>0</v>
      </c>
      <c r="L455" s="161"/>
      <c r="M455" s="174"/>
      <c r="N455" s="160">
        <f t="shared" si="12"/>
        <v>7</v>
      </c>
      <c r="O455" s="112">
        <f t="shared" si="15"/>
        <v>36</v>
      </c>
      <c r="P455" s="115">
        <f t="shared" si="13"/>
        <v>0</v>
      </c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">
      <c r="A456" s="164">
        <v>449</v>
      </c>
      <c r="B456" s="165" t="str">
        <f t="shared" si="4"/>
        <v>38-й год 5-й мес</v>
      </c>
      <c r="C456" s="166">
        <f t="shared" si="5"/>
        <v>57436</v>
      </c>
      <c r="D456" s="167">
        <f t="shared" si="6"/>
        <v>0</v>
      </c>
      <c r="E456" s="167">
        <f t="shared" si="7"/>
        <v>0</v>
      </c>
      <c r="F456" s="167">
        <f t="shared" si="14"/>
        <v>0</v>
      </c>
      <c r="G456" s="168">
        <f t="shared" si="8"/>
        <v>0</v>
      </c>
      <c r="H456" s="167">
        <f t="shared" si="2"/>
        <v>0</v>
      </c>
      <c r="I456" s="167">
        <f t="shared" si="9"/>
        <v>0</v>
      </c>
      <c r="J456" s="167">
        <f t="shared" si="10"/>
        <v>0</v>
      </c>
      <c r="K456" s="168">
        <f t="shared" si="11"/>
        <v>0</v>
      </c>
      <c r="L456" s="161"/>
      <c r="M456" s="174"/>
      <c r="N456" s="160">
        <f t="shared" si="12"/>
        <v>7</v>
      </c>
      <c r="O456" s="112">
        <f t="shared" si="15"/>
        <v>36</v>
      </c>
      <c r="P456" s="115">
        <f t="shared" si="13"/>
        <v>0</v>
      </c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">
      <c r="A457" s="164">
        <v>450</v>
      </c>
      <c r="B457" s="165" t="str">
        <f t="shared" si="4"/>
        <v>38-й год 6-й мес</v>
      </c>
      <c r="C457" s="166">
        <f t="shared" si="5"/>
        <v>57466</v>
      </c>
      <c r="D457" s="167">
        <f t="shared" si="6"/>
        <v>0</v>
      </c>
      <c r="E457" s="167">
        <f t="shared" si="7"/>
        <v>0</v>
      </c>
      <c r="F457" s="167">
        <f t="shared" si="14"/>
        <v>0</v>
      </c>
      <c r="G457" s="168">
        <f t="shared" si="8"/>
        <v>0</v>
      </c>
      <c r="H457" s="167">
        <f t="shared" si="2"/>
        <v>0</v>
      </c>
      <c r="I457" s="167">
        <f t="shared" si="9"/>
        <v>0</v>
      </c>
      <c r="J457" s="167">
        <f t="shared" si="10"/>
        <v>0</v>
      </c>
      <c r="K457" s="168">
        <f t="shared" si="11"/>
        <v>0</v>
      </c>
      <c r="L457" s="161"/>
      <c r="M457" s="174"/>
      <c r="N457" s="160">
        <f t="shared" si="12"/>
        <v>7</v>
      </c>
      <c r="O457" s="112">
        <f t="shared" si="15"/>
        <v>36</v>
      </c>
      <c r="P457" s="115">
        <f t="shared" si="13"/>
        <v>0</v>
      </c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">
      <c r="A458" s="164">
        <v>451</v>
      </c>
      <c r="B458" s="165" t="str">
        <f t="shared" si="4"/>
        <v>38-й год 7-й мес</v>
      </c>
      <c r="C458" s="166">
        <f t="shared" si="5"/>
        <v>57497</v>
      </c>
      <c r="D458" s="167">
        <f t="shared" si="6"/>
        <v>0</v>
      </c>
      <c r="E458" s="167">
        <f t="shared" si="7"/>
        <v>0</v>
      </c>
      <c r="F458" s="167">
        <f t="shared" si="14"/>
        <v>0</v>
      </c>
      <c r="G458" s="168">
        <f t="shared" si="8"/>
        <v>0</v>
      </c>
      <c r="H458" s="167">
        <f t="shared" si="2"/>
        <v>0</v>
      </c>
      <c r="I458" s="167">
        <f t="shared" si="9"/>
        <v>0</v>
      </c>
      <c r="J458" s="167">
        <f t="shared" si="10"/>
        <v>0</v>
      </c>
      <c r="K458" s="168">
        <f t="shared" si="11"/>
        <v>0</v>
      </c>
      <c r="L458" s="161"/>
      <c r="M458" s="174"/>
      <c r="N458" s="160">
        <f t="shared" si="12"/>
        <v>7</v>
      </c>
      <c r="O458" s="112">
        <f t="shared" si="15"/>
        <v>36</v>
      </c>
      <c r="P458" s="115">
        <f t="shared" si="13"/>
        <v>0</v>
      </c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">
      <c r="A459" s="164">
        <v>452</v>
      </c>
      <c r="B459" s="165" t="str">
        <f t="shared" si="4"/>
        <v>38-й год 8-й мес</v>
      </c>
      <c r="C459" s="166">
        <f t="shared" si="5"/>
        <v>57527</v>
      </c>
      <c r="D459" s="167">
        <f t="shared" si="6"/>
        <v>0</v>
      </c>
      <c r="E459" s="167">
        <f t="shared" si="7"/>
        <v>0</v>
      </c>
      <c r="F459" s="167">
        <f t="shared" si="14"/>
        <v>0</v>
      </c>
      <c r="G459" s="168">
        <f t="shared" si="8"/>
        <v>0</v>
      </c>
      <c r="H459" s="167">
        <f t="shared" si="2"/>
        <v>0</v>
      </c>
      <c r="I459" s="167">
        <f t="shared" si="9"/>
        <v>0</v>
      </c>
      <c r="J459" s="167">
        <f t="shared" si="10"/>
        <v>0</v>
      </c>
      <c r="K459" s="168">
        <f t="shared" si="11"/>
        <v>0</v>
      </c>
      <c r="L459" s="161"/>
      <c r="M459" s="174"/>
      <c r="N459" s="160">
        <f t="shared" si="12"/>
        <v>7</v>
      </c>
      <c r="O459" s="112">
        <f t="shared" si="15"/>
        <v>36</v>
      </c>
      <c r="P459" s="115">
        <f t="shared" si="13"/>
        <v>0</v>
      </c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">
      <c r="A460" s="164">
        <v>453</v>
      </c>
      <c r="B460" s="165" t="str">
        <f t="shared" si="4"/>
        <v>38-й год 9-й мес</v>
      </c>
      <c r="C460" s="166">
        <f t="shared" si="5"/>
        <v>57558</v>
      </c>
      <c r="D460" s="167">
        <f t="shared" si="6"/>
        <v>0</v>
      </c>
      <c r="E460" s="167">
        <f t="shared" si="7"/>
        <v>0</v>
      </c>
      <c r="F460" s="167">
        <f t="shared" si="14"/>
        <v>0</v>
      </c>
      <c r="G460" s="168">
        <f t="shared" si="8"/>
        <v>0</v>
      </c>
      <c r="H460" s="167">
        <f t="shared" si="2"/>
        <v>0</v>
      </c>
      <c r="I460" s="167">
        <f t="shared" si="9"/>
        <v>0</v>
      </c>
      <c r="J460" s="167">
        <f t="shared" si="10"/>
        <v>0</v>
      </c>
      <c r="K460" s="168">
        <f t="shared" si="11"/>
        <v>0</v>
      </c>
      <c r="L460" s="161"/>
      <c r="M460" s="174"/>
      <c r="N460" s="160">
        <f t="shared" si="12"/>
        <v>7</v>
      </c>
      <c r="O460" s="112">
        <f t="shared" si="15"/>
        <v>36</v>
      </c>
      <c r="P460" s="115">
        <f t="shared" si="13"/>
        <v>0</v>
      </c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">
      <c r="A461" s="164">
        <v>454</v>
      </c>
      <c r="B461" s="165" t="str">
        <f t="shared" si="4"/>
        <v>38-й год 10-й мес</v>
      </c>
      <c r="C461" s="166">
        <f t="shared" si="5"/>
        <v>57589</v>
      </c>
      <c r="D461" s="167">
        <f t="shared" si="6"/>
        <v>0</v>
      </c>
      <c r="E461" s="167">
        <f t="shared" si="7"/>
        <v>0</v>
      </c>
      <c r="F461" s="167">
        <f t="shared" si="14"/>
        <v>0</v>
      </c>
      <c r="G461" s="168">
        <f t="shared" si="8"/>
        <v>0</v>
      </c>
      <c r="H461" s="167">
        <f t="shared" si="2"/>
        <v>0</v>
      </c>
      <c r="I461" s="167">
        <f t="shared" si="9"/>
        <v>0</v>
      </c>
      <c r="J461" s="167">
        <f t="shared" si="10"/>
        <v>0</v>
      </c>
      <c r="K461" s="168">
        <f t="shared" si="11"/>
        <v>0</v>
      </c>
      <c r="L461" s="161"/>
      <c r="M461" s="174"/>
      <c r="N461" s="160">
        <f t="shared" si="12"/>
        <v>7</v>
      </c>
      <c r="O461" s="112">
        <f t="shared" si="15"/>
        <v>36</v>
      </c>
      <c r="P461" s="115">
        <f t="shared" si="13"/>
        <v>0</v>
      </c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">
      <c r="A462" s="164">
        <v>455</v>
      </c>
      <c r="B462" s="165" t="str">
        <f t="shared" si="4"/>
        <v>38-й год 11-й мес</v>
      </c>
      <c r="C462" s="166">
        <f t="shared" si="5"/>
        <v>57619</v>
      </c>
      <c r="D462" s="167">
        <f t="shared" si="6"/>
        <v>0</v>
      </c>
      <c r="E462" s="167">
        <f t="shared" si="7"/>
        <v>0</v>
      </c>
      <c r="F462" s="167">
        <f t="shared" si="14"/>
        <v>0</v>
      </c>
      <c r="G462" s="168">
        <f t="shared" si="8"/>
        <v>0</v>
      </c>
      <c r="H462" s="167">
        <f t="shared" si="2"/>
        <v>0</v>
      </c>
      <c r="I462" s="167">
        <f t="shared" si="9"/>
        <v>0</v>
      </c>
      <c r="J462" s="167">
        <f t="shared" si="10"/>
        <v>0</v>
      </c>
      <c r="K462" s="168">
        <f t="shared" si="11"/>
        <v>0</v>
      </c>
      <c r="L462" s="161"/>
      <c r="M462" s="174"/>
      <c r="N462" s="160">
        <f t="shared" si="12"/>
        <v>7</v>
      </c>
      <c r="O462" s="112">
        <f t="shared" si="15"/>
        <v>36</v>
      </c>
      <c r="P462" s="115">
        <f t="shared" si="13"/>
        <v>0</v>
      </c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">
      <c r="A463" s="169">
        <v>456</v>
      </c>
      <c r="B463" s="165" t="str">
        <f t="shared" si="4"/>
        <v>38-й год 12-й мес</v>
      </c>
      <c r="C463" s="166">
        <f t="shared" si="5"/>
        <v>57650</v>
      </c>
      <c r="D463" s="167">
        <f t="shared" si="6"/>
        <v>0</v>
      </c>
      <c r="E463" s="170">
        <f t="shared" si="7"/>
        <v>0</v>
      </c>
      <c r="F463" s="167">
        <f t="shared" si="14"/>
        <v>0</v>
      </c>
      <c r="G463" s="171">
        <f t="shared" si="8"/>
        <v>0</v>
      </c>
      <c r="H463" s="170">
        <f t="shared" si="2"/>
        <v>0</v>
      </c>
      <c r="I463" s="170">
        <f t="shared" si="9"/>
        <v>0</v>
      </c>
      <c r="J463" s="170">
        <f t="shared" si="10"/>
        <v>0</v>
      </c>
      <c r="K463" s="171">
        <f t="shared" si="11"/>
        <v>0</v>
      </c>
      <c r="L463" s="163"/>
      <c r="M463" s="162"/>
      <c r="N463" s="160">
        <f t="shared" si="12"/>
        <v>7</v>
      </c>
      <c r="O463" s="112">
        <f t="shared" si="15"/>
        <v>36</v>
      </c>
      <c r="P463" s="115">
        <f t="shared" si="13"/>
        <v>0</v>
      </c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">
      <c r="A464" s="172">
        <v>457</v>
      </c>
      <c r="B464" s="165" t="str">
        <f t="shared" si="4"/>
        <v>39-й год 1-й мес</v>
      </c>
      <c r="C464" s="166">
        <f t="shared" si="5"/>
        <v>57680</v>
      </c>
      <c r="D464" s="167">
        <f t="shared" si="6"/>
        <v>0</v>
      </c>
      <c r="E464" s="167">
        <f t="shared" si="7"/>
        <v>0</v>
      </c>
      <c r="F464" s="167">
        <f t="shared" si="14"/>
        <v>0</v>
      </c>
      <c r="G464" s="168">
        <f t="shared" si="8"/>
        <v>0</v>
      </c>
      <c r="H464" s="167">
        <f t="shared" si="2"/>
        <v>0</v>
      </c>
      <c r="I464" s="167">
        <f t="shared" si="9"/>
        <v>0</v>
      </c>
      <c r="J464" s="167">
        <f t="shared" si="10"/>
        <v>0</v>
      </c>
      <c r="K464" s="168">
        <f t="shared" si="11"/>
        <v>0</v>
      </c>
      <c r="L464" s="161"/>
      <c r="M464" s="174"/>
      <c r="N464" s="160">
        <f t="shared" si="12"/>
        <v>7</v>
      </c>
      <c r="O464" s="112">
        <f t="shared" si="15"/>
        <v>36</v>
      </c>
      <c r="P464" s="115">
        <f t="shared" si="13"/>
        <v>0</v>
      </c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">
      <c r="A465" s="172">
        <v>458</v>
      </c>
      <c r="B465" s="165" t="str">
        <f t="shared" si="4"/>
        <v>39-й год 2-й мес</v>
      </c>
      <c r="C465" s="166">
        <f t="shared" si="5"/>
        <v>57711</v>
      </c>
      <c r="D465" s="167">
        <f t="shared" si="6"/>
        <v>0</v>
      </c>
      <c r="E465" s="167">
        <f t="shared" si="7"/>
        <v>0</v>
      </c>
      <c r="F465" s="167">
        <f t="shared" si="14"/>
        <v>0</v>
      </c>
      <c r="G465" s="168">
        <f t="shared" si="8"/>
        <v>0</v>
      </c>
      <c r="H465" s="167">
        <f t="shared" si="2"/>
        <v>0</v>
      </c>
      <c r="I465" s="167">
        <f t="shared" si="9"/>
        <v>0</v>
      </c>
      <c r="J465" s="167">
        <f t="shared" si="10"/>
        <v>0</v>
      </c>
      <c r="K465" s="168">
        <f t="shared" si="11"/>
        <v>0</v>
      </c>
      <c r="L465" s="161"/>
      <c r="M465" s="174"/>
      <c r="N465" s="160">
        <f t="shared" si="12"/>
        <v>7</v>
      </c>
      <c r="O465" s="112">
        <f t="shared" si="15"/>
        <v>36</v>
      </c>
      <c r="P465" s="115">
        <f t="shared" si="13"/>
        <v>0</v>
      </c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">
      <c r="A466" s="172">
        <v>459</v>
      </c>
      <c r="B466" s="165" t="str">
        <f t="shared" si="4"/>
        <v>39-й год 3-й мес</v>
      </c>
      <c r="C466" s="166">
        <f t="shared" si="5"/>
        <v>57742</v>
      </c>
      <c r="D466" s="167">
        <f t="shared" si="6"/>
        <v>0</v>
      </c>
      <c r="E466" s="167">
        <f t="shared" si="7"/>
        <v>0</v>
      </c>
      <c r="F466" s="167">
        <f t="shared" si="14"/>
        <v>0</v>
      </c>
      <c r="G466" s="168">
        <f t="shared" si="8"/>
        <v>0</v>
      </c>
      <c r="H466" s="167">
        <f t="shared" si="2"/>
        <v>0</v>
      </c>
      <c r="I466" s="167">
        <f t="shared" si="9"/>
        <v>0</v>
      </c>
      <c r="J466" s="167">
        <f t="shared" si="10"/>
        <v>0</v>
      </c>
      <c r="K466" s="168">
        <f t="shared" si="11"/>
        <v>0</v>
      </c>
      <c r="L466" s="161"/>
      <c r="M466" s="174"/>
      <c r="N466" s="160">
        <f t="shared" si="12"/>
        <v>7</v>
      </c>
      <c r="O466" s="112">
        <f t="shared" si="15"/>
        <v>36</v>
      </c>
      <c r="P466" s="115">
        <f t="shared" si="13"/>
        <v>0</v>
      </c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">
      <c r="A467" s="172">
        <v>460</v>
      </c>
      <c r="B467" s="165" t="str">
        <f t="shared" si="4"/>
        <v>39-й год 4-й мес</v>
      </c>
      <c r="C467" s="166">
        <f t="shared" si="5"/>
        <v>57770</v>
      </c>
      <c r="D467" s="167">
        <f t="shared" si="6"/>
        <v>0</v>
      </c>
      <c r="E467" s="167">
        <f t="shared" si="7"/>
        <v>0</v>
      </c>
      <c r="F467" s="167">
        <f t="shared" si="14"/>
        <v>0</v>
      </c>
      <c r="G467" s="168">
        <f t="shared" si="8"/>
        <v>0</v>
      </c>
      <c r="H467" s="167">
        <f t="shared" si="2"/>
        <v>0</v>
      </c>
      <c r="I467" s="167">
        <f t="shared" si="9"/>
        <v>0</v>
      </c>
      <c r="J467" s="167">
        <f t="shared" si="10"/>
        <v>0</v>
      </c>
      <c r="K467" s="168">
        <f t="shared" si="11"/>
        <v>0</v>
      </c>
      <c r="L467" s="161"/>
      <c r="M467" s="174"/>
      <c r="N467" s="160">
        <f t="shared" si="12"/>
        <v>7</v>
      </c>
      <c r="O467" s="112">
        <f t="shared" si="15"/>
        <v>36</v>
      </c>
      <c r="P467" s="115">
        <f t="shared" si="13"/>
        <v>0</v>
      </c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">
      <c r="A468" s="172">
        <v>461</v>
      </c>
      <c r="B468" s="165" t="str">
        <f t="shared" si="4"/>
        <v>39-й год 5-й мес</v>
      </c>
      <c r="C468" s="166">
        <f t="shared" si="5"/>
        <v>57801</v>
      </c>
      <c r="D468" s="167">
        <f t="shared" si="6"/>
        <v>0</v>
      </c>
      <c r="E468" s="167">
        <f t="shared" si="7"/>
        <v>0</v>
      </c>
      <c r="F468" s="167">
        <f t="shared" si="14"/>
        <v>0</v>
      </c>
      <c r="G468" s="168">
        <f t="shared" si="8"/>
        <v>0</v>
      </c>
      <c r="H468" s="167">
        <f t="shared" si="2"/>
        <v>0</v>
      </c>
      <c r="I468" s="167">
        <f t="shared" si="9"/>
        <v>0</v>
      </c>
      <c r="J468" s="167">
        <f t="shared" si="10"/>
        <v>0</v>
      </c>
      <c r="K468" s="168">
        <f t="shared" si="11"/>
        <v>0</v>
      </c>
      <c r="L468" s="161"/>
      <c r="M468" s="174"/>
      <c r="N468" s="160">
        <f t="shared" si="12"/>
        <v>7</v>
      </c>
      <c r="O468" s="112">
        <f t="shared" si="15"/>
        <v>36</v>
      </c>
      <c r="P468" s="115">
        <f t="shared" si="13"/>
        <v>0</v>
      </c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">
      <c r="A469" s="172">
        <v>462</v>
      </c>
      <c r="B469" s="165" t="str">
        <f t="shared" si="4"/>
        <v>39-й год 6-й мес</v>
      </c>
      <c r="C469" s="166">
        <f t="shared" si="5"/>
        <v>57831</v>
      </c>
      <c r="D469" s="167">
        <f t="shared" si="6"/>
        <v>0</v>
      </c>
      <c r="E469" s="167">
        <f t="shared" si="7"/>
        <v>0</v>
      </c>
      <c r="F469" s="167">
        <f t="shared" si="14"/>
        <v>0</v>
      </c>
      <c r="G469" s="168">
        <f t="shared" si="8"/>
        <v>0</v>
      </c>
      <c r="H469" s="167">
        <f t="shared" si="2"/>
        <v>0</v>
      </c>
      <c r="I469" s="167">
        <f t="shared" si="9"/>
        <v>0</v>
      </c>
      <c r="J469" s="167">
        <f t="shared" si="10"/>
        <v>0</v>
      </c>
      <c r="K469" s="168">
        <f t="shared" si="11"/>
        <v>0</v>
      </c>
      <c r="L469" s="161"/>
      <c r="M469" s="174"/>
      <c r="N469" s="160">
        <f t="shared" si="12"/>
        <v>7</v>
      </c>
      <c r="O469" s="112">
        <f t="shared" si="15"/>
        <v>36</v>
      </c>
      <c r="P469" s="115">
        <f t="shared" si="13"/>
        <v>0</v>
      </c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">
      <c r="A470" s="172">
        <v>463</v>
      </c>
      <c r="B470" s="165" t="str">
        <f t="shared" si="4"/>
        <v>39-й год 7-й мес</v>
      </c>
      <c r="C470" s="166">
        <f t="shared" si="5"/>
        <v>57862</v>
      </c>
      <c r="D470" s="167">
        <f t="shared" si="6"/>
        <v>0</v>
      </c>
      <c r="E470" s="167">
        <f t="shared" si="7"/>
        <v>0</v>
      </c>
      <c r="F470" s="167">
        <f t="shared" si="14"/>
        <v>0</v>
      </c>
      <c r="G470" s="168">
        <f t="shared" si="8"/>
        <v>0</v>
      </c>
      <c r="H470" s="167">
        <f t="shared" si="2"/>
        <v>0</v>
      </c>
      <c r="I470" s="167">
        <f t="shared" si="9"/>
        <v>0</v>
      </c>
      <c r="J470" s="167">
        <f t="shared" si="10"/>
        <v>0</v>
      </c>
      <c r="K470" s="168">
        <f t="shared" si="11"/>
        <v>0</v>
      </c>
      <c r="L470" s="161"/>
      <c r="M470" s="174"/>
      <c r="N470" s="160">
        <f t="shared" si="12"/>
        <v>7</v>
      </c>
      <c r="O470" s="112">
        <f t="shared" si="15"/>
        <v>36</v>
      </c>
      <c r="P470" s="115">
        <f t="shared" si="13"/>
        <v>0</v>
      </c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">
      <c r="A471" s="172">
        <v>464</v>
      </c>
      <c r="B471" s="165" t="str">
        <f t="shared" si="4"/>
        <v>39-й год 8-й мес</v>
      </c>
      <c r="C471" s="166">
        <f t="shared" si="5"/>
        <v>57892</v>
      </c>
      <c r="D471" s="167">
        <f t="shared" si="6"/>
        <v>0</v>
      </c>
      <c r="E471" s="167">
        <f t="shared" si="7"/>
        <v>0</v>
      </c>
      <c r="F471" s="167">
        <f t="shared" si="14"/>
        <v>0</v>
      </c>
      <c r="G471" s="168">
        <f t="shared" si="8"/>
        <v>0</v>
      </c>
      <c r="H471" s="167">
        <f t="shared" si="2"/>
        <v>0</v>
      </c>
      <c r="I471" s="167">
        <f t="shared" si="9"/>
        <v>0</v>
      </c>
      <c r="J471" s="167">
        <f t="shared" si="10"/>
        <v>0</v>
      </c>
      <c r="K471" s="168">
        <f t="shared" si="11"/>
        <v>0</v>
      </c>
      <c r="L471" s="161"/>
      <c r="M471" s="174"/>
      <c r="N471" s="160">
        <f t="shared" si="12"/>
        <v>7</v>
      </c>
      <c r="O471" s="112">
        <f t="shared" si="15"/>
        <v>36</v>
      </c>
      <c r="P471" s="115">
        <f t="shared" si="13"/>
        <v>0</v>
      </c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">
      <c r="A472" s="172">
        <v>465</v>
      </c>
      <c r="B472" s="165" t="str">
        <f t="shared" si="4"/>
        <v>39-й год 9-й мес</v>
      </c>
      <c r="C472" s="166">
        <f t="shared" si="5"/>
        <v>57923</v>
      </c>
      <c r="D472" s="167">
        <f t="shared" si="6"/>
        <v>0</v>
      </c>
      <c r="E472" s="167">
        <f t="shared" si="7"/>
        <v>0</v>
      </c>
      <c r="F472" s="167">
        <f t="shared" si="14"/>
        <v>0</v>
      </c>
      <c r="G472" s="168">
        <f t="shared" si="8"/>
        <v>0</v>
      </c>
      <c r="H472" s="167">
        <f t="shared" si="2"/>
        <v>0</v>
      </c>
      <c r="I472" s="167">
        <f t="shared" si="9"/>
        <v>0</v>
      </c>
      <c r="J472" s="167">
        <f t="shared" si="10"/>
        <v>0</v>
      </c>
      <c r="K472" s="168">
        <f t="shared" si="11"/>
        <v>0</v>
      </c>
      <c r="L472" s="161"/>
      <c r="M472" s="174"/>
      <c r="N472" s="160">
        <f t="shared" si="12"/>
        <v>7</v>
      </c>
      <c r="O472" s="112">
        <f t="shared" si="15"/>
        <v>36</v>
      </c>
      <c r="P472" s="115">
        <f t="shared" si="13"/>
        <v>0</v>
      </c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">
      <c r="A473" s="172">
        <v>466</v>
      </c>
      <c r="B473" s="165" t="str">
        <f t="shared" si="4"/>
        <v>39-й год 10-й мес</v>
      </c>
      <c r="C473" s="166">
        <f t="shared" si="5"/>
        <v>57954</v>
      </c>
      <c r="D473" s="167">
        <f t="shared" si="6"/>
        <v>0</v>
      </c>
      <c r="E473" s="167">
        <f t="shared" si="7"/>
        <v>0</v>
      </c>
      <c r="F473" s="167">
        <f t="shared" si="14"/>
        <v>0</v>
      </c>
      <c r="G473" s="168">
        <f t="shared" si="8"/>
        <v>0</v>
      </c>
      <c r="H473" s="167">
        <f t="shared" si="2"/>
        <v>0</v>
      </c>
      <c r="I473" s="167">
        <f t="shared" si="9"/>
        <v>0</v>
      </c>
      <c r="J473" s="167">
        <f t="shared" si="10"/>
        <v>0</v>
      </c>
      <c r="K473" s="168">
        <f t="shared" si="11"/>
        <v>0</v>
      </c>
      <c r="L473" s="161"/>
      <c r="M473" s="174"/>
      <c r="N473" s="160">
        <f t="shared" si="12"/>
        <v>7</v>
      </c>
      <c r="O473" s="112">
        <f t="shared" si="15"/>
        <v>36</v>
      </c>
      <c r="P473" s="115">
        <f t="shared" si="13"/>
        <v>0</v>
      </c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">
      <c r="A474" s="172">
        <v>467</v>
      </c>
      <c r="B474" s="165" t="str">
        <f t="shared" si="4"/>
        <v>39-й год 11-й мес</v>
      </c>
      <c r="C474" s="166">
        <f t="shared" si="5"/>
        <v>57984</v>
      </c>
      <c r="D474" s="167">
        <f t="shared" si="6"/>
        <v>0</v>
      </c>
      <c r="E474" s="167">
        <f t="shared" si="7"/>
        <v>0</v>
      </c>
      <c r="F474" s="167">
        <f t="shared" si="14"/>
        <v>0</v>
      </c>
      <c r="G474" s="168">
        <f t="shared" si="8"/>
        <v>0</v>
      </c>
      <c r="H474" s="167">
        <f t="shared" si="2"/>
        <v>0</v>
      </c>
      <c r="I474" s="167">
        <f t="shared" si="9"/>
        <v>0</v>
      </c>
      <c r="J474" s="167">
        <f t="shared" si="10"/>
        <v>0</v>
      </c>
      <c r="K474" s="168">
        <f t="shared" si="11"/>
        <v>0</v>
      </c>
      <c r="L474" s="161"/>
      <c r="M474" s="174"/>
      <c r="N474" s="160">
        <f t="shared" si="12"/>
        <v>7</v>
      </c>
      <c r="O474" s="112">
        <f t="shared" si="15"/>
        <v>36</v>
      </c>
      <c r="P474" s="115">
        <f t="shared" si="13"/>
        <v>0</v>
      </c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">
      <c r="A475" s="173">
        <v>468</v>
      </c>
      <c r="B475" s="165" t="str">
        <f t="shared" si="4"/>
        <v>39-й год 12-й мес</v>
      </c>
      <c r="C475" s="166">
        <f t="shared" si="5"/>
        <v>58015</v>
      </c>
      <c r="D475" s="167">
        <f t="shared" si="6"/>
        <v>0</v>
      </c>
      <c r="E475" s="170">
        <f t="shared" si="7"/>
        <v>0</v>
      </c>
      <c r="F475" s="167">
        <f t="shared" si="14"/>
        <v>0</v>
      </c>
      <c r="G475" s="171">
        <f t="shared" si="8"/>
        <v>0</v>
      </c>
      <c r="H475" s="170">
        <f t="shared" si="2"/>
        <v>0</v>
      </c>
      <c r="I475" s="170">
        <f t="shared" si="9"/>
        <v>0</v>
      </c>
      <c r="J475" s="170">
        <f t="shared" si="10"/>
        <v>0</v>
      </c>
      <c r="K475" s="171">
        <f t="shared" si="11"/>
        <v>0</v>
      </c>
      <c r="L475" s="163"/>
      <c r="M475" s="162"/>
      <c r="N475" s="160">
        <f t="shared" si="12"/>
        <v>7</v>
      </c>
      <c r="O475" s="112">
        <f t="shared" si="15"/>
        <v>36</v>
      </c>
      <c r="P475" s="115">
        <f t="shared" si="13"/>
        <v>0</v>
      </c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">
      <c r="A476" s="164">
        <v>469</v>
      </c>
      <c r="B476" s="165" t="str">
        <f t="shared" si="4"/>
        <v>40-й год 1-й мес</v>
      </c>
      <c r="C476" s="166">
        <f t="shared" si="5"/>
        <v>58045</v>
      </c>
      <c r="D476" s="167">
        <f t="shared" si="6"/>
        <v>0</v>
      </c>
      <c r="E476" s="167">
        <f t="shared" si="7"/>
        <v>0</v>
      </c>
      <c r="F476" s="167">
        <f t="shared" si="14"/>
        <v>0</v>
      </c>
      <c r="G476" s="168">
        <f t="shared" si="8"/>
        <v>0</v>
      </c>
      <c r="H476" s="167">
        <f t="shared" si="2"/>
        <v>0</v>
      </c>
      <c r="I476" s="167">
        <f t="shared" si="9"/>
        <v>0</v>
      </c>
      <c r="J476" s="167">
        <f t="shared" si="10"/>
        <v>0</v>
      </c>
      <c r="K476" s="168">
        <f t="shared" si="11"/>
        <v>0</v>
      </c>
      <c r="L476" s="161"/>
      <c r="M476" s="174"/>
      <c r="N476" s="160">
        <f t="shared" si="12"/>
        <v>7</v>
      </c>
      <c r="O476" s="112">
        <f t="shared" si="15"/>
        <v>36</v>
      </c>
      <c r="P476" s="115">
        <f t="shared" si="13"/>
        <v>0</v>
      </c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">
      <c r="A477" s="164">
        <v>470</v>
      </c>
      <c r="B477" s="165" t="str">
        <f t="shared" si="4"/>
        <v>40-й год 2-й мес</v>
      </c>
      <c r="C477" s="166">
        <f t="shared" si="5"/>
        <v>58076</v>
      </c>
      <c r="D477" s="167">
        <f t="shared" si="6"/>
        <v>0</v>
      </c>
      <c r="E477" s="167">
        <f t="shared" si="7"/>
        <v>0</v>
      </c>
      <c r="F477" s="167">
        <f t="shared" si="14"/>
        <v>0</v>
      </c>
      <c r="G477" s="168">
        <f t="shared" si="8"/>
        <v>0</v>
      </c>
      <c r="H477" s="167">
        <f t="shared" si="2"/>
        <v>0</v>
      </c>
      <c r="I477" s="167">
        <f t="shared" si="9"/>
        <v>0</v>
      </c>
      <c r="J477" s="167">
        <f t="shared" si="10"/>
        <v>0</v>
      </c>
      <c r="K477" s="168">
        <f t="shared" si="11"/>
        <v>0</v>
      </c>
      <c r="L477" s="161"/>
      <c r="M477" s="174"/>
      <c r="N477" s="160">
        <f t="shared" si="12"/>
        <v>7</v>
      </c>
      <c r="O477" s="112">
        <f t="shared" si="15"/>
        <v>36</v>
      </c>
      <c r="P477" s="115">
        <f t="shared" si="13"/>
        <v>0</v>
      </c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">
      <c r="A478" s="164">
        <v>471</v>
      </c>
      <c r="B478" s="165" t="str">
        <f t="shared" si="4"/>
        <v>40-й год 3-й мес</v>
      </c>
      <c r="C478" s="166">
        <f t="shared" si="5"/>
        <v>58107</v>
      </c>
      <c r="D478" s="167">
        <f t="shared" si="6"/>
        <v>0</v>
      </c>
      <c r="E478" s="167">
        <f t="shared" si="7"/>
        <v>0</v>
      </c>
      <c r="F478" s="167">
        <f t="shared" si="14"/>
        <v>0</v>
      </c>
      <c r="G478" s="168">
        <f t="shared" si="8"/>
        <v>0</v>
      </c>
      <c r="H478" s="167">
        <f t="shared" si="2"/>
        <v>0</v>
      </c>
      <c r="I478" s="167">
        <f t="shared" si="9"/>
        <v>0</v>
      </c>
      <c r="J478" s="167">
        <f t="shared" si="10"/>
        <v>0</v>
      </c>
      <c r="K478" s="168">
        <f t="shared" si="11"/>
        <v>0</v>
      </c>
      <c r="L478" s="161"/>
      <c r="M478" s="174"/>
      <c r="N478" s="160">
        <f t="shared" si="12"/>
        <v>7</v>
      </c>
      <c r="O478" s="112">
        <f t="shared" si="15"/>
        <v>36</v>
      </c>
      <c r="P478" s="115">
        <f t="shared" si="13"/>
        <v>0</v>
      </c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">
      <c r="A479" s="164">
        <v>472</v>
      </c>
      <c r="B479" s="165" t="str">
        <f t="shared" si="4"/>
        <v>40-й год 4-й мес</v>
      </c>
      <c r="C479" s="166">
        <f t="shared" si="5"/>
        <v>58135</v>
      </c>
      <c r="D479" s="167">
        <f t="shared" si="6"/>
        <v>0</v>
      </c>
      <c r="E479" s="167">
        <f t="shared" si="7"/>
        <v>0</v>
      </c>
      <c r="F479" s="167">
        <f t="shared" si="14"/>
        <v>0</v>
      </c>
      <c r="G479" s="168">
        <f t="shared" si="8"/>
        <v>0</v>
      </c>
      <c r="H479" s="167">
        <f t="shared" si="2"/>
        <v>0</v>
      </c>
      <c r="I479" s="167">
        <f t="shared" si="9"/>
        <v>0</v>
      </c>
      <c r="J479" s="167">
        <f t="shared" si="10"/>
        <v>0</v>
      </c>
      <c r="K479" s="168">
        <f t="shared" si="11"/>
        <v>0</v>
      </c>
      <c r="L479" s="161"/>
      <c r="M479" s="174"/>
      <c r="N479" s="160">
        <f t="shared" si="12"/>
        <v>7</v>
      </c>
      <c r="O479" s="112">
        <f t="shared" si="15"/>
        <v>36</v>
      </c>
      <c r="P479" s="115">
        <f t="shared" si="13"/>
        <v>0</v>
      </c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">
      <c r="A480" s="164">
        <v>473</v>
      </c>
      <c r="B480" s="165" t="str">
        <f t="shared" si="4"/>
        <v>40-й год 5-й мес</v>
      </c>
      <c r="C480" s="166">
        <f t="shared" si="5"/>
        <v>58166</v>
      </c>
      <c r="D480" s="167">
        <f t="shared" si="6"/>
        <v>0</v>
      </c>
      <c r="E480" s="167">
        <f t="shared" si="7"/>
        <v>0</v>
      </c>
      <c r="F480" s="167">
        <f t="shared" si="14"/>
        <v>0</v>
      </c>
      <c r="G480" s="168">
        <f t="shared" si="8"/>
        <v>0</v>
      </c>
      <c r="H480" s="167">
        <f t="shared" si="2"/>
        <v>0</v>
      </c>
      <c r="I480" s="167">
        <f t="shared" si="9"/>
        <v>0</v>
      </c>
      <c r="J480" s="167">
        <f t="shared" si="10"/>
        <v>0</v>
      </c>
      <c r="K480" s="168">
        <f t="shared" si="11"/>
        <v>0</v>
      </c>
      <c r="L480" s="161"/>
      <c r="M480" s="174"/>
      <c r="N480" s="160">
        <f t="shared" si="12"/>
        <v>7</v>
      </c>
      <c r="O480" s="112">
        <f t="shared" si="15"/>
        <v>36</v>
      </c>
      <c r="P480" s="115">
        <f t="shared" si="13"/>
        <v>0</v>
      </c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">
      <c r="A481" s="164">
        <v>474</v>
      </c>
      <c r="B481" s="165" t="str">
        <f t="shared" si="4"/>
        <v>40-й год 6-й мес</v>
      </c>
      <c r="C481" s="166">
        <f t="shared" si="5"/>
        <v>58196</v>
      </c>
      <c r="D481" s="167">
        <f t="shared" si="6"/>
        <v>0</v>
      </c>
      <c r="E481" s="167">
        <f t="shared" si="7"/>
        <v>0</v>
      </c>
      <c r="F481" s="167">
        <f t="shared" si="14"/>
        <v>0</v>
      </c>
      <c r="G481" s="168">
        <f t="shared" si="8"/>
        <v>0</v>
      </c>
      <c r="H481" s="167">
        <f t="shared" si="2"/>
        <v>0</v>
      </c>
      <c r="I481" s="167">
        <f t="shared" si="9"/>
        <v>0</v>
      </c>
      <c r="J481" s="167">
        <f t="shared" si="10"/>
        <v>0</v>
      </c>
      <c r="K481" s="168">
        <f t="shared" si="11"/>
        <v>0</v>
      </c>
      <c r="L481" s="161"/>
      <c r="M481" s="174"/>
      <c r="N481" s="160">
        <f t="shared" si="12"/>
        <v>7</v>
      </c>
      <c r="O481" s="112">
        <f t="shared" si="15"/>
        <v>36</v>
      </c>
      <c r="P481" s="115">
        <f t="shared" si="13"/>
        <v>0</v>
      </c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">
      <c r="A482" s="164">
        <v>475</v>
      </c>
      <c r="B482" s="165" t="str">
        <f t="shared" si="4"/>
        <v>40-й год 7-й мес</v>
      </c>
      <c r="C482" s="166">
        <f t="shared" si="5"/>
        <v>58227</v>
      </c>
      <c r="D482" s="167">
        <f t="shared" si="6"/>
        <v>0</v>
      </c>
      <c r="E482" s="167">
        <f t="shared" si="7"/>
        <v>0</v>
      </c>
      <c r="F482" s="167">
        <f t="shared" si="14"/>
        <v>0</v>
      </c>
      <c r="G482" s="168">
        <f t="shared" si="8"/>
        <v>0</v>
      </c>
      <c r="H482" s="167">
        <f t="shared" si="2"/>
        <v>0</v>
      </c>
      <c r="I482" s="167">
        <f t="shared" si="9"/>
        <v>0</v>
      </c>
      <c r="J482" s="167">
        <f t="shared" si="10"/>
        <v>0</v>
      </c>
      <c r="K482" s="168">
        <f t="shared" si="11"/>
        <v>0</v>
      </c>
      <c r="L482" s="161"/>
      <c r="M482" s="174"/>
      <c r="N482" s="160">
        <f t="shared" si="12"/>
        <v>7</v>
      </c>
      <c r="O482" s="112">
        <f t="shared" si="15"/>
        <v>36</v>
      </c>
      <c r="P482" s="115">
        <f t="shared" si="13"/>
        <v>0</v>
      </c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">
      <c r="A483" s="164">
        <v>476</v>
      </c>
      <c r="B483" s="165" t="str">
        <f t="shared" si="4"/>
        <v>40-й год 8-й мес</v>
      </c>
      <c r="C483" s="166">
        <f t="shared" si="5"/>
        <v>58257</v>
      </c>
      <c r="D483" s="167">
        <f t="shared" si="6"/>
        <v>0</v>
      </c>
      <c r="E483" s="167">
        <f t="shared" si="7"/>
        <v>0</v>
      </c>
      <c r="F483" s="167">
        <f t="shared" si="14"/>
        <v>0</v>
      </c>
      <c r="G483" s="168">
        <f t="shared" si="8"/>
        <v>0</v>
      </c>
      <c r="H483" s="167">
        <f t="shared" si="2"/>
        <v>0</v>
      </c>
      <c r="I483" s="167">
        <f t="shared" si="9"/>
        <v>0</v>
      </c>
      <c r="J483" s="167">
        <f t="shared" si="10"/>
        <v>0</v>
      </c>
      <c r="K483" s="168">
        <f t="shared" si="11"/>
        <v>0</v>
      </c>
      <c r="L483" s="161"/>
      <c r="M483" s="174"/>
      <c r="N483" s="160">
        <f t="shared" si="12"/>
        <v>7</v>
      </c>
      <c r="O483" s="112">
        <f t="shared" si="15"/>
        <v>36</v>
      </c>
      <c r="P483" s="115">
        <f t="shared" si="13"/>
        <v>0</v>
      </c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">
      <c r="A484" s="164">
        <v>477</v>
      </c>
      <c r="B484" s="165" t="str">
        <f t="shared" si="4"/>
        <v>40-й год 9-й мес</v>
      </c>
      <c r="C484" s="166">
        <f t="shared" si="5"/>
        <v>58288</v>
      </c>
      <c r="D484" s="167">
        <f t="shared" si="6"/>
        <v>0</v>
      </c>
      <c r="E484" s="167">
        <f t="shared" si="7"/>
        <v>0</v>
      </c>
      <c r="F484" s="167">
        <f t="shared" si="14"/>
        <v>0</v>
      </c>
      <c r="G484" s="168">
        <f t="shared" si="8"/>
        <v>0</v>
      </c>
      <c r="H484" s="167">
        <f t="shared" si="2"/>
        <v>0</v>
      </c>
      <c r="I484" s="167">
        <f t="shared" si="9"/>
        <v>0</v>
      </c>
      <c r="J484" s="167">
        <f t="shared" si="10"/>
        <v>0</v>
      </c>
      <c r="K484" s="168">
        <f t="shared" si="11"/>
        <v>0</v>
      </c>
      <c r="L484" s="161"/>
      <c r="M484" s="174"/>
      <c r="N484" s="160">
        <f t="shared" si="12"/>
        <v>7</v>
      </c>
      <c r="O484" s="112">
        <f t="shared" si="15"/>
        <v>36</v>
      </c>
      <c r="P484" s="115">
        <f t="shared" si="13"/>
        <v>0</v>
      </c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">
      <c r="A485" s="164">
        <v>478</v>
      </c>
      <c r="B485" s="165" t="str">
        <f t="shared" si="4"/>
        <v>40-й год 10-й мес</v>
      </c>
      <c r="C485" s="166">
        <f t="shared" si="5"/>
        <v>58319</v>
      </c>
      <c r="D485" s="167">
        <f t="shared" si="6"/>
        <v>0</v>
      </c>
      <c r="E485" s="167">
        <f t="shared" si="7"/>
        <v>0</v>
      </c>
      <c r="F485" s="167">
        <f t="shared" si="14"/>
        <v>0</v>
      </c>
      <c r="G485" s="168">
        <f t="shared" si="8"/>
        <v>0</v>
      </c>
      <c r="H485" s="167">
        <f t="shared" si="2"/>
        <v>0</v>
      </c>
      <c r="I485" s="167">
        <f t="shared" si="9"/>
        <v>0</v>
      </c>
      <c r="J485" s="167">
        <f t="shared" si="10"/>
        <v>0</v>
      </c>
      <c r="K485" s="168">
        <f t="shared" si="11"/>
        <v>0</v>
      </c>
      <c r="L485" s="161"/>
      <c r="M485" s="174"/>
      <c r="N485" s="160">
        <f t="shared" si="12"/>
        <v>7</v>
      </c>
      <c r="O485" s="112">
        <f t="shared" si="15"/>
        <v>36</v>
      </c>
      <c r="P485" s="115">
        <f t="shared" si="13"/>
        <v>0</v>
      </c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">
      <c r="A486" s="164">
        <v>479</v>
      </c>
      <c r="B486" s="165" t="str">
        <f t="shared" si="4"/>
        <v>40-й год 11-й мес</v>
      </c>
      <c r="C486" s="166">
        <f t="shared" si="5"/>
        <v>58349</v>
      </c>
      <c r="D486" s="167">
        <f t="shared" si="6"/>
        <v>0</v>
      </c>
      <c r="E486" s="167">
        <f t="shared" si="7"/>
        <v>0</v>
      </c>
      <c r="F486" s="167">
        <f t="shared" si="14"/>
        <v>0</v>
      </c>
      <c r="G486" s="168">
        <f t="shared" si="8"/>
        <v>0</v>
      </c>
      <c r="H486" s="167">
        <f t="shared" si="2"/>
        <v>0</v>
      </c>
      <c r="I486" s="167">
        <f t="shared" si="9"/>
        <v>0</v>
      </c>
      <c r="J486" s="167">
        <f t="shared" si="10"/>
        <v>0</v>
      </c>
      <c r="K486" s="168">
        <f t="shared" si="11"/>
        <v>0</v>
      </c>
      <c r="L486" s="161"/>
      <c r="M486" s="174"/>
      <c r="N486" s="160">
        <f t="shared" si="12"/>
        <v>7</v>
      </c>
      <c r="O486" s="112">
        <f t="shared" si="15"/>
        <v>36</v>
      </c>
      <c r="P486" s="115">
        <f t="shared" si="13"/>
        <v>0</v>
      </c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">
      <c r="A487" s="169">
        <v>480</v>
      </c>
      <c r="B487" s="165" t="str">
        <f t="shared" si="4"/>
        <v>40-й год 12-й мес</v>
      </c>
      <c r="C487" s="166">
        <f t="shared" si="5"/>
        <v>58380</v>
      </c>
      <c r="D487" s="167">
        <f t="shared" si="6"/>
        <v>0</v>
      </c>
      <c r="E487" s="170">
        <f t="shared" si="7"/>
        <v>0</v>
      </c>
      <c r="F487" s="167">
        <f t="shared" si="14"/>
        <v>0</v>
      </c>
      <c r="G487" s="171">
        <f t="shared" si="8"/>
        <v>0</v>
      </c>
      <c r="H487" s="170">
        <f t="shared" si="2"/>
        <v>0</v>
      </c>
      <c r="I487" s="170">
        <f t="shared" si="9"/>
        <v>0</v>
      </c>
      <c r="J487" s="170">
        <f t="shared" si="10"/>
        <v>0</v>
      </c>
      <c r="K487" s="171">
        <f t="shared" si="11"/>
        <v>0</v>
      </c>
      <c r="L487" s="163"/>
      <c r="M487" s="162"/>
      <c r="N487" s="160">
        <f t="shared" si="12"/>
        <v>7</v>
      </c>
      <c r="O487" s="112">
        <f t="shared" si="15"/>
        <v>36</v>
      </c>
      <c r="P487" s="115">
        <f t="shared" si="13"/>
        <v>0</v>
      </c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">
      <c r="A488" s="172">
        <v>481</v>
      </c>
      <c r="B488" s="165" t="str">
        <f t="shared" si="4"/>
        <v>41-й год 1-й мес</v>
      </c>
      <c r="C488" s="166">
        <f t="shared" si="5"/>
        <v>58410</v>
      </c>
      <c r="D488" s="167">
        <f t="shared" si="6"/>
        <v>0</v>
      </c>
      <c r="E488" s="167">
        <f t="shared" si="7"/>
        <v>0</v>
      </c>
      <c r="F488" s="167">
        <f t="shared" si="14"/>
        <v>0</v>
      </c>
      <c r="G488" s="168">
        <f t="shared" si="8"/>
        <v>0</v>
      </c>
      <c r="H488" s="167">
        <f t="shared" si="2"/>
        <v>0</v>
      </c>
      <c r="I488" s="167">
        <f t="shared" si="9"/>
        <v>0</v>
      </c>
      <c r="J488" s="167">
        <f t="shared" si="10"/>
        <v>0</v>
      </c>
      <c r="K488" s="168">
        <f t="shared" si="11"/>
        <v>0</v>
      </c>
      <c r="L488" s="161"/>
      <c r="M488" s="174"/>
      <c r="N488" s="160">
        <f t="shared" si="12"/>
        <v>7</v>
      </c>
      <c r="O488" s="112">
        <f t="shared" si="15"/>
        <v>36</v>
      </c>
      <c r="P488" s="115">
        <f t="shared" si="13"/>
        <v>0</v>
      </c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">
      <c r="A489" s="172">
        <v>482</v>
      </c>
      <c r="B489" s="165" t="str">
        <f t="shared" si="4"/>
        <v>41-й год 2-й мес</v>
      </c>
      <c r="C489" s="166">
        <f t="shared" si="5"/>
        <v>58441</v>
      </c>
      <c r="D489" s="167">
        <f t="shared" si="6"/>
        <v>0</v>
      </c>
      <c r="E489" s="167">
        <f t="shared" si="7"/>
        <v>0</v>
      </c>
      <c r="F489" s="167">
        <f t="shared" si="14"/>
        <v>0</v>
      </c>
      <c r="G489" s="168">
        <f t="shared" si="8"/>
        <v>0</v>
      </c>
      <c r="H489" s="167">
        <f t="shared" si="2"/>
        <v>0</v>
      </c>
      <c r="I489" s="167">
        <f t="shared" si="9"/>
        <v>0</v>
      </c>
      <c r="J489" s="167">
        <f t="shared" si="10"/>
        <v>0</v>
      </c>
      <c r="K489" s="168">
        <f t="shared" si="11"/>
        <v>0</v>
      </c>
      <c r="L489" s="161"/>
      <c r="M489" s="174"/>
      <c r="N489" s="160">
        <f t="shared" si="12"/>
        <v>7</v>
      </c>
      <c r="O489" s="112">
        <f t="shared" si="15"/>
        <v>36</v>
      </c>
      <c r="P489" s="115">
        <f t="shared" si="13"/>
        <v>0</v>
      </c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">
      <c r="A490" s="172">
        <v>483</v>
      </c>
      <c r="B490" s="165" t="str">
        <f t="shared" si="4"/>
        <v>41-й год 3-й мес</v>
      </c>
      <c r="C490" s="166">
        <f t="shared" si="5"/>
        <v>58472</v>
      </c>
      <c r="D490" s="167">
        <f t="shared" si="6"/>
        <v>0</v>
      </c>
      <c r="E490" s="167">
        <f t="shared" si="7"/>
        <v>0</v>
      </c>
      <c r="F490" s="167">
        <f t="shared" si="14"/>
        <v>0</v>
      </c>
      <c r="G490" s="168">
        <f t="shared" si="8"/>
        <v>0</v>
      </c>
      <c r="H490" s="167">
        <f t="shared" si="2"/>
        <v>0</v>
      </c>
      <c r="I490" s="167">
        <f t="shared" si="9"/>
        <v>0</v>
      </c>
      <c r="J490" s="167">
        <f t="shared" si="10"/>
        <v>0</v>
      </c>
      <c r="K490" s="168">
        <f t="shared" si="11"/>
        <v>0</v>
      </c>
      <c r="L490" s="161"/>
      <c r="M490" s="174"/>
      <c r="N490" s="160">
        <f t="shared" si="12"/>
        <v>7</v>
      </c>
      <c r="O490" s="112">
        <f t="shared" si="15"/>
        <v>36</v>
      </c>
      <c r="P490" s="115">
        <f t="shared" si="13"/>
        <v>0</v>
      </c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">
      <c r="A491" s="172">
        <v>484</v>
      </c>
      <c r="B491" s="165" t="str">
        <f t="shared" si="4"/>
        <v>41-й год 4-й мес</v>
      </c>
      <c r="C491" s="166">
        <f t="shared" si="5"/>
        <v>58501</v>
      </c>
      <c r="D491" s="167">
        <f t="shared" si="6"/>
        <v>0</v>
      </c>
      <c r="E491" s="167">
        <f t="shared" si="7"/>
        <v>0</v>
      </c>
      <c r="F491" s="167">
        <f t="shared" si="14"/>
        <v>0</v>
      </c>
      <c r="G491" s="168">
        <f t="shared" si="8"/>
        <v>0</v>
      </c>
      <c r="H491" s="167">
        <f t="shared" si="2"/>
        <v>0</v>
      </c>
      <c r="I491" s="167">
        <f t="shared" si="9"/>
        <v>0</v>
      </c>
      <c r="J491" s="167">
        <f t="shared" si="10"/>
        <v>0</v>
      </c>
      <c r="K491" s="168">
        <f t="shared" si="11"/>
        <v>0</v>
      </c>
      <c r="L491" s="161"/>
      <c r="M491" s="174"/>
      <c r="N491" s="160">
        <f t="shared" si="12"/>
        <v>7</v>
      </c>
      <c r="O491" s="112">
        <f t="shared" si="15"/>
        <v>36</v>
      </c>
      <c r="P491" s="115">
        <f t="shared" si="13"/>
        <v>0</v>
      </c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">
      <c r="A492" s="172">
        <v>485</v>
      </c>
      <c r="B492" s="165" t="str">
        <f t="shared" si="4"/>
        <v>41-й год 5-й мес</v>
      </c>
      <c r="C492" s="166">
        <f t="shared" si="5"/>
        <v>58532</v>
      </c>
      <c r="D492" s="167">
        <f t="shared" si="6"/>
        <v>0</v>
      </c>
      <c r="E492" s="167">
        <f t="shared" si="7"/>
        <v>0</v>
      </c>
      <c r="F492" s="167">
        <f t="shared" si="14"/>
        <v>0</v>
      </c>
      <c r="G492" s="168">
        <f t="shared" si="8"/>
        <v>0</v>
      </c>
      <c r="H492" s="167">
        <f t="shared" si="2"/>
        <v>0</v>
      </c>
      <c r="I492" s="167">
        <f t="shared" si="9"/>
        <v>0</v>
      </c>
      <c r="J492" s="167">
        <f t="shared" si="10"/>
        <v>0</v>
      </c>
      <c r="K492" s="168">
        <f t="shared" si="11"/>
        <v>0</v>
      </c>
      <c r="L492" s="161"/>
      <c r="M492" s="174"/>
      <c r="N492" s="160">
        <f t="shared" si="12"/>
        <v>7</v>
      </c>
      <c r="O492" s="112">
        <f t="shared" si="15"/>
        <v>36</v>
      </c>
      <c r="P492" s="115">
        <f t="shared" si="13"/>
        <v>0</v>
      </c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">
      <c r="A493" s="172">
        <v>486</v>
      </c>
      <c r="B493" s="165" t="str">
        <f t="shared" si="4"/>
        <v>41-й год 6-й мес</v>
      </c>
      <c r="C493" s="166">
        <f t="shared" si="5"/>
        <v>58562</v>
      </c>
      <c r="D493" s="167">
        <f t="shared" si="6"/>
        <v>0</v>
      </c>
      <c r="E493" s="167">
        <f t="shared" si="7"/>
        <v>0</v>
      </c>
      <c r="F493" s="167">
        <f t="shared" si="14"/>
        <v>0</v>
      </c>
      <c r="G493" s="168">
        <f t="shared" si="8"/>
        <v>0</v>
      </c>
      <c r="H493" s="167">
        <f t="shared" si="2"/>
        <v>0</v>
      </c>
      <c r="I493" s="167">
        <f t="shared" si="9"/>
        <v>0</v>
      </c>
      <c r="J493" s="167">
        <f t="shared" si="10"/>
        <v>0</v>
      </c>
      <c r="K493" s="168">
        <f t="shared" si="11"/>
        <v>0</v>
      </c>
      <c r="L493" s="161"/>
      <c r="M493" s="174"/>
      <c r="N493" s="160">
        <f t="shared" si="12"/>
        <v>7</v>
      </c>
      <c r="O493" s="112">
        <f t="shared" si="15"/>
        <v>36</v>
      </c>
      <c r="P493" s="115">
        <f t="shared" si="13"/>
        <v>0</v>
      </c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">
      <c r="A494" s="172">
        <v>487</v>
      </c>
      <c r="B494" s="165" t="str">
        <f t="shared" si="4"/>
        <v>41-й год 7-й мес</v>
      </c>
      <c r="C494" s="166">
        <f t="shared" si="5"/>
        <v>58593</v>
      </c>
      <c r="D494" s="167">
        <f t="shared" si="6"/>
        <v>0</v>
      </c>
      <c r="E494" s="167">
        <f t="shared" si="7"/>
        <v>0</v>
      </c>
      <c r="F494" s="167">
        <f t="shared" si="14"/>
        <v>0</v>
      </c>
      <c r="G494" s="168">
        <f t="shared" si="8"/>
        <v>0</v>
      </c>
      <c r="H494" s="167">
        <f t="shared" si="2"/>
        <v>0</v>
      </c>
      <c r="I494" s="167">
        <f t="shared" si="9"/>
        <v>0</v>
      </c>
      <c r="J494" s="167">
        <f t="shared" si="10"/>
        <v>0</v>
      </c>
      <c r="K494" s="168">
        <f t="shared" si="11"/>
        <v>0</v>
      </c>
      <c r="L494" s="161"/>
      <c r="M494" s="174"/>
      <c r="N494" s="160">
        <f t="shared" si="12"/>
        <v>7</v>
      </c>
      <c r="O494" s="112">
        <f t="shared" si="15"/>
        <v>36</v>
      </c>
      <c r="P494" s="115">
        <f t="shared" si="13"/>
        <v>0</v>
      </c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">
      <c r="A495" s="172">
        <v>488</v>
      </c>
      <c r="B495" s="165" t="str">
        <f t="shared" si="4"/>
        <v>41-й год 8-й мес</v>
      </c>
      <c r="C495" s="166">
        <f t="shared" si="5"/>
        <v>58623</v>
      </c>
      <c r="D495" s="167">
        <f t="shared" si="6"/>
        <v>0</v>
      </c>
      <c r="E495" s="167">
        <f t="shared" si="7"/>
        <v>0</v>
      </c>
      <c r="F495" s="167">
        <f t="shared" si="14"/>
        <v>0</v>
      </c>
      <c r="G495" s="168">
        <f t="shared" si="8"/>
        <v>0</v>
      </c>
      <c r="H495" s="167">
        <f t="shared" si="2"/>
        <v>0</v>
      </c>
      <c r="I495" s="167">
        <f t="shared" si="9"/>
        <v>0</v>
      </c>
      <c r="J495" s="167">
        <f t="shared" si="10"/>
        <v>0</v>
      </c>
      <c r="K495" s="168">
        <f t="shared" si="11"/>
        <v>0</v>
      </c>
      <c r="L495" s="161"/>
      <c r="M495" s="174"/>
      <c r="N495" s="160">
        <f t="shared" si="12"/>
        <v>7</v>
      </c>
      <c r="O495" s="112">
        <f t="shared" si="15"/>
        <v>36</v>
      </c>
      <c r="P495" s="115">
        <f t="shared" si="13"/>
        <v>0</v>
      </c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">
      <c r="A496" s="172">
        <v>489</v>
      </c>
      <c r="B496" s="165" t="str">
        <f t="shared" si="4"/>
        <v>41-й год 9-й мес</v>
      </c>
      <c r="C496" s="166">
        <f t="shared" si="5"/>
        <v>58654</v>
      </c>
      <c r="D496" s="167">
        <f t="shared" si="6"/>
        <v>0</v>
      </c>
      <c r="E496" s="167">
        <f t="shared" si="7"/>
        <v>0</v>
      </c>
      <c r="F496" s="167">
        <f t="shared" si="14"/>
        <v>0</v>
      </c>
      <c r="G496" s="168">
        <f t="shared" si="8"/>
        <v>0</v>
      </c>
      <c r="H496" s="167">
        <f t="shared" si="2"/>
        <v>0</v>
      </c>
      <c r="I496" s="167">
        <f t="shared" si="9"/>
        <v>0</v>
      </c>
      <c r="J496" s="167">
        <f t="shared" si="10"/>
        <v>0</v>
      </c>
      <c r="K496" s="168">
        <f t="shared" si="11"/>
        <v>0</v>
      </c>
      <c r="L496" s="161"/>
      <c r="M496" s="174"/>
      <c r="N496" s="160">
        <f t="shared" si="12"/>
        <v>7</v>
      </c>
      <c r="O496" s="112">
        <f t="shared" si="15"/>
        <v>36</v>
      </c>
      <c r="P496" s="115">
        <f t="shared" si="13"/>
        <v>0</v>
      </c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">
      <c r="A497" s="172">
        <v>490</v>
      </c>
      <c r="B497" s="165" t="str">
        <f t="shared" si="4"/>
        <v>41-й год 10-й мес</v>
      </c>
      <c r="C497" s="166">
        <f t="shared" si="5"/>
        <v>58685</v>
      </c>
      <c r="D497" s="167">
        <f t="shared" si="6"/>
        <v>0</v>
      </c>
      <c r="E497" s="167">
        <f t="shared" si="7"/>
        <v>0</v>
      </c>
      <c r="F497" s="167">
        <f t="shared" si="14"/>
        <v>0</v>
      </c>
      <c r="G497" s="168">
        <f t="shared" si="8"/>
        <v>0</v>
      </c>
      <c r="H497" s="167">
        <f t="shared" si="2"/>
        <v>0</v>
      </c>
      <c r="I497" s="167">
        <f t="shared" si="9"/>
        <v>0</v>
      </c>
      <c r="J497" s="167">
        <f t="shared" si="10"/>
        <v>0</v>
      </c>
      <c r="K497" s="168">
        <f t="shared" si="11"/>
        <v>0</v>
      </c>
      <c r="L497" s="161"/>
      <c r="M497" s="174"/>
      <c r="N497" s="160">
        <f t="shared" si="12"/>
        <v>7</v>
      </c>
      <c r="O497" s="112">
        <f t="shared" si="15"/>
        <v>36</v>
      </c>
      <c r="P497" s="115">
        <f t="shared" si="13"/>
        <v>0</v>
      </c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">
      <c r="A498" s="172">
        <v>491</v>
      </c>
      <c r="B498" s="165" t="str">
        <f t="shared" si="4"/>
        <v>41-й год 11-й мес</v>
      </c>
      <c r="C498" s="166">
        <f t="shared" si="5"/>
        <v>58715</v>
      </c>
      <c r="D498" s="167">
        <f t="shared" si="6"/>
        <v>0</v>
      </c>
      <c r="E498" s="167">
        <f t="shared" si="7"/>
        <v>0</v>
      </c>
      <c r="F498" s="167">
        <f t="shared" si="14"/>
        <v>0</v>
      </c>
      <c r="G498" s="168">
        <f t="shared" si="8"/>
        <v>0</v>
      </c>
      <c r="H498" s="167">
        <f t="shared" si="2"/>
        <v>0</v>
      </c>
      <c r="I498" s="167">
        <f t="shared" si="9"/>
        <v>0</v>
      </c>
      <c r="J498" s="167">
        <f t="shared" si="10"/>
        <v>0</v>
      </c>
      <c r="K498" s="168">
        <f t="shared" si="11"/>
        <v>0</v>
      </c>
      <c r="L498" s="161"/>
      <c r="M498" s="174"/>
      <c r="N498" s="160">
        <f t="shared" si="12"/>
        <v>7</v>
      </c>
      <c r="O498" s="112">
        <f t="shared" si="15"/>
        <v>36</v>
      </c>
      <c r="P498" s="115">
        <f t="shared" si="13"/>
        <v>0</v>
      </c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">
      <c r="A499" s="173">
        <v>492</v>
      </c>
      <c r="B499" s="165" t="str">
        <f t="shared" si="4"/>
        <v>41-й год 12-й мес</v>
      </c>
      <c r="C499" s="166">
        <f t="shared" si="5"/>
        <v>58746</v>
      </c>
      <c r="D499" s="167">
        <f t="shared" si="6"/>
        <v>0</v>
      </c>
      <c r="E499" s="170">
        <f t="shared" si="7"/>
        <v>0</v>
      </c>
      <c r="F499" s="167">
        <f t="shared" si="14"/>
        <v>0</v>
      </c>
      <c r="G499" s="171">
        <f t="shared" si="8"/>
        <v>0</v>
      </c>
      <c r="H499" s="170">
        <f t="shared" si="2"/>
        <v>0</v>
      </c>
      <c r="I499" s="170">
        <f t="shared" si="9"/>
        <v>0</v>
      </c>
      <c r="J499" s="170">
        <f t="shared" si="10"/>
        <v>0</v>
      </c>
      <c r="K499" s="171">
        <f t="shared" si="11"/>
        <v>0</v>
      </c>
      <c r="L499" s="163"/>
      <c r="M499" s="162"/>
      <c r="N499" s="160">
        <f t="shared" si="12"/>
        <v>7</v>
      </c>
      <c r="O499" s="112">
        <f t="shared" si="15"/>
        <v>36</v>
      </c>
      <c r="P499" s="115">
        <f t="shared" si="13"/>
        <v>0</v>
      </c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">
      <c r="A500" s="164">
        <v>493</v>
      </c>
      <c r="B500" s="165" t="str">
        <f t="shared" si="4"/>
        <v>42-й год 1-й мес</v>
      </c>
      <c r="C500" s="166">
        <f t="shared" si="5"/>
        <v>58776</v>
      </c>
      <c r="D500" s="167">
        <f t="shared" si="6"/>
        <v>0</v>
      </c>
      <c r="E500" s="167">
        <f t="shared" si="7"/>
        <v>0</v>
      </c>
      <c r="F500" s="167">
        <f t="shared" si="14"/>
        <v>0</v>
      </c>
      <c r="G500" s="168">
        <f t="shared" si="8"/>
        <v>0</v>
      </c>
      <c r="H500" s="167">
        <f t="shared" si="2"/>
        <v>0</v>
      </c>
      <c r="I500" s="167">
        <f t="shared" si="9"/>
        <v>0</v>
      </c>
      <c r="J500" s="167">
        <f t="shared" si="10"/>
        <v>0</v>
      </c>
      <c r="K500" s="168">
        <f t="shared" si="11"/>
        <v>0</v>
      </c>
      <c r="L500" s="161"/>
      <c r="M500" s="174"/>
      <c r="N500" s="160">
        <f t="shared" si="12"/>
        <v>7</v>
      </c>
      <c r="O500" s="112">
        <f t="shared" si="15"/>
        <v>36</v>
      </c>
      <c r="P500" s="115">
        <f t="shared" si="13"/>
        <v>0</v>
      </c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">
      <c r="A501" s="164">
        <v>494</v>
      </c>
      <c r="B501" s="165" t="str">
        <f t="shared" si="4"/>
        <v>42-й год 2-й мес</v>
      </c>
      <c r="C501" s="166">
        <f t="shared" si="5"/>
        <v>58807</v>
      </c>
      <c r="D501" s="167">
        <f t="shared" si="6"/>
        <v>0</v>
      </c>
      <c r="E501" s="167">
        <f t="shared" si="7"/>
        <v>0</v>
      </c>
      <c r="F501" s="167">
        <f t="shared" si="14"/>
        <v>0</v>
      </c>
      <c r="G501" s="168">
        <f t="shared" si="8"/>
        <v>0</v>
      </c>
      <c r="H501" s="167">
        <f t="shared" si="2"/>
        <v>0</v>
      </c>
      <c r="I501" s="167">
        <f t="shared" si="9"/>
        <v>0</v>
      </c>
      <c r="J501" s="167">
        <f t="shared" si="10"/>
        <v>0</v>
      </c>
      <c r="K501" s="168">
        <f t="shared" si="11"/>
        <v>0</v>
      </c>
      <c r="L501" s="161"/>
      <c r="M501" s="174"/>
      <c r="N501" s="160">
        <f t="shared" si="12"/>
        <v>7</v>
      </c>
      <c r="O501" s="112">
        <f t="shared" si="15"/>
        <v>36</v>
      </c>
      <c r="P501" s="115">
        <f t="shared" si="13"/>
        <v>0</v>
      </c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">
      <c r="A502" s="164">
        <v>495</v>
      </c>
      <c r="B502" s="165" t="str">
        <f t="shared" si="4"/>
        <v>42-й год 3-й мес</v>
      </c>
      <c r="C502" s="166">
        <f t="shared" si="5"/>
        <v>58838</v>
      </c>
      <c r="D502" s="167">
        <f t="shared" si="6"/>
        <v>0</v>
      </c>
      <c r="E502" s="167">
        <f t="shared" si="7"/>
        <v>0</v>
      </c>
      <c r="F502" s="167">
        <f t="shared" si="14"/>
        <v>0</v>
      </c>
      <c r="G502" s="168">
        <f t="shared" si="8"/>
        <v>0</v>
      </c>
      <c r="H502" s="167">
        <f t="shared" si="2"/>
        <v>0</v>
      </c>
      <c r="I502" s="167">
        <f t="shared" si="9"/>
        <v>0</v>
      </c>
      <c r="J502" s="167">
        <f t="shared" si="10"/>
        <v>0</v>
      </c>
      <c r="K502" s="168">
        <f t="shared" si="11"/>
        <v>0</v>
      </c>
      <c r="L502" s="161"/>
      <c r="M502" s="174"/>
      <c r="N502" s="160">
        <f t="shared" si="12"/>
        <v>7</v>
      </c>
      <c r="O502" s="112">
        <f t="shared" si="15"/>
        <v>36</v>
      </c>
      <c r="P502" s="115">
        <f t="shared" si="13"/>
        <v>0</v>
      </c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">
      <c r="A503" s="164">
        <v>496</v>
      </c>
      <c r="B503" s="165" t="str">
        <f t="shared" si="4"/>
        <v>42-й год 4-й мес</v>
      </c>
      <c r="C503" s="166">
        <f t="shared" si="5"/>
        <v>58866</v>
      </c>
      <c r="D503" s="167">
        <f t="shared" si="6"/>
        <v>0</v>
      </c>
      <c r="E503" s="167">
        <f t="shared" si="7"/>
        <v>0</v>
      </c>
      <c r="F503" s="167">
        <f t="shared" si="14"/>
        <v>0</v>
      </c>
      <c r="G503" s="168">
        <f t="shared" si="8"/>
        <v>0</v>
      </c>
      <c r="H503" s="167">
        <f t="shared" si="2"/>
        <v>0</v>
      </c>
      <c r="I503" s="167">
        <f t="shared" si="9"/>
        <v>0</v>
      </c>
      <c r="J503" s="167">
        <f t="shared" si="10"/>
        <v>0</v>
      </c>
      <c r="K503" s="168">
        <f t="shared" si="11"/>
        <v>0</v>
      </c>
      <c r="L503" s="161"/>
      <c r="M503" s="174"/>
      <c r="N503" s="160">
        <f t="shared" si="12"/>
        <v>7</v>
      </c>
      <c r="O503" s="112">
        <f t="shared" si="15"/>
        <v>36</v>
      </c>
      <c r="P503" s="115">
        <f t="shared" si="13"/>
        <v>0</v>
      </c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">
      <c r="A504" s="164">
        <v>497</v>
      </c>
      <c r="B504" s="165" t="str">
        <f t="shared" si="4"/>
        <v>42-й год 5-й мес</v>
      </c>
      <c r="C504" s="166">
        <f t="shared" si="5"/>
        <v>58897</v>
      </c>
      <c r="D504" s="167">
        <f t="shared" si="6"/>
        <v>0</v>
      </c>
      <c r="E504" s="167">
        <f t="shared" si="7"/>
        <v>0</v>
      </c>
      <c r="F504" s="167">
        <f t="shared" si="14"/>
        <v>0</v>
      </c>
      <c r="G504" s="168">
        <f t="shared" si="8"/>
        <v>0</v>
      </c>
      <c r="H504" s="167">
        <f t="shared" si="2"/>
        <v>0</v>
      </c>
      <c r="I504" s="167">
        <f t="shared" si="9"/>
        <v>0</v>
      </c>
      <c r="J504" s="167">
        <f t="shared" si="10"/>
        <v>0</v>
      </c>
      <c r="K504" s="168">
        <f t="shared" si="11"/>
        <v>0</v>
      </c>
      <c r="L504" s="161"/>
      <c r="M504" s="174"/>
      <c r="N504" s="160">
        <f t="shared" si="12"/>
        <v>7</v>
      </c>
      <c r="O504" s="112">
        <f t="shared" si="15"/>
        <v>36</v>
      </c>
      <c r="P504" s="115">
        <f t="shared" si="13"/>
        <v>0</v>
      </c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">
      <c r="A505" s="164">
        <v>498</v>
      </c>
      <c r="B505" s="165" t="str">
        <f t="shared" si="4"/>
        <v>42-й год 6-й мес</v>
      </c>
      <c r="C505" s="166">
        <f t="shared" si="5"/>
        <v>58927</v>
      </c>
      <c r="D505" s="167">
        <f t="shared" si="6"/>
        <v>0</v>
      </c>
      <c r="E505" s="167">
        <f t="shared" si="7"/>
        <v>0</v>
      </c>
      <c r="F505" s="167">
        <f t="shared" si="14"/>
        <v>0</v>
      </c>
      <c r="G505" s="168">
        <f t="shared" si="8"/>
        <v>0</v>
      </c>
      <c r="H505" s="167">
        <f t="shared" si="2"/>
        <v>0</v>
      </c>
      <c r="I505" s="167">
        <f t="shared" si="9"/>
        <v>0</v>
      </c>
      <c r="J505" s="167">
        <f t="shared" si="10"/>
        <v>0</v>
      </c>
      <c r="K505" s="168">
        <f t="shared" si="11"/>
        <v>0</v>
      </c>
      <c r="L505" s="161"/>
      <c r="M505" s="174"/>
      <c r="N505" s="160">
        <f t="shared" si="12"/>
        <v>7</v>
      </c>
      <c r="O505" s="112">
        <f t="shared" si="15"/>
        <v>36</v>
      </c>
      <c r="P505" s="115">
        <f t="shared" si="13"/>
        <v>0</v>
      </c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">
      <c r="A506" s="164">
        <v>499</v>
      </c>
      <c r="B506" s="165" t="str">
        <f t="shared" si="4"/>
        <v>42-й год 7-й мес</v>
      </c>
      <c r="C506" s="166">
        <f t="shared" si="5"/>
        <v>58958</v>
      </c>
      <c r="D506" s="167">
        <f t="shared" si="6"/>
        <v>0</v>
      </c>
      <c r="E506" s="167">
        <f t="shared" si="7"/>
        <v>0</v>
      </c>
      <c r="F506" s="167">
        <f t="shared" si="14"/>
        <v>0</v>
      </c>
      <c r="G506" s="168">
        <f t="shared" si="8"/>
        <v>0</v>
      </c>
      <c r="H506" s="167">
        <f t="shared" si="2"/>
        <v>0</v>
      </c>
      <c r="I506" s="167">
        <f t="shared" si="9"/>
        <v>0</v>
      </c>
      <c r="J506" s="167">
        <f t="shared" si="10"/>
        <v>0</v>
      </c>
      <c r="K506" s="168">
        <f t="shared" si="11"/>
        <v>0</v>
      </c>
      <c r="L506" s="161"/>
      <c r="M506" s="174"/>
      <c r="N506" s="160">
        <f t="shared" si="12"/>
        <v>7</v>
      </c>
      <c r="O506" s="112">
        <f t="shared" si="15"/>
        <v>36</v>
      </c>
      <c r="P506" s="115">
        <f t="shared" si="13"/>
        <v>0</v>
      </c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">
      <c r="A507" s="164">
        <v>500</v>
      </c>
      <c r="B507" s="165" t="str">
        <f t="shared" si="4"/>
        <v>42-й год 8-й мес</v>
      </c>
      <c r="C507" s="166">
        <f t="shared" si="5"/>
        <v>58988</v>
      </c>
      <c r="D507" s="167">
        <f t="shared" si="6"/>
        <v>0</v>
      </c>
      <c r="E507" s="167">
        <f t="shared" si="7"/>
        <v>0</v>
      </c>
      <c r="F507" s="167">
        <f t="shared" si="14"/>
        <v>0</v>
      </c>
      <c r="G507" s="168">
        <f t="shared" si="8"/>
        <v>0</v>
      </c>
      <c r="H507" s="167">
        <f t="shared" si="2"/>
        <v>0</v>
      </c>
      <c r="I507" s="167">
        <f t="shared" si="9"/>
        <v>0</v>
      </c>
      <c r="J507" s="167">
        <f t="shared" si="10"/>
        <v>0</v>
      </c>
      <c r="K507" s="168">
        <f t="shared" si="11"/>
        <v>0</v>
      </c>
      <c r="L507" s="161"/>
      <c r="M507" s="174"/>
      <c r="N507" s="160">
        <f t="shared" si="12"/>
        <v>7</v>
      </c>
      <c r="O507" s="112">
        <f t="shared" si="15"/>
        <v>36</v>
      </c>
      <c r="P507" s="115">
        <f t="shared" si="13"/>
        <v>0</v>
      </c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">
      <c r="A508" s="164">
        <v>501</v>
      </c>
      <c r="B508" s="165" t="str">
        <f t="shared" si="4"/>
        <v>42-й год 9-й мес</v>
      </c>
      <c r="C508" s="166">
        <f t="shared" si="5"/>
        <v>59019</v>
      </c>
      <c r="D508" s="167">
        <f t="shared" si="6"/>
        <v>0</v>
      </c>
      <c r="E508" s="167">
        <f t="shared" si="7"/>
        <v>0</v>
      </c>
      <c r="F508" s="167">
        <f t="shared" si="14"/>
        <v>0</v>
      </c>
      <c r="G508" s="168">
        <f t="shared" si="8"/>
        <v>0</v>
      </c>
      <c r="H508" s="167">
        <f t="shared" si="2"/>
        <v>0</v>
      </c>
      <c r="I508" s="167">
        <f t="shared" si="9"/>
        <v>0</v>
      </c>
      <c r="J508" s="167">
        <f t="shared" si="10"/>
        <v>0</v>
      </c>
      <c r="K508" s="168">
        <f t="shared" si="11"/>
        <v>0</v>
      </c>
      <c r="L508" s="161"/>
      <c r="M508" s="174"/>
      <c r="N508" s="160">
        <f t="shared" si="12"/>
        <v>7</v>
      </c>
      <c r="O508" s="112">
        <f t="shared" si="15"/>
        <v>36</v>
      </c>
      <c r="P508" s="115">
        <f t="shared" si="13"/>
        <v>0</v>
      </c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">
      <c r="A509" s="164">
        <v>502</v>
      </c>
      <c r="B509" s="165" t="str">
        <f t="shared" si="4"/>
        <v>42-й год 10-й мес</v>
      </c>
      <c r="C509" s="166">
        <f t="shared" si="5"/>
        <v>59050</v>
      </c>
      <c r="D509" s="167">
        <f t="shared" si="6"/>
        <v>0</v>
      </c>
      <c r="E509" s="167">
        <f t="shared" si="7"/>
        <v>0</v>
      </c>
      <c r="F509" s="167">
        <f t="shared" si="14"/>
        <v>0</v>
      </c>
      <c r="G509" s="168">
        <f t="shared" si="8"/>
        <v>0</v>
      </c>
      <c r="H509" s="167">
        <f t="shared" si="2"/>
        <v>0</v>
      </c>
      <c r="I509" s="167">
        <f t="shared" si="9"/>
        <v>0</v>
      </c>
      <c r="J509" s="167">
        <f t="shared" si="10"/>
        <v>0</v>
      </c>
      <c r="K509" s="168">
        <f t="shared" si="11"/>
        <v>0</v>
      </c>
      <c r="L509" s="161"/>
      <c r="M509" s="174"/>
      <c r="N509" s="160">
        <f t="shared" si="12"/>
        <v>7</v>
      </c>
      <c r="O509" s="112">
        <f t="shared" si="15"/>
        <v>36</v>
      </c>
      <c r="P509" s="115">
        <f t="shared" si="13"/>
        <v>0</v>
      </c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">
      <c r="A510" s="164">
        <v>503</v>
      </c>
      <c r="B510" s="165" t="str">
        <f t="shared" si="4"/>
        <v>42-й год 11-й мес</v>
      </c>
      <c r="C510" s="166">
        <f t="shared" si="5"/>
        <v>59080</v>
      </c>
      <c r="D510" s="167">
        <f t="shared" si="6"/>
        <v>0</v>
      </c>
      <c r="E510" s="167">
        <f t="shared" si="7"/>
        <v>0</v>
      </c>
      <c r="F510" s="167">
        <f t="shared" si="14"/>
        <v>0</v>
      </c>
      <c r="G510" s="168">
        <f t="shared" si="8"/>
        <v>0</v>
      </c>
      <c r="H510" s="167">
        <f t="shared" si="2"/>
        <v>0</v>
      </c>
      <c r="I510" s="167">
        <f t="shared" si="9"/>
        <v>0</v>
      </c>
      <c r="J510" s="167">
        <f t="shared" si="10"/>
        <v>0</v>
      </c>
      <c r="K510" s="168">
        <f t="shared" si="11"/>
        <v>0</v>
      </c>
      <c r="L510" s="161"/>
      <c r="M510" s="174"/>
      <c r="N510" s="160">
        <f t="shared" si="12"/>
        <v>7</v>
      </c>
      <c r="O510" s="112">
        <f t="shared" si="15"/>
        <v>36</v>
      </c>
      <c r="P510" s="115">
        <f t="shared" si="13"/>
        <v>0</v>
      </c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">
      <c r="A511" s="169">
        <v>504</v>
      </c>
      <c r="B511" s="165" t="str">
        <f t="shared" si="4"/>
        <v>42-й год 12-й мес</v>
      </c>
      <c r="C511" s="166">
        <f t="shared" si="5"/>
        <v>59111</v>
      </c>
      <c r="D511" s="167">
        <f t="shared" si="6"/>
        <v>0</v>
      </c>
      <c r="E511" s="170">
        <f t="shared" si="7"/>
        <v>0</v>
      </c>
      <c r="F511" s="167">
        <f t="shared" si="14"/>
        <v>0</v>
      </c>
      <c r="G511" s="171">
        <f t="shared" si="8"/>
        <v>0</v>
      </c>
      <c r="H511" s="170">
        <f t="shared" si="2"/>
        <v>0</v>
      </c>
      <c r="I511" s="170">
        <f t="shared" si="9"/>
        <v>0</v>
      </c>
      <c r="J511" s="170">
        <f t="shared" si="10"/>
        <v>0</v>
      </c>
      <c r="K511" s="171">
        <f t="shared" si="11"/>
        <v>0</v>
      </c>
      <c r="L511" s="163"/>
      <c r="M511" s="162"/>
      <c r="N511" s="160">
        <f t="shared" si="12"/>
        <v>7</v>
      </c>
      <c r="O511" s="112">
        <f t="shared" si="15"/>
        <v>36</v>
      </c>
      <c r="P511" s="115">
        <f t="shared" si="13"/>
        <v>0</v>
      </c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">
      <c r="A512" s="172">
        <v>505</v>
      </c>
      <c r="B512" s="165" t="str">
        <f t="shared" si="4"/>
        <v>43-й год 1-й мес</v>
      </c>
      <c r="C512" s="166">
        <f t="shared" si="5"/>
        <v>59141</v>
      </c>
      <c r="D512" s="167">
        <f t="shared" si="6"/>
        <v>0</v>
      </c>
      <c r="E512" s="167">
        <f t="shared" si="7"/>
        <v>0</v>
      </c>
      <c r="F512" s="167">
        <f t="shared" si="14"/>
        <v>0</v>
      </c>
      <c r="G512" s="168">
        <f t="shared" si="8"/>
        <v>0</v>
      </c>
      <c r="H512" s="167">
        <f t="shared" si="2"/>
        <v>0</v>
      </c>
      <c r="I512" s="167">
        <f t="shared" si="9"/>
        <v>0</v>
      </c>
      <c r="J512" s="167">
        <f t="shared" si="10"/>
        <v>0</v>
      </c>
      <c r="K512" s="168">
        <f t="shared" si="11"/>
        <v>0</v>
      </c>
      <c r="L512" s="161"/>
      <c r="M512" s="174"/>
      <c r="N512" s="160">
        <f t="shared" si="12"/>
        <v>7</v>
      </c>
      <c r="O512" s="112">
        <f t="shared" si="15"/>
        <v>36</v>
      </c>
      <c r="P512" s="115">
        <f t="shared" si="13"/>
        <v>0</v>
      </c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">
      <c r="A513" s="172">
        <v>506</v>
      </c>
      <c r="B513" s="165" t="str">
        <f t="shared" si="4"/>
        <v>43-й год 2-й мес</v>
      </c>
      <c r="C513" s="166">
        <f t="shared" si="5"/>
        <v>59172</v>
      </c>
      <c r="D513" s="167">
        <f t="shared" si="6"/>
        <v>0</v>
      </c>
      <c r="E513" s="167">
        <f t="shared" si="7"/>
        <v>0</v>
      </c>
      <c r="F513" s="167">
        <f t="shared" si="14"/>
        <v>0</v>
      </c>
      <c r="G513" s="168">
        <f t="shared" si="8"/>
        <v>0</v>
      </c>
      <c r="H513" s="167">
        <f t="shared" si="2"/>
        <v>0</v>
      </c>
      <c r="I513" s="167">
        <f t="shared" si="9"/>
        <v>0</v>
      </c>
      <c r="J513" s="167">
        <f t="shared" si="10"/>
        <v>0</v>
      </c>
      <c r="K513" s="168">
        <f t="shared" si="11"/>
        <v>0</v>
      </c>
      <c r="L513" s="161"/>
      <c r="M513" s="174"/>
      <c r="N513" s="160">
        <f t="shared" si="12"/>
        <v>7</v>
      </c>
      <c r="O513" s="112">
        <f t="shared" si="15"/>
        <v>36</v>
      </c>
      <c r="P513" s="115">
        <f t="shared" si="13"/>
        <v>0</v>
      </c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">
      <c r="A514" s="172">
        <v>507</v>
      </c>
      <c r="B514" s="165" t="str">
        <f t="shared" si="4"/>
        <v>43-й год 3-й мес</v>
      </c>
      <c r="C514" s="166">
        <f t="shared" si="5"/>
        <v>59203</v>
      </c>
      <c r="D514" s="167">
        <f t="shared" si="6"/>
        <v>0</v>
      </c>
      <c r="E514" s="167">
        <f t="shared" si="7"/>
        <v>0</v>
      </c>
      <c r="F514" s="167">
        <f t="shared" si="14"/>
        <v>0</v>
      </c>
      <c r="G514" s="168">
        <f t="shared" si="8"/>
        <v>0</v>
      </c>
      <c r="H514" s="167">
        <f t="shared" si="2"/>
        <v>0</v>
      </c>
      <c r="I514" s="167">
        <f t="shared" si="9"/>
        <v>0</v>
      </c>
      <c r="J514" s="167">
        <f t="shared" si="10"/>
        <v>0</v>
      </c>
      <c r="K514" s="168">
        <f t="shared" si="11"/>
        <v>0</v>
      </c>
      <c r="L514" s="161"/>
      <c r="M514" s="174"/>
      <c r="N514" s="160">
        <f t="shared" si="12"/>
        <v>7</v>
      </c>
      <c r="O514" s="112">
        <f t="shared" si="15"/>
        <v>36</v>
      </c>
      <c r="P514" s="115">
        <f t="shared" si="13"/>
        <v>0</v>
      </c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">
      <c r="A515" s="172">
        <v>508</v>
      </c>
      <c r="B515" s="165" t="str">
        <f t="shared" si="4"/>
        <v>43-й год 4-й мес</v>
      </c>
      <c r="C515" s="166">
        <f t="shared" si="5"/>
        <v>59231</v>
      </c>
      <c r="D515" s="167">
        <f t="shared" si="6"/>
        <v>0</v>
      </c>
      <c r="E515" s="167">
        <f t="shared" si="7"/>
        <v>0</v>
      </c>
      <c r="F515" s="167">
        <f t="shared" si="14"/>
        <v>0</v>
      </c>
      <c r="G515" s="168">
        <f t="shared" si="8"/>
        <v>0</v>
      </c>
      <c r="H515" s="167">
        <f t="shared" si="2"/>
        <v>0</v>
      </c>
      <c r="I515" s="167">
        <f t="shared" si="9"/>
        <v>0</v>
      </c>
      <c r="J515" s="167">
        <f t="shared" si="10"/>
        <v>0</v>
      </c>
      <c r="K515" s="168">
        <f t="shared" si="11"/>
        <v>0</v>
      </c>
      <c r="L515" s="161"/>
      <c r="M515" s="174"/>
      <c r="N515" s="160">
        <f t="shared" si="12"/>
        <v>7</v>
      </c>
      <c r="O515" s="112">
        <f t="shared" si="15"/>
        <v>36</v>
      </c>
      <c r="P515" s="115">
        <f t="shared" si="13"/>
        <v>0</v>
      </c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">
      <c r="A516" s="172">
        <v>509</v>
      </c>
      <c r="B516" s="165" t="str">
        <f t="shared" si="4"/>
        <v>43-й год 5-й мес</v>
      </c>
      <c r="C516" s="166">
        <f t="shared" si="5"/>
        <v>59262</v>
      </c>
      <c r="D516" s="167">
        <f t="shared" si="6"/>
        <v>0</v>
      </c>
      <c r="E516" s="167">
        <f t="shared" si="7"/>
        <v>0</v>
      </c>
      <c r="F516" s="167">
        <f t="shared" si="14"/>
        <v>0</v>
      </c>
      <c r="G516" s="168">
        <f t="shared" si="8"/>
        <v>0</v>
      </c>
      <c r="H516" s="167">
        <f t="shared" si="2"/>
        <v>0</v>
      </c>
      <c r="I516" s="167">
        <f t="shared" si="9"/>
        <v>0</v>
      </c>
      <c r="J516" s="167">
        <f t="shared" si="10"/>
        <v>0</v>
      </c>
      <c r="K516" s="168">
        <f t="shared" si="11"/>
        <v>0</v>
      </c>
      <c r="L516" s="161"/>
      <c r="M516" s="174"/>
      <c r="N516" s="160">
        <f t="shared" si="12"/>
        <v>7</v>
      </c>
      <c r="O516" s="112">
        <f t="shared" si="15"/>
        <v>36</v>
      </c>
      <c r="P516" s="115">
        <f t="shared" si="13"/>
        <v>0</v>
      </c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">
      <c r="A517" s="172">
        <v>510</v>
      </c>
      <c r="B517" s="165" t="str">
        <f t="shared" si="4"/>
        <v>43-й год 6-й мес</v>
      </c>
      <c r="C517" s="166">
        <f t="shared" si="5"/>
        <v>59292</v>
      </c>
      <c r="D517" s="167">
        <f t="shared" si="6"/>
        <v>0</v>
      </c>
      <c r="E517" s="167">
        <f t="shared" si="7"/>
        <v>0</v>
      </c>
      <c r="F517" s="167">
        <f t="shared" si="14"/>
        <v>0</v>
      </c>
      <c r="G517" s="168">
        <f t="shared" si="8"/>
        <v>0</v>
      </c>
      <c r="H517" s="167">
        <f t="shared" si="2"/>
        <v>0</v>
      </c>
      <c r="I517" s="167">
        <f t="shared" si="9"/>
        <v>0</v>
      </c>
      <c r="J517" s="167">
        <f t="shared" si="10"/>
        <v>0</v>
      </c>
      <c r="K517" s="168">
        <f t="shared" si="11"/>
        <v>0</v>
      </c>
      <c r="L517" s="161"/>
      <c r="M517" s="174"/>
      <c r="N517" s="160">
        <f t="shared" si="12"/>
        <v>7</v>
      </c>
      <c r="O517" s="112">
        <f t="shared" si="15"/>
        <v>36</v>
      </c>
      <c r="P517" s="115">
        <f t="shared" si="13"/>
        <v>0</v>
      </c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">
      <c r="A518" s="172">
        <v>511</v>
      </c>
      <c r="B518" s="165" t="str">
        <f t="shared" si="4"/>
        <v>43-й год 7-й мес</v>
      </c>
      <c r="C518" s="166">
        <f t="shared" si="5"/>
        <v>59323</v>
      </c>
      <c r="D518" s="167">
        <f t="shared" si="6"/>
        <v>0</v>
      </c>
      <c r="E518" s="167">
        <f t="shared" si="7"/>
        <v>0</v>
      </c>
      <c r="F518" s="167">
        <f t="shared" si="14"/>
        <v>0</v>
      </c>
      <c r="G518" s="168">
        <f t="shared" si="8"/>
        <v>0</v>
      </c>
      <c r="H518" s="167">
        <f t="shared" si="2"/>
        <v>0</v>
      </c>
      <c r="I518" s="167">
        <f t="shared" si="9"/>
        <v>0</v>
      </c>
      <c r="J518" s="167">
        <f t="shared" si="10"/>
        <v>0</v>
      </c>
      <c r="K518" s="168">
        <f t="shared" si="11"/>
        <v>0</v>
      </c>
      <c r="L518" s="161"/>
      <c r="M518" s="174"/>
      <c r="N518" s="160">
        <f t="shared" si="12"/>
        <v>7</v>
      </c>
      <c r="O518" s="112">
        <f t="shared" si="15"/>
        <v>36</v>
      </c>
      <c r="P518" s="115">
        <f t="shared" si="13"/>
        <v>0</v>
      </c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">
      <c r="A519" s="172">
        <v>512</v>
      </c>
      <c r="B519" s="165" t="str">
        <f t="shared" si="4"/>
        <v>43-й год 8-й мес</v>
      </c>
      <c r="C519" s="166">
        <f t="shared" si="5"/>
        <v>59353</v>
      </c>
      <c r="D519" s="167">
        <f t="shared" si="6"/>
        <v>0</v>
      </c>
      <c r="E519" s="167">
        <f t="shared" si="7"/>
        <v>0</v>
      </c>
      <c r="F519" s="167">
        <f t="shared" si="14"/>
        <v>0</v>
      </c>
      <c r="G519" s="168">
        <f t="shared" si="8"/>
        <v>0</v>
      </c>
      <c r="H519" s="167">
        <f t="shared" si="2"/>
        <v>0</v>
      </c>
      <c r="I519" s="167">
        <f t="shared" si="9"/>
        <v>0</v>
      </c>
      <c r="J519" s="167">
        <f t="shared" si="10"/>
        <v>0</v>
      </c>
      <c r="K519" s="168">
        <f t="shared" si="11"/>
        <v>0</v>
      </c>
      <c r="L519" s="161"/>
      <c r="M519" s="174"/>
      <c r="N519" s="160">
        <f t="shared" si="12"/>
        <v>7</v>
      </c>
      <c r="O519" s="112">
        <f t="shared" si="15"/>
        <v>36</v>
      </c>
      <c r="P519" s="115">
        <f t="shared" si="13"/>
        <v>0</v>
      </c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">
      <c r="A520" s="172">
        <v>513</v>
      </c>
      <c r="B520" s="308"/>
      <c r="C520" s="166">
        <f t="shared" si="5"/>
        <v>59384</v>
      </c>
      <c r="D520" s="167">
        <f t="shared" si="6"/>
        <v>0</v>
      </c>
      <c r="E520" s="167">
        <f t="shared" si="7"/>
        <v>0</v>
      </c>
      <c r="F520" s="167">
        <f t="shared" si="14"/>
        <v>0</v>
      </c>
      <c r="G520" s="168">
        <f t="shared" si="8"/>
        <v>0</v>
      </c>
      <c r="H520" s="167">
        <f t="shared" si="2"/>
        <v>0</v>
      </c>
      <c r="I520" s="167">
        <f t="shared" si="9"/>
        <v>0</v>
      </c>
      <c r="J520" s="167">
        <f t="shared" si="10"/>
        <v>0</v>
      </c>
      <c r="K520" s="168">
        <f t="shared" si="11"/>
        <v>0</v>
      </c>
      <c r="L520" s="161"/>
      <c r="M520" s="174"/>
      <c r="N520" s="160">
        <f t="shared" si="12"/>
        <v>7</v>
      </c>
      <c r="O520" s="112">
        <f t="shared" si="15"/>
        <v>36</v>
      </c>
      <c r="P520" s="115">
        <f t="shared" si="13"/>
        <v>0</v>
      </c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">
      <c r="A521" s="172">
        <v>514</v>
      </c>
      <c r="B521" s="308"/>
      <c r="C521" s="166">
        <f t="shared" si="5"/>
        <v>59415</v>
      </c>
      <c r="D521" s="167">
        <f t="shared" si="6"/>
        <v>0</v>
      </c>
      <c r="E521" s="167">
        <f t="shared" si="7"/>
        <v>0</v>
      </c>
      <c r="F521" s="167">
        <f t="shared" si="14"/>
        <v>0</v>
      </c>
      <c r="G521" s="168">
        <f t="shared" si="8"/>
        <v>0</v>
      </c>
      <c r="H521" s="167">
        <f t="shared" si="2"/>
        <v>0</v>
      </c>
      <c r="I521" s="167">
        <f t="shared" si="9"/>
        <v>0</v>
      </c>
      <c r="J521" s="167">
        <f t="shared" si="10"/>
        <v>0</v>
      </c>
      <c r="K521" s="168">
        <f t="shared" si="11"/>
        <v>0</v>
      </c>
      <c r="L521" s="161"/>
      <c r="M521" s="174"/>
      <c r="N521" s="160">
        <f t="shared" si="12"/>
        <v>7</v>
      </c>
      <c r="O521" s="112">
        <f t="shared" si="15"/>
        <v>36</v>
      </c>
      <c r="P521" s="115">
        <f t="shared" si="13"/>
        <v>0</v>
      </c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">
      <c r="A522" s="172">
        <v>515</v>
      </c>
      <c r="B522" s="308"/>
      <c r="C522" s="166">
        <f t="shared" si="5"/>
        <v>59445</v>
      </c>
      <c r="D522" s="167">
        <f t="shared" si="6"/>
        <v>0</v>
      </c>
      <c r="E522" s="167">
        <f t="shared" si="7"/>
        <v>0</v>
      </c>
      <c r="F522" s="167">
        <f t="shared" si="14"/>
        <v>0</v>
      </c>
      <c r="G522" s="168">
        <f t="shared" si="8"/>
        <v>0</v>
      </c>
      <c r="H522" s="167">
        <f t="shared" si="2"/>
        <v>0</v>
      </c>
      <c r="I522" s="167">
        <f t="shared" si="9"/>
        <v>0</v>
      </c>
      <c r="J522" s="167">
        <f t="shared" si="10"/>
        <v>0</v>
      </c>
      <c r="K522" s="168">
        <f t="shared" si="11"/>
        <v>0</v>
      </c>
      <c r="L522" s="161"/>
      <c r="M522" s="174"/>
      <c r="N522" s="160">
        <f t="shared" si="12"/>
        <v>7</v>
      </c>
      <c r="O522" s="112">
        <f t="shared" si="15"/>
        <v>36</v>
      </c>
      <c r="P522" s="115">
        <f t="shared" si="13"/>
        <v>0</v>
      </c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">
      <c r="A523" s="173">
        <v>516</v>
      </c>
      <c r="B523" s="308"/>
      <c r="C523" s="166">
        <f t="shared" si="5"/>
        <v>59476</v>
      </c>
      <c r="D523" s="167">
        <f t="shared" si="6"/>
        <v>0</v>
      </c>
      <c r="E523" s="170">
        <f t="shared" si="7"/>
        <v>0</v>
      </c>
      <c r="F523" s="167">
        <f t="shared" si="14"/>
        <v>0</v>
      </c>
      <c r="G523" s="171">
        <f t="shared" si="8"/>
        <v>0</v>
      </c>
      <c r="H523" s="170">
        <f t="shared" si="2"/>
        <v>0</v>
      </c>
      <c r="I523" s="170">
        <f t="shared" si="9"/>
        <v>0</v>
      </c>
      <c r="J523" s="170">
        <f t="shared" si="10"/>
        <v>0</v>
      </c>
      <c r="K523" s="171">
        <f t="shared" si="11"/>
        <v>0</v>
      </c>
      <c r="L523" s="163"/>
      <c r="M523" s="162"/>
      <c r="N523" s="160">
        <f t="shared" si="12"/>
        <v>7</v>
      </c>
      <c r="O523" s="112">
        <f t="shared" si="15"/>
        <v>36</v>
      </c>
      <c r="P523" s="115">
        <f t="shared" si="13"/>
        <v>0</v>
      </c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">
      <c r="A524" s="164">
        <v>517</v>
      </c>
      <c r="B524" s="308"/>
      <c r="C524" s="166">
        <f t="shared" si="5"/>
        <v>59506</v>
      </c>
      <c r="D524" s="167">
        <f t="shared" si="6"/>
        <v>0</v>
      </c>
      <c r="E524" s="167">
        <f t="shared" si="7"/>
        <v>0</v>
      </c>
      <c r="F524" s="167">
        <f t="shared" si="14"/>
        <v>0</v>
      </c>
      <c r="G524" s="168">
        <f t="shared" si="8"/>
        <v>0</v>
      </c>
      <c r="H524" s="167">
        <f t="shared" si="2"/>
        <v>0</v>
      </c>
      <c r="I524" s="167">
        <f t="shared" si="9"/>
        <v>0</v>
      </c>
      <c r="J524" s="167">
        <f t="shared" si="10"/>
        <v>0</v>
      </c>
      <c r="K524" s="168">
        <f t="shared" si="11"/>
        <v>0</v>
      </c>
      <c r="L524" s="161"/>
      <c r="M524" s="174"/>
      <c r="N524" s="160">
        <f t="shared" si="12"/>
        <v>7</v>
      </c>
      <c r="O524" s="112">
        <f t="shared" si="15"/>
        <v>36</v>
      </c>
      <c r="P524" s="115">
        <f t="shared" si="13"/>
        <v>0</v>
      </c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">
      <c r="A525" s="164">
        <v>518</v>
      </c>
      <c r="B525" s="308"/>
      <c r="C525" s="166">
        <f t="shared" si="5"/>
        <v>59537</v>
      </c>
      <c r="D525" s="167">
        <f t="shared" si="6"/>
        <v>0</v>
      </c>
      <c r="E525" s="167">
        <f t="shared" si="7"/>
        <v>0</v>
      </c>
      <c r="F525" s="167">
        <f t="shared" si="14"/>
        <v>0</v>
      </c>
      <c r="G525" s="168">
        <f t="shared" si="8"/>
        <v>0</v>
      </c>
      <c r="H525" s="167">
        <f t="shared" si="2"/>
        <v>0</v>
      </c>
      <c r="I525" s="167">
        <f t="shared" si="9"/>
        <v>0</v>
      </c>
      <c r="J525" s="167">
        <f t="shared" si="10"/>
        <v>0</v>
      </c>
      <c r="K525" s="168">
        <f t="shared" si="11"/>
        <v>0</v>
      </c>
      <c r="L525" s="161"/>
      <c r="M525" s="174"/>
      <c r="N525" s="160">
        <f t="shared" si="12"/>
        <v>7</v>
      </c>
      <c r="O525" s="112">
        <f t="shared" si="15"/>
        <v>36</v>
      </c>
      <c r="P525" s="115">
        <f t="shared" si="13"/>
        <v>0</v>
      </c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">
      <c r="A526" s="164">
        <v>519</v>
      </c>
      <c r="B526" s="308"/>
      <c r="C526" s="166">
        <f t="shared" si="5"/>
        <v>59568</v>
      </c>
      <c r="D526" s="167">
        <f t="shared" si="6"/>
        <v>0</v>
      </c>
      <c r="E526" s="167">
        <f t="shared" si="7"/>
        <v>0</v>
      </c>
      <c r="F526" s="167">
        <f t="shared" si="14"/>
        <v>0</v>
      </c>
      <c r="G526" s="168">
        <f t="shared" si="8"/>
        <v>0</v>
      </c>
      <c r="H526" s="167">
        <f t="shared" si="2"/>
        <v>0</v>
      </c>
      <c r="I526" s="167">
        <f t="shared" si="9"/>
        <v>0</v>
      </c>
      <c r="J526" s="167">
        <f t="shared" si="10"/>
        <v>0</v>
      </c>
      <c r="K526" s="168">
        <f t="shared" si="11"/>
        <v>0</v>
      </c>
      <c r="L526" s="161"/>
      <c r="M526" s="174"/>
      <c r="N526" s="160">
        <f t="shared" si="12"/>
        <v>7</v>
      </c>
      <c r="O526" s="112">
        <f t="shared" si="15"/>
        <v>36</v>
      </c>
      <c r="P526" s="115">
        <f t="shared" si="13"/>
        <v>0</v>
      </c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">
      <c r="A527" s="164">
        <v>520</v>
      </c>
      <c r="B527" s="308"/>
      <c r="C527" s="166">
        <f t="shared" si="5"/>
        <v>59596</v>
      </c>
      <c r="D527" s="167">
        <f t="shared" si="6"/>
        <v>0</v>
      </c>
      <c r="E527" s="167">
        <f t="shared" si="7"/>
        <v>0</v>
      </c>
      <c r="F527" s="167">
        <f t="shared" si="14"/>
        <v>0</v>
      </c>
      <c r="G527" s="168">
        <f t="shared" si="8"/>
        <v>0</v>
      </c>
      <c r="H527" s="167">
        <f t="shared" si="2"/>
        <v>0</v>
      </c>
      <c r="I527" s="167">
        <f t="shared" si="9"/>
        <v>0</v>
      </c>
      <c r="J527" s="167">
        <f t="shared" si="10"/>
        <v>0</v>
      </c>
      <c r="K527" s="168">
        <f t="shared" si="11"/>
        <v>0</v>
      </c>
      <c r="L527" s="161"/>
      <c r="M527" s="174"/>
      <c r="N527" s="160">
        <f t="shared" si="12"/>
        <v>7</v>
      </c>
      <c r="O527" s="112">
        <f t="shared" si="15"/>
        <v>36</v>
      </c>
      <c r="P527" s="115">
        <f t="shared" si="13"/>
        <v>0</v>
      </c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">
      <c r="A528" s="164">
        <v>521</v>
      </c>
      <c r="B528" s="308"/>
      <c r="C528" s="166">
        <f t="shared" si="5"/>
        <v>59627</v>
      </c>
      <c r="D528" s="167">
        <f t="shared" si="6"/>
        <v>0</v>
      </c>
      <c r="E528" s="167">
        <f t="shared" si="7"/>
        <v>0</v>
      </c>
      <c r="F528" s="167">
        <f t="shared" si="14"/>
        <v>0</v>
      </c>
      <c r="G528" s="168">
        <f t="shared" si="8"/>
        <v>0</v>
      </c>
      <c r="H528" s="167">
        <f t="shared" si="2"/>
        <v>0</v>
      </c>
      <c r="I528" s="167">
        <f t="shared" si="9"/>
        <v>0</v>
      </c>
      <c r="J528" s="167">
        <f t="shared" si="10"/>
        <v>0</v>
      </c>
      <c r="K528" s="168">
        <f t="shared" si="11"/>
        <v>0</v>
      </c>
      <c r="L528" s="161"/>
      <c r="M528" s="174"/>
      <c r="N528" s="160">
        <f t="shared" si="12"/>
        <v>7</v>
      </c>
      <c r="O528" s="112">
        <f t="shared" si="15"/>
        <v>36</v>
      </c>
      <c r="P528" s="115">
        <f t="shared" si="13"/>
        <v>0</v>
      </c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">
      <c r="A529" s="164">
        <v>522</v>
      </c>
      <c r="B529" s="308"/>
      <c r="C529" s="166">
        <f t="shared" si="5"/>
        <v>59657</v>
      </c>
      <c r="D529" s="167">
        <f t="shared" si="6"/>
        <v>0</v>
      </c>
      <c r="E529" s="167">
        <f t="shared" si="7"/>
        <v>0</v>
      </c>
      <c r="F529" s="167">
        <f t="shared" si="14"/>
        <v>0</v>
      </c>
      <c r="G529" s="168">
        <f t="shared" si="8"/>
        <v>0</v>
      </c>
      <c r="H529" s="167">
        <f t="shared" si="2"/>
        <v>0</v>
      </c>
      <c r="I529" s="167">
        <f t="shared" si="9"/>
        <v>0</v>
      </c>
      <c r="J529" s="167">
        <f t="shared" si="10"/>
        <v>0</v>
      </c>
      <c r="K529" s="168">
        <f t="shared" si="11"/>
        <v>0</v>
      </c>
      <c r="L529" s="161"/>
      <c r="M529" s="174"/>
      <c r="N529" s="160">
        <f t="shared" si="12"/>
        <v>7</v>
      </c>
      <c r="O529" s="112">
        <f t="shared" si="15"/>
        <v>36</v>
      </c>
      <c r="P529" s="115">
        <f t="shared" si="13"/>
        <v>0</v>
      </c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">
      <c r="A530" s="164">
        <v>523</v>
      </c>
      <c r="B530" s="308"/>
      <c r="C530" s="166">
        <f t="shared" si="5"/>
        <v>59688</v>
      </c>
      <c r="D530" s="167">
        <f t="shared" si="6"/>
        <v>0</v>
      </c>
      <c r="E530" s="167">
        <f t="shared" si="7"/>
        <v>0</v>
      </c>
      <c r="F530" s="167">
        <f t="shared" si="14"/>
        <v>0</v>
      </c>
      <c r="G530" s="168">
        <f t="shared" si="8"/>
        <v>0</v>
      </c>
      <c r="H530" s="167">
        <f t="shared" si="2"/>
        <v>0</v>
      </c>
      <c r="I530" s="167">
        <f t="shared" si="9"/>
        <v>0</v>
      </c>
      <c r="J530" s="167">
        <f t="shared" si="10"/>
        <v>0</v>
      </c>
      <c r="K530" s="168">
        <f t="shared" si="11"/>
        <v>0</v>
      </c>
      <c r="L530" s="161"/>
      <c r="M530" s="174"/>
      <c r="N530" s="160">
        <f t="shared" si="12"/>
        <v>7</v>
      </c>
      <c r="O530" s="112">
        <f t="shared" si="15"/>
        <v>36</v>
      </c>
      <c r="P530" s="115">
        <f t="shared" si="13"/>
        <v>0</v>
      </c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">
      <c r="A531" s="164">
        <v>524</v>
      </c>
      <c r="B531" s="308"/>
      <c r="C531" s="166">
        <f t="shared" si="5"/>
        <v>59718</v>
      </c>
      <c r="D531" s="167">
        <f t="shared" si="6"/>
        <v>0</v>
      </c>
      <c r="E531" s="167">
        <f t="shared" si="7"/>
        <v>0</v>
      </c>
      <c r="F531" s="167">
        <f t="shared" si="14"/>
        <v>0</v>
      </c>
      <c r="G531" s="168">
        <f t="shared" si="8"/>
        <v>0</v>
      </c>
      <c r="H531" s="167">
        <f t="shared" si="2"/>
        <v>0</v>
      </c>
      <c r="I531" s="167">
        <f t="shared" si="9"/>
        <v>0</v>
      </c>
      <c r="J531" s="167">
        <f t="shared" si="10"/>
        <v>0</v>
      </c>
      <c r="K531" s="168">
        <f t="shared" si="11"/>
        <v>0</v>
      </c>
      <c r="L531" s="161"/>
      <c r="M531" s="174"/>
      <c r="N531" s="160">
        <f t="shared" si="12"/>
        <v>7</v>
      </c>
      <c r="O531" s="112">
        <f t="shared" si="15"/>
        <v>36</v>
      </c>
      <c r="P531" s="115">
        <f t="shared" si="13"/>
        <v>0</v>
      </c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">
      <c r="A532" s="164">
        <v>525</v>
      </c>
      <c r="B532" s="308"/>
      <c r="C532" s="166">
        <f t="shared" si="5"/>
        <v>59749</v>
      </c>
      <c r="D532" s="167">
        <f t="shared" si="6"/>
        <v>0</v>
      </c>
      <c r="E532" s="167">
        <f t="shared" si="7"/>
        <v>0</v>
      </c>
      <c r="F532" s="167">
        <f t="shared" si="14"/>
        <v>0</v>
      </c>
      <c r="G532" s="168">
        <f t="shared" si="8"/>
        <v>0</v>
      </c>
      <c r="H532" s="167">
        <f t="shared" si="2"/>
        <v>0</v>
      </c>
      <c r="I532" s="167">
        <f t="shared" si="9"/>
        <v>0</v>
      </c>
      <c r="J532" s="167">
        <f t="shared" si="10"/>
        <v>0</v>
      </c>
      <c r="K532" s="168">
        <f t="shared" si="11"/>
        <v>0</v>
      </c>
      <c r="L532" s="161"/>
      <c r="M532" s="174"/>
      <c r="N532" s="160">
        <f t="shared" si="12"/>
        <v>7</v>
      </c>
      <c r="O532" s="112">
        <f t="shared" si="15"/>
        <v>36</v>
      </c>
      <c r="P532" s="115">
        <f t="shared" si="13"/>
        <v>0</v>
      </c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">
      <c r="A533" s="164">
        <v>526</v>
      </c>
      <c r="B533" s="308"/>
      <c r="C533" s="166">
        <f t="shared" si="5"/>
        <v>59780</v>
      </c>
      <c r="D533" s="167">
        <f t="shared" si="6"/>
        <v>0</v>
      </c>
      <c r="E533" s="167">
        <f t="shared" si="7"/>
        <v>0</v>
      </c>
      <c r="F533" s="167">
        <f t="shared" si="14"/>
        <v>0</v>
      </c>
      <c r="G533" s="168">
        <f t="shared" si="8"/>
        <v>0</v>
      </c>
      <c r="H533" s="167">
        <f t="shared" si="2"/>
        <v>0</v>
      </c>
      <c r="I533" s="167">
        <f t="shared" si="9"/>
        <v>0</v>
      </c>
      <c r="J533" s="167">
        <f t="shared" si="10"/>
        <v>0</v>
      </c>
      <c r="K533" s="168">
        <f t="shared" si="11"/>
        <v>0</v>
      </c>
      <c r="L533" s="161"/>
      <c r="M533" s="174"/>
      <c r="N533" s="160">
        <f t="shared" si="12"/>
        <v>7</v>
      </c>
      <c r="O533" s="112">
        <f t="shared" si="15"/>
        <v>36</v>
      </c>
      <c r="P533" s="115">
        <f t="shared" si="13"/>
        <v>0</v>
      </c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">
      <c r="A534" s="164">
        <v>527</v>
      </c>
      <c r="B534" s="308"/>
      <c r="C534" s="166">
        <f t="shared" si="5"/>
        <v>59810</v>
      </c>
      <c r="D534" s="167">
        <f t="shared" si="6"/>
        <v>0</v>
      </c>
      <c r="E534" s="167">
        <f t="shared" si="7"/>
        <v>0</v>
      </c>
      <c r="F534" s="167">
        <f t="shared" si="14"/>
        <v>0</v>
      </c>
      <c r="G534" s="168">
        <f t="shared" si="8"/>
        <v>0</v>
      </c>
      <c r="H534" s="167">
        <f t="shared" si="2"/>
        <v>0</v>
      </c>
      <c r="I534" s="167">
        <f t="shared" si="9"/>
        <v>0</v>
      </c>
      <c r="J534" s="167">
        <f t="shared" si="10"/>
        <v>0</v>
      </c>
      <c r="K534" s="168">
        <f t="shared" si="11"/>
        <v>0</v>
      </c>
      <c r="L534" s="161"/>
      <c r="M534" s="174"/>
      <c r="N534" s="160">
        <f t="shared" si="12"/>
        <v>7</v>
      </c>
      <c r="O534" s="112">
        <f t="shared" si="15"/>
        <v>36</v>
      </c>
      <c r="P534" s="115">
        <f t="shared" si="13"/>
        <v>0</v>
      </c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">
      <c r="A535" s="169">
        <v>528</v>
      </c>
      <c r="B535" s="308"/>
      <c r="C535" s="166">
        <f t="shared" si="5"/>
        <v>59841</v>
      </c>
      <c r="D535" s="167">
        <f t="shared" si="6"/>
        <v>0</v>
      </c>
      <c r="E535" s="170">
        <f t="shared" si="7"/>
        <v>0</v>
      </c>
      <c r="F535" s="167">
        <f t="shared" si="14"/>
        <v>0</v>
      </c>
      <c r="G535" s="171">
        <f t="shared" si="8"/>
        <v>0</v>
      </c>
      <c r="H535" s="170">
        <f t="shared" si="2"/>
        <v>0</v>
      </c>
      <c r="I535" s="170">
        <f t="shared" si="9"/>
        <v>0</v>
      </c>
      <c r="J535" s="170">
        <f t="shared" si="10"/>
        <v>0</v>
      </c>
      <c r="K535" s="171">
        <f t="shared" si="11"/>
        <v>0</v>
      </c>
      <c r="L535" s="163"/>
      <c r="M535" s="162"/>
      <c r="N535" s="160">
        <f t="shared" si="12"/>
        <v>7</v>
      </c>
      <c r="O535" s="112">
        <f t="shared" si="15"/>
        <v>36</v>
      </c>
      <c r="P535" s="115">
        <f t="shared" si="13"/>
        <v>0</v>
      </c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">
      <c r="A536" s="172">
        <v>529</v>
      </c>
      <c r="B536" s="308"/>
      <c r="C536" s="166">
        <f t="shared" si="5"/>
        <v>59871</v>
      </c>
      <c r="D536" s="167">
        <f t="shared" si="6"/>
        <v>0</v>
      </c>
      <c r="E536" s="167">
        <f t="shared" si="7"/>
        <v>0</v>
      </c>
      <c r="F536" s="167">
        <f t="shared" si="14"/>
        <v>0</v>
      </c>
      <c r="G536" s="168">
        <f t="shared" si="8"/>
        <v>0</v>
      </c>
      <c r="H536" s="167">
        <f t="shared" si="2"/>
        <v>0</v>
      </c>
      <c r="I536" s="167">
        <f t="shared" si="9"/>
        <v>0</v>
      </c>
      <c r="J536" s="167">
        <f t="shared" si="10"/>
        <v>0</v>
      </c>
      <c r="K536" s="168">
        <f t="shared" si="11"/>
        <v>0</v>
      </c>
      <c r="L536" s="161"/>
      <c r="M536" s="174"/>
      <c r="N536" s="160">
        <f t="shared" si="12"/>
        <v>7</v>
      </c>
      <c r="O536" s="112">
        <f t="shared" si="15"/>
        <v>36</v>
      </c>
      <c r="P536" s="115">
        <f t="shared" si="13"/>
        <v>0</v>
      </c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">
      <c r="A537" s="172">
        <v>530</v>
      </c>
      <c r="B537" s="308"/>
      <c r="C537" s="166">
        <f t="shared" si="5"/>
        <v>59902</v>
      </c>
      <c r="D537" s="167">
        <f t="shared" si="6"/>
        <v>0</v>
      </c>
      <c r="E537" s="167">
        <f t="shared" si="7"/>
        <v>0</v>
      </c>
      <c r="F537" s="167">
        <f t="shared" si="14"/>
        <v>0</v>
      </c>
      <c r="G537" s="168">
        <f t="shared" si="8"/>
        <v>0</v>
      </c>
      <c r="H537" s="167">
        <f t="shared" si="2"/>
        <v>0</v>
      </c>
      <c r="I537" s="167">
        <f t="shared" si="9"/>
        <v>0</v>
      </c>
      <c r="J537" s="167">
        <f t="shared" si="10"/>
        <v>0</v>
      </c>
      <c r="K537" s="168">
        <f t="shared" si="11"/>
        <v>0</v>
      </c>
      <c r="L537" s="161"/>
      <c r="M537" s="174"/>
      <c r="N537" s="160">
        <f t="shared" si="12"/>
        <v>7</v>
      </c>
      <c r="O537" s="112">
        <f t="shared" si="15"/>
        <v>36</v>
      </c>
      <c r="P537" s="115">
        <f t="shared" si="13"/>
        <v>0</v>
      </c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">
      <c r="A538" s="172">
        <v>531</v>
      </c>
      <c r="B538" s="308"/>
      <c r="C538" s="166">
        <f t="shared" si="5"/>
        <v>59933</v>
      </c>
      <c r="D538" s="167">
        <f t="shared" si="6"/>
        <v>0</v>
      </c>
      <c r="E538" s="167">
        <f t="shared" si="7"/>
        <v>0</v>
      </c>
      <c r="F538" s="167">
        <f t="shared" si="14"/>
        <v>0</v>
      </c>
      <c r="G538" s="168">
        <f t="shared" si="8"/>
        <v>0</v>
      </c>
      <c r="H538" s="167">
        <f t="shared" si="2"/>
        <v>0</v>
      </c>
      <c r="I538" s="167">
        <f t="shared" si="9"/>
        <v>0</v>
      </c>
      <c r="J538" s="167">
        <f t="shared" si="10"/>
        <v>0</v>
      </c>
      <c r="K538" s="168">
        <f t="shared" si="11"/>
        <v>0</v>
      </c>
      <c r="L538" s="161"/>
      <c r="M538" s="174"/>
      <c r="N538" s="160">
        <f t="shared" si="12"/>
        <v>7</v>
      </c>
      <c r="O538" s="112">
        <f t="shared" si="15"/>
        <v>36</v>
      </c>
      <c r="P538" s="115">
        <f t="shared" si="13"/>
        <v>0</v>
      </c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">
      <c r="A539" s="172">
        <v>532</v>
      </c>
      <c r="B539" s="308"/>
      <c r="C539" s="166">
        <f t="shared" si="5"/>
        <v>59962</v>
      </c>
      <c r="D539" s="167">
        <f t="shared" si="6"/>
        <v>0</v>
      </c>
      <c r="E539" s="167">
        <f t="shared" si="7"/>
        <v>0</v>
      </c>
      <c r="F539" s="167">
        <f t="shared" si="14"/>
        <v>0</v>
      </c>
      <c r="G539" s="168">
        <f t="shared" si="8"/>
        <v>0</v>
      </c>
      <c r="H539" s="167">
        <f t="shared" si="2"/>
        <v>0</v>
      </c>
      <c r="I539" s="167">
        <f t="shared" si="9"/>
        <v>0</v>
      </c>
      <c r="J539" s="167">
        <f t="shared" si="10"/>
        <v>0</v>
      </c>
      <c r="K539" s="168">
        <f t="shared" si="11"/>
        <v>0</v>
      </c>
      <c r="L539" s="161"/>
      <c r="M539" s="174"/>
      <c r="N539" s="160">
        <f t="shared" si="12"/>
        <v>7</v>
      </c>
      <c r="O539" s="112">
        <f t="shared" si="15"/>
        <v>36</v>
      </c>
      <c r="P539" s="115">
        <f t="shared" si="13"/>
        <v>0</v>
      </c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">
      <c r="A540" s="172">
        <v>533</v>
      </c>
      <c r="B540" s="308"/>
      <c r="C540" s="166">
        <f t="shared" si="5"/>
        <v>59993</v>
      </c>
      <c r="D540" s="167">
        <f t="shared" si="6"/>
        <v>0</v>
      </c>
      <c r="E540" s="167">
        <f t="shared" si="7"/>
        <v>0</v>
      </c>
      <c r="F540" s="167">
        <f t="shared" si="14"/>
        <v>0</v>
      </c>
      <c r="G540" s="168">
        <f t="shared" si="8"/>
        <v>0</v>
      </c>
      <c r="H540" s="167">
        <f t="shared" si="2"/>
        <v>0</v>
      </c>
      <c r="I540" s="167">
        <f t="shared" si="9"/>
        <v>0</v>
      </c>
      <c r="J540" s="167">
        <f t="shared" si="10"/>
        <v>0</v>
      </c>
      <c r="K540" s="168">
        <f t="shared" si="11"/>
        <v>0</v>
      </c>
      <c r="L540" s="161"/>
      <c r="M540" s="174"/>
      <c r="N540" s="160">
        <f t="shared" si="12"/>
        <v>7</v>
      </c>
      <c r="O540" s="112">
        <f t="shared" si="15"/>
        <v>36</v>
      </c>
      <c r="P540" s="115">
        <f t="shared" si="13"/>
        <v>0</v>
      </c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">
      <c r="A541" s="172">
        <v>534</v>
      </c>
      <c r="B541" s="308"/>
      <c r="C541" s="166">
        <f t="shared" si="5"/>
        <v>60023</v>
      </c>
      <c r="D541" s="167">
        <f t="shared" si="6"/>
        <v>0</v>
      </c>
      <c r="E541" s="167">
        <f t="shared" si="7"/>
        <v>0</v>
      </c>
      <c r="F541" s="167">
        <f t="shared" si="14"/>
        <v>0</v>
      </c>
      <c r="G541" s="168">
        <f t="shared" si="8"/>
        <v>0</v>
      </c>
      <c r="H541" s="167">
        <f t="shared" si="2"/>
        <v>0</v>
      </c>
      <c r="I541" s="167">
        <f t="shared" si="9"/>
        <v>0</v>
      </c>
      <c r="J541" s="167">
        <f t="shared" si="10"/>
        <v>0</v>
      </c>
      <c r="K541" s="168">
        <f t="shared" si="11"/>
        <v>0</v>
      </c>
      <c r="L541" s="161"/>
      <c r="M541" s="174"/>
      <c r="N541" s="160">
        <f t="shared" si="12"/>
        <v>7</v>
      </c>
      <c r="O541" s="112">
        <f t="shared" si="15"/>
        <v>36</v>
      </c>
      <c r="P541" s="115">
        <f t="shared" si="13"/>
        <v>0</v>
      </c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">
      <c r="A542" s="172">
        <v>535</v>
      </c>
      <c r="B542" s="308"/>
      <c r="C542" s="166">
        <f t="shared" si="5"/>
        <v>60054</v>
      </c>
      <c r="D542" s="167">
        <f t="shared" si="6"/>
        <v>0</v>
      </c>
      <c r="E542" s="167">
        <f t="shared" si="7"/>
        <v>0</v>
      </c>
      <c r="F542" s="167">
        <f t="shared" si="14"/>
        <v>0</v>
      </c>
      <c r="G542" s="168">
        <f t="shared" si="8"/>
        <v>0</v>
      </c>
      <c r="H542" s="167">
        <f t="shared" si="2"/>
        <v>0</v>
      </c>
      <c r="I542" s="167">
        <f t="shared" si="9"/>
        <v>0</v>
      </c>
      <c r="J542" s="167">
        <f t="shared" si="10"/>
        <v>0</v>
      </c>
      <c r="K542" s="168">
        <f t="shared" si="11"/>
        <v>0</v>
      </c>
      <c r="L542" s="161"/>
      <c r="M542" s="174"/>
      <c r="N542" s="160">
        <f t="shared" si="12"/>
        <v>7</v>
      </c>
      <c r="O542" s="112">
        <f t="shared" si="15"/>
        <v>36</v>
      </c>
      <c r="P542" s="115">
        <f t="shared" si="13"/>
        <v>0</v>
      </c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">
      <c r="A543" s="172">
        <v>536</v>
      </c>
      <c r="B543" s="308"/>
      <c r="C543" s="166">
        <f t="shared" si="5"/>
        <v>60084</v>
      </c>
      <c r="D543" s="167">
        <f t="shared" si="6"/>
        <v>0</v>
      </c>
      <c r="E543" s="167">
        <f t="shared" si="7"/>
        <v>0</v>
      </c>
      <c r="F543" s="167">
        <f t="shared" si="14"/>
        <v>0</v>
      </c>
      <c r="G543" s="168">
        <f t="shared" si="8"/>
        <v>0</v>
      </c>
      <c r="H543" s="167">
        <f t="shared" si="2"/>
        <v>0</v>
      </c>
      <c r="I543" s="167">
        <f t="shared" si="9"/>
        <v>0</v>
      </c>
      <c r="J543" s="167">
        <f t="shared" si="10"/>
        <v>0</v>
      </c>
      <c r="K543" s="168">
        <f t="shared" si="11"/>
        <v>0</v>
      </c>
      <c r="L543" s="161"/>
      <c r="M543" s="174"/>
      <c r="N543" s="160">
        <f t="shared" si="12"/>
        <v>7</v>
      </c>
      <c r="O543" s="112">
        <f t="shared" si="15"/>
        <v>36</v>
      </c>
      <c r="P543" s="115">
        <f t="shared" si="13"/>
        <v>0</v>
      </c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">
      <c r="A544" s="172">
        <v>537</v>
      </c>
      <c r="B544" s="308"/>
      <c r="C544" s="166">
        <f t="shared" si="5"/>
        <v>60115</v>
      </c>
      <c r="D544" s="167">
        <f t="shared" si="6"/>
        <v>0</v>
      </c>
      <c r="E544" s="167">
        <f t="shared" si="7"/>
        <v>0</v>
      </c>
      <c r="F544" s="167">
        <f t="shared" si="14"/>
        <v>0</v>
      </c>
      <c r="G544" s="168">
        <f t="shared" si="8"/>
        <v>0</v>
      </c>
      <c r="H544" s="167">
        <f t="shared" si="2"/>
        <v>0</v>
      </c>
      <c r="I544" s="167">
        <f t="shared" si="9"/>
        <v>0</v>
      </c>
      <c r="J544" s="167">
        <f t="shared" si="10"/>
        <v>0</v>
      </c>
      <c r="K544" s="168">
        <f t="shared" si="11"/>
        <v>0</v>
      </c>
      <c r="L544" s="161"/>
      <c r="M544" s="174"/>
      <c r="N544" s="160">
        <f t="shared" si="12"/>
        <v>7</v>
      </c>
      <c r="O544" s="112">
        <f t="shared" si="15"/>
        <v>36</v>
      </c>
      <c r="P544" s="115">
        <f t="shared" si="13"/>
        <v>0</v>
      </c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">
      <c r="A545" s="172">
        <v>538</v>
      </c>
      <c r="B545" s="308"/>
      <c r="C545" s="166">
        <f t="shared" si="5"/>
        <v>60146</v>
      </c>
      <c r="D545" s="167">
        <f t="shared" si="6"/>
        <v>0</v>
      </c>
      <c r="E545" s="167">
        <f t="shared" si="7"/>
        <v>0</v>
      </c>
      <c r="F545" s="167">
        <f t="shared" si="14"/>
        <v>0</v>
      </c>
      <c r="G545" s="168">
        <f t="shared" si="8"/>
        <v>0</v>
      </c>
      <c r="H545" s="167">
        <f t="shared" si="2"/>
        <v>0</v>
      </c>
      <c r="I545" s="167">
        <f t="shared" si="9"/>
        <v>0</v>
      </c>
      <c r="J545" s="167">
        <f t="shared" si="10"/>
        <v>0</v>
      </c>
      <c r="K545" s="168">
        <f t="shared" si="11"/>
        <v>0</v>
      </c>
      <c r="L545" s="161"/>
      <c r="M545" s="174"/>
      <c r="N545" s="160">
        <f t="shared" si="12"/>
        <v>7</v>
      </c>
      <c r="O545" s="112">
        <f t="shared" si="15"/>
        <v>36</v>
      </c>
      <c r="P545" s="115">
        <f t="shared" si="13"/>
        <v>0</v>
      </c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">
      <c r="A546" s="172">
        <v>539</v>
      </c>
      <c r="B546" s="308"/>
      <c r="C546" s="166">
        <f t="shared" si="5"/>
        <v>60176</v>
      </c>
      <c r="D546" s="167">
        <f t="shared" si="6"/>
        <v>0</v>
      </c>
      <c r="E546" s="167">
        <f t="shared" si="7"/>
        <v>0</v>
      </c>
      <c r="F546" s="167">
        <f t="shared" si="14"/>
        <v>0</v>
      </c>
      <c r="G546" s="168">
        <f t="shared" si="8"/>
        <v>0</v>
      </c>
      <c r="H546" s="167">
        <f t="shared" si="2"/>
        <v>0</v>
      </c>
      <c r="I546" s="167">
        <f t="shared" si="9"/>
        <v>0</v>
      </c>
      <c r="J546" s="167">
        <f t="shared" si="10"/>
        <v>0</v>
      </c>
      <c r="K546" s="168">
        <f t="shared" si="11"/>
        <v>0</v>
      </c>
      <c r="L546" s="161"/>
      <c r="M546" s="174"/>
      <c r="N546" s="160">
        <f t="shared" si="12"/>
        <v>7</v>
      </c>
      <c r="O546" s="112">
        <f t="shared" si="15"/>
        <v>36</v>
      </c>
      <c r="P546" s="115">
        <f t="shared" si="13"/>
        <v>0</v>
      </c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">
      <c r="A547" s="173">
        <v>540</v>
      </c>
      <c r="B547" s="308"/>
      <c r="C547" s="166">
        <f t="shared" si="5"/>
        <v>60207</v>
      </c>
      <c r="D547" s="167">
        <f t="shared" si="6"/>
        <v>0</v>
      </c>
      <c r="E547" s="170">
        <f t="shared" si="7"/>
        <v>0</v>
      </c>
      <c r="F547" s="167">
        <f t="shared" si="14"/>
        <v>0</v>
      </c>
      <c r="G547" s="171">
        <f t="shared" si="8"/>
        <v>0</v>
      </c>
      <c r="H547" s="170">
        <f t="shared" si="2"/>
        <v>0</v>
      </c>
      <c r="I547" s="170">
        <f t="shared" si="9"/>
        <v>0</v>
      </c>
      <c r="J547" s="170">
        <f t="shared" si="10"/>
        <v>0</v>
      </c>
      <c r="K547" s="171">
        <f t="shared" si="11"/>
        <v>0</v>
      </c>
      <c r="L547" s="163"/>
      <c r="M547" s="162"/>
      <c r="N547" s="160">
        <f t="shared" si="12"/>
        <v>7</v>
      </c>
      <c r="O547" s="112">
        <f t="shared" si="15"/>
        <v>36</v>
      </c>
      <c r="P547" s="115">
        <f t="shared" si="13"/>
        <v>0</v>
      </c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">
      <c r="A548" s="164">
        <v>541</v>
      </c>
      <c r="B548" s="308"/>
      <c r="C548" s="166">
        <f t="shared" si="5"/>
        <v>60237</v>
      </c>
      <c r="D548" s="167">
        <f t="shared" si="6"/>
        <v>0</v>
      </c>
      <c r="E548" s="167">
        <f t="shared" si="7"/>
        <v>0</v>
      </c>
      <c r="F548" s="167">
        <f t="shared" si="14"/>
        <v>0</v>
      </c>
      <c r="G548" s="168">
        <f t="shared" si="8"/>
        <v>0</v>
      </c>
      <c r="H548" s="167">
        <f t="shared" si="2"/>
        <v>0</v>
      </c>
      <c r="I548" s="167">
        <f t="shared" si="9"/>
        <v>0</v>
      </c>
      <c r="J548" s="167">
        <f t="shared" si="10"/>
        <v>0</v>
      </c>
      <c r="K548" s="168">
        <f t="shared" si="11"/>
        <v>0</v>
      </c>
      <c r="L548" s="161"/>
      <c r="M548" s="174"/>
      <c r="N548" s="160">
        <f t="shared" si="12"/>
        <v>7</v>
      </c>
      <c r="O548" s="112">
        <f t="shared" si="15"/>
        <v>36</v>
      </c>
      <c r="P548" s="115">
        <f t="shared" si="13"/>
        <v>0</v>
      </c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">
      <c r="A549" s="164">
        <v>542</v>
      </c>
      <c r="B549" s="308"/>
      <c r="C549" s="166">
        <f t="shared" si="5"/>
        <v>60268</v>
      </c>
      <c r="D549" s="167">
        <f t="shared" si="6"/>
        <v>0</v>
      </c>
      <c r="E549" s="167">
        <f t="shared" si="7"/>
        <v>0</v>
      </c>
      <c r="F549" s="167">
        <f t="shared" si="14"/>
        <v>0</v>
      </c>
      <c r="G549" s="168">
        <f t="shared" si="8"/>
        <v>0</v>
      </c>
      <c r="H549" s="167">
        <f t="shared" si="2"/>
        <v>0</v>
      </c>
      <c r="I549" s="167">
        <f t="shared" si="9"/>
        <v>0</v>
      </c>
      <c r="J549" s="167">
        <f t="shared" si="10"/>
        <v>0</v>
      </c>
      <c r="K549" s="168">
        <f t="shared" si="11"/>
        <v>0</v>
      </c>
      <c r="L549" s="161"/>
      <c r="M549" s="174"/>
      <c r="N549" s="160">
        <f t="shared" si="12"/>
        <v>7</v>
      </c>
      <c r="O549" s="112">
        <f t="shared" si="15"/>
        <v>36</v>
      </c>
      <c r="P549" s="115">
        <f t="shared" si="13"/>
        <v>0</v>
      </c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">
      <c r="A550" s="164">
        <v>543</v>
      </c>
      <c r="B550" s="308"/>
      <c r="C550" s="166">
        <f t="shared" si="5"/>
        <v>60299</v>
      </c>
      <c r="D550" s="167">
        <f t="shared" si="6"/>
        <v>0</v>
      </c>
      <c r="E550" s="167">
        <f t="shared" si="7"/>
        <v>0</v>
      </c>
      <c r="F550" s="167">
        <f t="shared" si="14"/>
        <v>0</v>
      </c>
      <c r="G550" s="168">
        <f t="shared" si="8"/>
        <v>0</v>
      </c>
      <c r="H550" s="167">
        <f t="shared" si="2"/>
        <v>0</v>
      </c>
      <c r="I550" s="167">
        <f t="shared" si="9"/>
        <v>0</v>
      </c>
      <c r="J550" s="167">
        <f t="shared" si="10"/>
        <v>0</v>
      </c>
      <c r="K550" s="168">
        <f t="shared" si="11"/>
        <v>0</v>
      </c>
      <c r="L550" s="161"/>
      <c r="M550" s="174"/>
      <c r="N550" s="160">
        <f t="shared" si="12"/>
        <v>7</v>
      </c>
      <c r="O550" s="112">
        <f t="shared" si="15"/>
        <v>36</v>
      </c>
      <c r="P550" s="115">
        <f t="shared" si="13"/>
        <v>0</v>
      </c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">
      <c r="A551" s="164">
        <v>544</v>
      </c>
      <c r="B551" s="308"/>
      <c r="C551" s="166">
        <f t="shared" si="5"/>
        <v>60327</v>
      </c>
      <c r="D551" s="167">
        <f t="shared" si="6"/>
        <v>0</v>
      </c>
      <c r="E551" s="167">
        <f t="shared" si="7"/>
        <v>0</v>
      </c>
      <c r="F551" s="167">
        <f t="shared" si="14"/>
        <v>0</v>
      </c>
      <c r="G551" s="168">
        <f t="shared" si="8"/>
        <v>0</v>
      </c>
      <c r="H551" s="167">
        <f t="shared" si="2"/>
        <v>0</v>
      </c>
      <c r="I551" s="167">
        <f t="shared" si="9"/>
        <v>0</v>
      </c>
      <c r="J551" s="167">
        <f t="shared" si="10"/>
        <v>0</v>
      </c>
      <c r="K551" s="168">
        <f t="shared" si="11"/>
        <v>0</v>
      </c>
      <c r="L551" s="161"/>
      <c r="M551" s="174"/>
      <c r="N551" s="160">
        <f t="shared" si="12"/>
        <v>7</v>
      </c>
      <c r="O551" s="112">
        <f t="shared" si="15"/>
        <v>36</v>
      </c>
      <c r="P551" s="115">
        <f t="shared" si="13"/>
        <v>0</v>
      </c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">
      <c r="A552" s="164">
        <v>545</v>
      </c>
      <c r="B552" s="308"/>
      <c r="C552" s="166">
        <f t="shared" si="5"/>
        <v>60358</v>
      </c>
      <c r="D552" s="167">
        <f t="shared" si="6"/>
        <v>0</v>
      </c>
      <c r="E552" s="167">
        <f t="shared" si="7"/>
        <v>0</v>
      </c>
      <c r="F552" s="167">
        <f t="shared" si="14"/>
        <v>0</v>
      </c>
      <c r="G552" s="168">
        <f t="shared" si="8"/>
        <v>0</v>
      </c>
      <c r="H552" s="167">
        <f t="shared" si="2"/>
        <v>0</v>
      </c>
      <c r="I552" s="167">
        <f t="shared" si="9"/>
        <v>0</v>
      </c>
      <c r="J552" s="167">
        <f t="shared" si="10"/>
        <v>0</v>
      </c>
      <c r="K552" s="168">
        <f t="shared" si="11"/>
        <v>0</v>
      </c>
      <c r="L552" s="161"/>
      <c r="M552" s="174"/>
      <c r="N552" s="160">
        <f t="shared" si="12"/>
        <v>7</v>
      </c>
      <c r="O552" s="112">
        <f t="shared" si="15"/>
        <v>36</v>
      </c>
      <c r="P552" s="115">
        <f t="shared" si="13"/>
        <v>0</v>
      </c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">
      <c r="A553" s="164">
        <v>546</v>
      </c>
      <c r="B553" s="308"/>
      <c r="C553" s="166">
        <f t="shared" si="5"/>
        <v>60388</v>
      </c>
      <c r="D553" s="167">
        <f t="shared" si="6"/>
        <v>0</v>
      </c>
      <c r="E553" s="167">
        <f t="shared" si="7"/>
        <v>0</v>
      </c>
      <c r="F553" s="167">
        <f t="shared" si="14"/>
        <v>0</v>
      </c>
      <c r="G553" s="168">
        <f t="shared" si="8"/>
        <v>0</v>
      </c>
      <c r="H553" s="167">
        <f t="shared" si="2"/>
        <v>0</v>
      </c>
      <c r="I553" s="167">
        <f t="shared" si="9"/>
        <v>0</v>
      </c>
      <c r="J553" s="167">
        <f t="shared" si="10"/>
        <v>0</v>
      </c>
      <c r="K553" s="168">
        <f t="shared" si="11"/>
        <v>0</v>
      </c>
      <c r="L553" s="161"/>
      <c r="M553" s="174"/>
      <c r="N553" s="160">
        <f t="shared" si="12"/>
        <v>7</v>
      </c>
      <c r="O553" s="112">
        <f t="shared" si="15"/>
        <v>36</v>
      </c>
      <c r="P553" s="115">
        <f t="shared" si="13"/>
        <v>0</v>
      </c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">
      <c r="A554" s="164">
        <v>547</v>
      </c>
      <c r="B554" s="308"/>
      <c r="C554" s="166">
        <f t="shared" si="5"/>
        <v>60419</v>
      </c>
      <c r="D554" s="167">
        <f t="shared" si="6"/>
        <v>0</v>
      </c>
      <c r="E554" s="167">
        <f t="shared" si="7"/>
        <v>0</v>
      </c>
      <c r="F554" s="167">
        <f t="shared" si="14"/>
        <v>0</v>
      </c>
      <c r="G554" s="168">
        <f t="shared" si="8"/>
        <v>0</v>
      </c>
      <c r="H554" s="167">
        <f t="shared" si="2"/>
        <v>0</v>
      </c>
      <c r="I554" s="167">
        <f t="shared" si="9"/>
        <v>0</v>
      </c>
      <c r="J554" s="167">
        <f t="shared" si="10"/>
        <v>0</v>
      </c>
      <c r="K554" s="168">
        <f t="shared" si="11"/>
        <v>0</v>
      </c>
      <c r="L554" s="161"/>
      <c r="M554" s="174"/>
      <c r="N554" s="160">
        <f t="shared" si="12"/>
        <v>7</v>
      </c>
      <c r="O554" s="112">
        <f t="shared" si="15"/>
        <v>36</v>
      </c>
      <c r="P554" s="115">
        <f t="shared" si="13"/>
        <v>0</v>
      </c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">
      <c r="A555" s="164">
        <v>548</v>
      </c>
      <c r="B555" s="308"/>
      <c r="C555" s="166">
        <f t="shared" si="5"/>
        <v>60449</v>
      </c>
      <c r="D555" s="167">
        <f t="shared" si="6"/>
        <v>0</v>
      </c>
      <c r="E555" s="167">
        <f t="shared" si="7"/>
        <v>0</v>
      </c>
      <c r="F555" s="167">
        <f t="shared" si="14"/>
        <v>0</v>
      </c>
      <c r="G555" s="168">
        <f t="shared" si="8"/>
        <v>0</v>
      </c>
      <c r="H555" s="167">
        <f t="shared" si="2"/>
        <v>0</v>
      </c>
      <c r="I555" s="167">
        <f t="shared" si="9"/>
        <v>0</v>
      </c>
      <c r="J555" s="167">
        <f t="shared" si="10"/>
        <v>0</v>
      </c>
      <c r="K555" s="168">
        <f t="shared" si="11"/>
        <v>0</v>
      </c>
      <c r="L555" s="161"/>
      <c r="M555" s="174"/>
      <c r="N555" s="160">
        <f t="shared" si="12"/>
        <v>7</v>
      </c>
      <c r="O555" s="112">
        <f t="shared" si="15"/>
        <v>36</v>
      </c>
      <c r="P555" s="115">
        <f t="shared" si="13"/>
        <v>0</v>
      </c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">
      <c r="A556" s="164">
        <v>549</v>
      </c>
      <c r="B556" s="308"/>
      <c r="C556" s="166">
        <f t="shared" si="5"/>
        <v>60480</v>
      </c>
      <c r="D556" s="167">
        <f t="shared" si="6"/>
        <v>0</v>
      </c>
      <c r="E556" s="167">
        <f t="shared" si="7"/>
        <v>0</v>
      </c>
      <c r="F556" s="167">
        <f t="shared" si="14"/>
        <v>0</v>
      </c>
      <c r="G556" s="168">
        <f t="shared" si="8"/>
        <v>0</v>
      </c>
      <c r="H556" s="167">
        <f t="shared" si="2"/>
        <v>0</v>
      </c>
      <c r="I556" s="167">
        <f t="shared" si="9"/>
        <v>0</v>
      </c>
      <c r="J556" s="167">
        <f t="shared" si="10"/>
        <v>0</v>
      </c>
      <c r="K556" s="168">
        <f t="shared" si="11"/>
        <v>0</v>
      </c>
      <c r="L556" s="161"/>
      <c r="M556" s="174"/>
      <c r="N556" s="160">
        <f t="shared" si="12"/>
        <v>7</v>
      </c>
      <c r="O556" s="112">
        <f t="shared" si="15"/>
        <v>36</v>
      </c>
      <c r="P556" s="115">
        <f t="shared" si="13"/>
        <v>0</v>
      </c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">
      <c r="A557" s="164">
        <v>550</v>
      </c>
      <c r="B557" s="308"/>
      <c r="C557" s="166">
        <f t="shared" si="5"/>
        <v>60511</v>
      </c>
      <c r="D557" s="167">
        <f t="shared" si="6"/>
        <v>0</v>
      </c>
      <c r="E557" s="167">
        <f t="shared" si="7"/>
        <v>0</v>
      </c>
      <c r="F557" s="167">
        <f t="shared" si="14"/>
        <v>0</v>
      </c>
      <c r="G557" s="168">
        <f t="shared" si="8"/>
        <v>0</v>
      </c>
      <c r="H557" s="167">
        <f t="shared" si="2"/>
        <v>0</v>
      </c>
      <c r="I557" s="167">
        <f t="shared" si="9"/>
        <v>0</v>
      </c>
      <c r="J557" s="167">
        <f t="shared" si="10"/>
        <v>0</v>
      </c>
      <c r="K557" s="168">
        <f t="shared" si="11"/>
        <v>0</v>
      </c>
      <c r="L557" s="161"/>
      <c r="M557" s="174"/>
      <c r="N557" s="160">
        <f t="shared" si="12"/>
        <v>7</v>
      </c>
      <c r="O557" s="112">
        <f t="shared" si="15"/>
        <v>36</v>
      </c>
      <c r="P557" s="115">
        <f t="shared" si="13"/>
        <v>0</v>
      </c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">
      <c r="A558" s="164">
        <v>551</v>
      </c>
      <c r="B558" s="308"/>
      <c r="C558" s="166">
        <f t="shared" si="5"/>
        <v>60541</v>
      </c>
      <c r="D558" s="167">
        <f t="shared" si="6"/>
        <v>0</v>
      </c>
      <c r="E558" s="167">
        <f t="shared" si="7"/>
        <v>0</v>
      </c>
      <c r="F558" s="167">
        <f t="shared" si="14"/>
        <v>0</v>
      </c>
      <c r="G558" s="168">
        <f t="shared" si="8"/>
        <v>0</v>
      </c>
      <c r="H558" s="167">
        <f t="shared" si="2"/>
        <v>0</v>
      </c>
      <c r="I558" s="167">
        <f t="shared" si="9"/>
        <v>0</v>
      </c>
      <c r="J558" s="167">
        <f t="shared" si="10"/>
        <v>0</v>
      </c>
      <c r="K558" s="168">
        <f t="shared" si="11"/>
        <v>0</v>
      </c>
      <c r="L558" s="161"/>
      <c r="M558" s="174"/>
      <c r="N558" s="160">
        <f t="shared" si="12"/>
        <v>7</v>
      </c>
      <c r="O558" s="112">
        <f t="shared" si="15"/>
        <v>36</v>
      </c>
      <c r="P558" s="115">
        <f t="shared" si="13"/>
        <v>0</v>
      </c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">
      <c r="A559" s="169">
        <v>552</v>
      </c>
      <c r="B559" s="308"/>
      <c r="C559" s="166">
        <f t="shared" si="5"/>
        <v>60572</v>
      </c>
      <c r="D559" s="167">
        <f t="shared" si="6"/>
        <v>0</v>
      </c>
      <c r="E559" s="170">
        <f t="shared" si="7"/>
        <v>0</v>
      </c>
      <c r="F559" s="167">
        <f t="shared" si="14"/>
        <v>0</v>
      </c>
      <c r="G559" s="171">
        <f t="shared" si="8"/>
        <v>0</v>
      </c>
      <c r="H559" s="170">
        <f t="shared" si="2"/>
        <v>0</v>
      </c>
      <c r="I559" s="170">
        <f t="shared" si="9"/>
        <v>0</v>
      </c>
      <c r="J559" s="170">
        <f t="shared" si="10"/>
        <v>0</v>
      </c>
      <c r="K559" s="171">
        <f t="shared" si="11"/>
        <v>0</v>
      </c>
      <c r="L559" s="163"/>
      <c r="M559" s="162"/>
      <c r="N559" s="160">
        <f t="shared" si="12"/>
        <v>7</v>
      </c>
      <c r="O559" s="112">
        <f t="shared" si="15"/>
        <v>36</v>
      </c>
      <c r="P559" s="115">
        <f t="shared" si="13"/>
        <v>0</v>
      </c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">
      <c r="A560" s="172">
        <v>553</v>
      </c>
      <c r="B560" s="308"/>
      <c r="C560" s="166">
        <f t="shared" si="5"/>
        <v>60602</v>
      </c>
      <c r="D560" s="167">
        <f t="shared" si="6"/>
        <v>0</v>
      </c>
      <c r="E560" s="167">
        <f t="shared" si="7"/>
        <v>0</v>
      </c>
      <c r="F560" s="167">
        <f t="shared" si="14"/>
        <v>0</v>
      </c>
      <c r="G560" s="168">
        <f t="shared" si="8"/>
        <v>0</v>
      </c>
      <c r="H560" s="167">
        <f t="shared" si="2"/>
        <v>0</v>
      </c>
      <c r="I560" s="167">
        <f t="shared" si="9"/>
        <v>0</v>
      </c>
      <c r="J560" s="167">
        <f t="shared" si="10"/>
        <v>0</v>
      </c>
      <c r="K560" s="168">
        <f t="shared" si="11"/>
        <v>0</v>
      </c>
      <c r="L560" s="161"/>
      <c r="M560" s="174"/>
      <c r="N560" s="160">
        <f t="shared" si="12"/>
        <v>7</v>
      </c>
      <c r="O560" s="112">
        <f t="shared" si="15"/>
        <v>36</v>
      </c>
      <c r="P560" s="115">
        <f t="shared" si="13"/>
        <v>0</v>
      </c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">
      <c r="A561" s="172">
        <v>554</v>
      </c>
      <c r="B561" s="308"/>
      <c r="C561" s="166">
        <f t="shared" si="5"/>
        <v>60633</v>
      </c>
      <c r="D561" s="167">
        <f t="shared" si="6"/>
        <v>0</v>
      </c>
      <c r="E561" s="167">
        <f t="shared" si="7"/>
        <v>0</v>
      </c>
      <c r="F561" s="167">
        <f t="shared" si="14"/>
        <v>0</v>
      </c>
      <c r="G561" s="168">
        <f t="shared" si="8"/>
        <v>0</v>
      </c>
      <c r="H561" s="167">
        <f t="shared" si="2"/>
        <v>0</v>
      </c>
      <c r="I561" s="167">
        <f t="shared" si="9"/>
        <v>0</v>
      </c>
      <c r="J561" s="167">
        <f t="shared" si="10"/>
        <v>0</v>
      </c>
      <c r="K561" s="168">
        <f t="shared" si="11"/>
        <v>0</v>
      </c>
      <c r="L561" s="161"/>
      <c r="M561" s="174"/>
      <c r="N561" s="160">
        <f t="shared" si="12"/>
        <v>7</v>
      </c>
      <c r="O561" s="112">
        <f t="shared" si="15"/>
        <v>36</v>
      </c>
      <c r="P561" s="115">
        <f t="shared" si="13"/>
        <v>0</v>
      </c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">
      <c r="A562" s="172">
        <v>555</v>
      </c>
      <c r="B562" s="308"/>
      <c r="C562" s="166">
        <f t="shared" si="5"/>
        <v>60664</v>
      </c>
      <c r="D562" s="167">
        <f t="shared" si="6"/>
        <v>0</v>
      </c>
      <c r="E562" s="167">
        <f t="shared" si="7"/>
        <v>0</v>
      </c>
      <c r="F562" s="167">
        <f t="shared" si="14"/>
        <v>0</v>
      </c>
      <c r="G562" s="168">
        <f t="shared" si="8"/>
        <v>0</v>
      </c>
      <c r="H562" s="167">
        <f t="shared" si="2"/>
        <v>0</v>
      </c>
      <c r="I562" s="167">
        <f t="shared" si="9"/>
        <v>0</v>
      </c>
      <c r="J562" s="167">
        <f t="shared" si="10"/>
        <v>0</v>
      </c>
      <c r="K562" s="168">
        <f t="shared" si="11"/>
        <v>0</v>
      </c>
      <c r="L562" s="161"/>
      <c r="M562" s="174"/>
      <c r="N562" s="160">
        <f t="shared" si="12"/>
        <v>7</v>
      </c>
      <c r="O562" s="112">
        <f t="shared" si="15"/>
        <v>36</v>
      </c>
      <c r="P562" s="115">
        <f t="shared" si="13"/>
        <v>0</v>
      </c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">
      <c r="A563" s="172">
        <v>556</v>
      </c>
      <c r="B563" s="308"/>
      <c r="C563" s="166">
        <f t="shared" si="5"/>
        <v>60692</v>
      </c>
      <c r="D563" s="167">
        <f t="shared" si="6"/>
        <v>0</v>
      </c>
      <c r="E563" s="167">
        <f t="shared" si="7"/>
        <v>0</v>
      </c>
      <c r="F563" s="167">
        <f t="shared" si="14"/>
        <v>0</v>
      </c>
      <c r="G563" s="168">
        <f t="shared" si="8"/>
        <v>0</v>
      </c>
      <c r="H563" s="167">
        <f t="shared" si="2"/>
        <v>0</v>
      </c>
      <c r="I563" s="167">
        <f t="shared" si="9"/>
        <v>0</v>
      </c>
      <c r="J563" s="167">
        <f t="shared" si="10"/>
        <v>0</v>
      </c>
      <c r="K563" s="168">
        <f t="shared" si="11"/>
        <v>0</v>
      </c>
      <c r="L563" s="161"/>
      <c r="M563" s="174"/>
      <c r="N563" s="160">
        <f t="shared" si="12"/>
        <v>7</v>
      </c>
      <c r="O563" s="112">
        <f t="shared" si="15"/>
        <v>36</v>
      </c>
      <c r="P563" s="115">
        <f t="shared" si="13"/>
        <v>0</v>
      </c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">
      <c r="A564" s="172">
        <v>557</v>
      </c>
      <c r="B564" s="308"/>
      <c r="C564" s="166">
        <f t="shared" si="5"/>
        <v>60723</v>
      </c>
      <c r="D564" s="167">
        <f t="shared" si="6"/>
        <v>0</v>
      </c>
      <c r="E564" s="167">
        <f t="shared" si="7"/>
        <v>0</v>
      </c>
      <c r="F564" s="167">
        <f t="shared" si="14"/>
        <v>0</v>
      </c>
      <c r="G564" s="168">
        <f t="shared" si="8"/>
        <v>0</v>
      </c>
      <c r="H564" s="167">
        <f t="shared" si="2"/>
        <v>0</v>
      </c>
      <c r="I564" s="167">
        <f t="shared" si="9"/>
        <v>0</v>
      </c>
      <c r="J564" s="167">
        <f t="shared" si="10"/>
        <v>0</v>
      </c>
      <c r="K564" s="168">
        <f t="shared" si="11"/>
        <v>0</v>
      </c>
      <c r="L564" s="161"/>
      <c r="M564" s="174"/>
      <c r="N564" s="160">
        <f t="shared" si="12"/>
        <v>7</v>
      </c>
      <c r="O564" s="112">
        <f t="shared" si="15"/>
        <v>36</v>
      </c>
      <c r="P564" s="115">
        <f t="shared" si="13"/>
        <v>0</v>
      </c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">
      <c r="A565" s="172">
        <v>558</v>
      </c>
      <c r="B565" s="308"/>
      <c r="C565" s="166">
        <f t="shared" si="5"/>
        <v>60753</v>
      </c>
      <c r="D565" s="167">
        <f t="shared" si="6"/>
        <v>0</v>
      </c>
      <c r="E565" s="167">
        <f t="shared" si="7"/>
        <v>0</v>
      </c>
      <c r="F565" s="167">
        <f t="shared" si="14"/>
        <v>0</v>
      </c>
      <c r="G565" s="168">
        <f t="shared" si="8"/>
        <v>0</v>
      </c>
      <c r="H565" s="167">
        <f t="shared" si="2"/>
        <v>0</v>
      </c>
      <c r="I565" s="167">
        <f t="shared" si="9"/>
        <v>0</v>
      </c>
      <c r="J565" s="167">
        <f t="shared" si="10"/>
        <v>0</v>
      </c>
      <c r="K565" s="168">
        <f t="shared" si="11"/>
        <v>0</v>
      </c>
      <c r="L565" s="161"/>
      <c r="M565" s="174"/>
      <c r="N565" s="160">
        <f t="shared" si="12"/>
        <v>7</v>
      </c>
      <c r="O565" s="112">
        <f t="shared" si="15"/>
        <v>36</v>
      </c>
      <c r="P565" s="115">
        <f t="shared" si="13"/>
        <v>0</v>
      </c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">
      <c r="A566" s="172">
        <v>559</v>
      </c>
      <c r="B566" s="308"/>
      <c r="C566" s="166">
        <f t="shared" si="5"/>
        <v>60784</v>
      </c>
      <c r="D566" s="167">
        <f t="shared" si="6"/>
        <v>0</v>
      </c>
      <c r="E566" s="167">
        <f t="shared" si="7"/>
        <v>0</v>
      </c>
      <c r="F566" s="167">
        <f t="shared" si="14"/>
        <v>0</v>
      </c>
      <c r="G566" s="168">
        <f t="shared" si="8"/>
        <v>0</v>
      </c>
      <c r="H566" s="167">
        <f t="shared" si="2"/>
        <v>0</v>
      </c>
      <c r="I566" s="167">
        <f t="shared" si="9"/>
        <v>0</v>
      </c>
      <c r="J566" s="167">
        <f t="shared" si="10"/>
        <v>0</v>
      </c>
      <c r="K566" s="168">
        <f t="shared" si="11"/>
        <v>0</v>
      </c>
      <c r="L566" s="161"/>
      <c r="M566" s="174"/>
      <c r="N566" s="160">
        <f t="shared" si="12"/>
        <v>7</v>
      </c>
      <c r="O566" s="112">
        <f t="shared" si="15"/>
        <v>36</v>
      </c>
      <c r="P566" s="115">
        <f t="shared" si="13"/>
        <v>0</v>
      </c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">
      <c r="A567" s="172">
        <v>560</v>
      </c>
      <c r="B567" s="308"/>
      <c r="C567" s="166">
        <f t="shared" si="5"/>
        <v>60814</v>
      </c>
      <c r="D567" s="167">
        <f t="shared" si="6"/>
        <v>0</v>
      </c>
      <c r="E567" s="167">
        <f t="shared" si="7"/>
        <v>0</v>
      </c>
      <c r="F567" s="167">
        <f t="shared" si="14"/>
        <v>0</v>
      </c>
      <c r="G567" s="168">
        <f t="shared" si="8"/>
        <v>0</v>
      </c>
      <c r="H567" s="167">
        <f t="shared" si="2"/>
        <v>0</v>
      </c>
      <c r="I567" s="167">
        <f t="shared" si="9"/>
        <v>0</v>
      </c>
      <c r="J567" s="167">
        <f t="shared" si="10"/>
        <v>0</v>
      </c>
      <c r="K567" s="168">
        <f t="shared" si="11"/>
        <v>0</v>
      </c>
      <c r="L567" s="161"/>
      <c r="M567" s="174"/>
      <c r="N567" s="160">
        <f t="shared" si="12"/>
        <v>7</v>
      </c>
      <c r="O567" s="112">
        <f t="shared" si="15"/>
        <v>36</v>
      </c>
      <c r="P567" s="115">
        <f t="shared" si="13"/>
        <v>0</v>
      </c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">
      <c r="A568" s="172">
        <v>561</v>
      </c>
      <c r="B568" s="308"/>
      <c r="C568" s="166">
        <f t="shared" si="5"/>
        <v>60845</v>
      </c>
      <c r="D568" s="167">
        <f t="shared" si="6"/>
        <v>0</v>
      </c>
      <c r="E568" s="167">
        <f t="shared" si="7"/>
        <v>0</v>
      </c>
      <c r="F568" s="167">
        <f t="shared" si="14"/>
        <v>0</v>
      </c>
      <c r="G568" s="168">
        <f t="shared" si="8"/>
        <v>0</v>
      </c>
      <c r="H568" s="167">
        <f t="shared" si="2"/>
        <v>0</v>
      </c>
      <c r="I568" s="167">
        <f t="shared" si="9"/>
        <v>0</v>
      </c>
      <c r="J568" s="167">
        <f t="shared" si="10"/>
        <v>0</v>
      </c>
      <c r="K568" s="168">
        <f t="shared" si="11"/>
        <v>0</v>
      </c>
      <c r="L568" s="161"/>
      <c r="M568" s="174"/>
      <c r="N568" s="160">
        <f t="shared" si="12"/>
        <v>7</v>
      </c>
      <c r="O568" s="112">
        <f t="shared" si="15"/>
        <v>36</v>
      </c>
      <c r="P568" s="115">
        <f t="shared" si="13"/>
        <v>0</v>
      </c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">
      <c r="A569" s="172">
        <v>562</v>
      </c>
      <c r="B569" s="308"/>
      <c r="C569" s="166">
        <f t="shared" si="5"/>
        <v>60876</v>
      </c>
      <c r="D569" s="167">
        <f t="shared" si="6"/>
        <v>0</v>
      </c>
      <c r="E569" s="167">
        <f t="shared" si="7"/>
        <v>0</v>
      </c>
      <c r="F569" s="167">
        <f t="shared" si="14"/>
        <v>0</v>
      </c>
      <c r="G569" s="168">
        <f t="shared" si="8"/>
        <v>0</v>
      </c>
      <c r="H569" s="167">
        <f t="shared" si="2"/>
        <v>0</v>
      </c>
      <c r="I569" s="167">
        <f t="shared" si="9"/>
        <v>0</v>
      </c>
      <c r="J569" s="167">
        <f t="shared" si="10"/>
        <v>0</v>
      </c>
      <c r="K569" s="168">
        <f t="shared" si="11"/>
        <v>0</v>
      </c>
      <c r="L569" s="161"/>
      <c r="M569" s="174"/>
      <c r="N569" s="160">
        <f t="shared" si="12"/>
        <v>7</v>
      </c>
      <c r="O569" s="112">
        <f t="shared" si="15"/>
        <v>36</v>
      </c>
      <c r="P569" s="115">
        <f t="shared" si="13"/>
        <v>0</v>
      </c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">
      <c r="A570" s="172">
        <v>563</v>
      </c>
      <c r="B570" s="308"/>
      <c r="C570" s="166">
        <f t="shared" si="5"/>
        <v>60906</v>
      </c>
      <c r="D570" s="167">
        <f t="shared" si="6"/>
        <v>0</v>
      </c>
      <c r="E570" s="167">
        <f t="shared" si="7"/>
        <v>0</v>
      </c>
      <c r="F570" s="167">
        <f t="shared" si="14"/>
        <v>0</v>
      </c>
      <c r="G570" s="168">
        <f t="shared" si="8"/>
        <v>0</v>
      </c>
      <c r="H570" s="167">
        <f t="shared" si="2"/>
        <v>0</v>
      </c>
      <c r="I570" s="167">
        <f t="shared" si="9"/>
        <v>0</v>
      </c>
      <c r="J570" s="167">
        <f t="shared" si="10"/>
        <v>0</v>
      </c>
      <c r="K570" s="168">
        <f t="shared" si="11"/>
        <v>0</v>
      </c>
      <c r="L570" s="161"/>
      <c r="M570" s="174"/>
      <c r="N570" s="160">
        <f t="shared" si="12"/>
        <v>7</v>
      </c>
      <c r="O570" s="112">
        <f t="shared" si="15"/>
        <v>36</v>
      </c>
      <c r="P570" s="115">
        <f t="shared" si="13"/>
        <v>0</v>
      </c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">
      <c r="A571" s="173">
        <v>564</v>
      </c>
      <c r="B571" s="308"/>
      <c r="C571" s="166">
        <f t="shared" si="5"/>
        <v>60937</v>
      </c>
      <c r="D571" s="167">
        <f t="shared" si="6"/>
        <v>0</v>
      </c>
      <c r="E571" s="170">
        <f t="shared" si="7"/>
        <v>0</v>
      </c>
      <c r="F571" s="167">
        <f t="shared" si="14"/>
        <v>0</v>
      </c>
      <c r="G571" s="171">
        <f t="shared" si="8"/>
        <v>0</v>
      </c>
      <c r="H571" s="170">
        <f t="shared" si="2"/>
        <v>0</v>
      </c>
      <c r="I571" s="170">
        <f t="shared" si="9"/>
        <v>0</v>
      </c>
      <c r="J571" s="170">
        <f t="shared" si="10"/>
        <v>0</v>
      </c>
      <c r="K571" s="171">
        <f t="shared" si="11"/>
        <v>0</v>
      </c>
      <c r="L571" s="163"/>
      <c r="M571" s="162"/>
      <c r="N571" s="160">
        <f t="shared" si="12"/>
        <v>7</v>
      </c>
      <c r="O571" s="112">
        <f t="shared" si="15"/>
        <v>36</v>
      </c>
      <c r="P571" s="115">
        <f t="shared" si="13"/>
        <v>0</v>
      </c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">
      <c r="A572" s="164">
        <v>565</v>
      </c>
      <c r="B572" s="308"/>
      <c r="C572" s="166">
        <f t="shared" si="5"/>
        <v>60967</v>
      </c>
      <c r="D572" s="167">
        <f t="shared" si="6"/>
        <v>0</v>
      </c>
      <c r="E572" s="167">
        <f t="shared" si="7"/>
        <v>0</v>
      </c>
      <c r="F572" s="167">
        <f t="shared" si="14"/>
        <v>0</v>
      </c>
      <c r="G572" s="168">
        <f t="shared" si="8"/>
        <v>0</v>
      </c>
      <c r="H572" s="167">
        <f t="shared" si="2"/>
        <v>0</v>
      </c>
      <c r="I572" s="167">
        <f t="shared" si="9"/>
        <v>0</v>
      </c>
      <c r="J572" s="167">
        <f t="shared" si="10"/>
        <v>0</v>
      </c>
      <c r="K572" s="168">
        <f t="shared" si="11"/>
        <v>0</v>
      </c>
      <c r="L572" s="161"/>
      <c r="M572" s="174"/>
      <c r="N572" s="160">
        <f t="shared" si="12"/>
        <v>7</v>
      </c>
      <c r="O572" s="112">
        <f t="shared" si="15"/>
        <v>36</v>
      </c>
      <c r="P572" s="115">
        <f t="shared" si="13"/>
        <v>0</v>
      </c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">
      <c r="A573" s="164">
        <v>566</v>
      </c>
      <c r="B573" s="308"/>
      <c r="C573" s="166">
        <f t="shared" si="5"/>
        <v>60998</v>
      </c>
      <c r="D573" s="167">
        <f t="shared" si="6"/>
        <v>0</v>
      </c>
      <c r="E573" s="167">
        <f t="shared" si="7"/>
        <v>0</v>
      </c>
      <c r="F573" s="167">
        <f t="shared" si="14"/>
        <v>0</v>
      </c>
      <c r="G573" s="168">
        <f t="shared" si="8"/>
        <v>0</v>
      </c>
      <c r="H573" s="167">
        <f t="shared" si="2"/>
        <v>0</v>
      </c>
      <c r="I573" s="167">
        <f t="shared" si="9"/>
        <v>0</v>
      </c>
      <c r="J573" s="167">
        <f t="shared" si="10"/>
        <v>0</v>
      </c>
      <c r="K573" s="168">
        <f t="shared" si="11"/>
        <v>0</v>
      </c>
      <c r="L573" s="161"/>
      <c r="M573" s="174"/>
      <c r="N573" s="160">
        <f t="shared" si="12"/>
        <v>7</v>
      </c>
      <c r="O573" s="112">
        <f t="shared" si="15"/>
        <v>36</v>
      </c>
      <c r="P573" s="115">
        <f t="shared" si="13"/>
        <v>0</v>
      </c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">
      <c r="A574" s="164">
        <v>567</v>
      </c>
      <c r="B574" s="308"/>
      <c r="C574" s="166">
        <f t="shared" si="5"/>
        <v>61029</v>
      </c>
      <c r="D574" s="167">
        <f t="shared" si="6"/>
        <v>0</v>
      </c>
      <c r="E574" s="167">
        <f t="shared" si="7"/>
        <v>0</v>
      </c>
      <c r="F574" s="167">
        <f t="shared" si="14"/>
        <v>0</v>
      </c>
      <c r="G574" s="168">
        <f t="shared" si="8"/>
        <v>0</v>
      </c>
      <c r="H574" s="167">
        <f t="shared" si="2"/>
        <v>0</v>
      </c>
      <c r="I574" s="167">
        <f t="shared" si="9"/>
        <v>0</v>
      </c>
      <c r="J574" s="167">
        <f t="shared" si="10"/>
        <v>0</v>
      </c>
      <c r="K574" s="168">
        <f t="shared" si="11"/>
        <v>0</v>
      </c>
      <c r="L574" s="161"/>
      <c r="M574" s="174"/>
      <c r="N574" s="160">
        <f t="shared" si="12"/>
        <v>7</v>
      </c>
      <c r="O574" s="112">
        <f t="shared" si="15"/>
        <v>36</v>
      </c>
      <c r="P574" s="115">
        <f t="shared" si="13"/>
        <v>0</v>
      </c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">
      <c r="A575" s="164">
        <v>568</v>
      </c>
      <c r="B575" s="308"/>
      <c r="C575" s="166">
        <f t="shared" si="5"/>
        <v>61057</v>
      </c>
      <c r="D575" s="167">
        <f t="shared" si="6"/>
        <v>0</v>
      </c>
      <c r="E575" s="167">
        <f t="shared" si="7"/>
        <v>0</v>
      </c>
      <c r="F575" s="167">
        <f t="shared" si="14"/>
        <v>0</v>
      </c>
      <c r="G575" s="168">
        <f t="shared" si="8"/>
        <v>0</v>
      </c>
      <c r="H575" s="167">
        <f t="shared" si="2"/>
        <v>0</v>
      </c>
      <c r="I575" s="167">
        <f t="shared" si="9"/>
        <v>0</v>
      </c>
      <c r="J575" s="167">
        <f t="shared" si="10"/>
        <v>0</v>
      </c>
      <c r="K575" s="168">
        <f t="shared" si="11"/>
        <v>0</v>
      </c>
      <c r="L575" s="161"/>
      <c r="M575" s="174"/>
      <c r="N575" s="160">
        <f t="shared" si="12"/>
        <v>7</v>
      </c>
      <c r="O575" s="112">
        <f t="shared" si="15"/>
        <v>36</v>
      </c>
      <c r="P575" s="115">
        <f t="shared" si="13"/>
        <v>0</v>
      </c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">
      <c r="A576" s="164">
        <v>569</v>
      </c>
      <c r="B576" s="308"/>
      <c r="C576" s="166">
        <f t="shared" si="5"/>
        <v>61088</v>
      </c>
      <c r="D576" s="167">
        <f t="shared" si="6"/>
        <v>0</v>
      </c>
      <c r="E576" s="167">
        <f t="shared" si="7"/>
        <v>0</v>
      </c>
      <c r="F576" s="167">
        <f t="shared" si="14"/>
        <v>0</v>
      </c>
      <c r="G576" s="168">
        <f t="shared" si="8"/>
        <v>0</v>
      </c>
      <c r="H576" s="167">
        <f t="shared" si="2"/>
        <v>0</v>
      </c>
      <c r="I576" s="167">
        <f t="shared" si="9"/>
        <v>0</v>
      </c>
      <c r="J576" s="167">
        <f t="shared" si="10"/>
        <v>0</v>
      </c>
      <c r="K576" s="168">
        <f t="shared" si="11"/>
        <v>0</v>
      </c>
      <c r="L576" s="161"/>
      <c r="M576" s="174"/>
      <c r="N576" s="160">
        <f t="shared" si="12"/>
        <v>7</v>
      </c>
      <c r="O576" s="112">
        <f t="shared" si="15"/>
        <v>36</v>
      </c>
      <c r="P576" s="115">
        <f t="shared" si="13"/>
        <v>0</v>
      </c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">
      <c r="A577" s="164">
        <v>570</v>
      </c>
      <c r="B577" s="308"/>
      <c r="C577" s="166">
        <f t="shared" si="5"/>
        <v>61118</v>
      </c>
      <c r="D577" s="167">
        <f t="shared" si="6"/>
        <v>0</v>
      </c>
      <c r="E577" s="167">
        <f t="shared" si="7"/>
        <v>0</v>
      </c>
      <c r="F577" s="167">
        <f t="shared" si="14"/>
        <v>0</v>
      </c>
      <c r="G577" s="168">
        <f t="shared" si="8"/>
        <v>0</v>
      </c>
      <c r="H577" s="167">
        <f t="shared" si="2"/>
        <v>0</v>
      </c>
      <c r="I577" s="167">
        <f t="shared" si="9"/>
        <v>0</v>
      </c>
      <c r="J577" s="167">
        <f t="shared" si="10"/>
        <v>0</v>
      </c>
      <c r="K577" s="168">
        <f t="shared" si="11"/>
        <v>0</v>
      </c>
      <c r="L577" s="161"/>
      <c r="M577" s="174"/>
      <c r="N577" s="160">
        <f t="shared" si="12"/>
        <v>7</v>
      </c>
      <c r="O577" s="112">
        <f t="shared" si="15"/>
        <v>36</v>
      </c>
      <c r="P577" s="115">
        <f t="shared" si="13"/>
        <v>0</v>
      </c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">
      <c r="A578" s="164">
        <v>571</v>
      </c>
      <c r="B578" s="308"/>
      <c r="C578" s="166">
        <f t="shared" si="5"/>
        <v>61149</v>
      </c>
      <c r="D578" s="167">
        <f t="shared" si="6"/>
        <v>0</v>
      </c>
      <c r="E578" s="167">
        <f t="shared" si="7"/>
        <v>0</v>
      </c>
      <c r="F578" s="167">
        <f t="shared" si="14"/>
        <v>0</v>
      </c>
      <c r="G578" s="168">
        <f t="shared" si="8"/>
        <v>0</v>
      </c>
      <c r="H578" s="167">
        <f t="shared" si="2"/>
        <v>0</v>
      </c>
      <c r="I578" s="167">
        <f t="shared" si="9"/>
        <v>0</v>
      </c>
      <c r="J578" s="167">
        <f t="shared" si="10"/>
        <v>0</v>
      </c>
      <c r="K578" s="168">
        <f t="shared" si="11"/>
        <v>0</v>
      </c>
      <c r="L578" s="161"/>
      <c r="M578" s="174"/>
      <c r="N578" s="160">
        <f t="shared" si="12"/>
        <v>7</v>
      </c>
      <c r="O578" s="112">
        <f t="shared" si="15"/>
        <v>36</v>
      </c>
      <c r="P578" s="115">
        <f t="shared" si="13"/>
        <v>0</v>
      </c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">
      <c r="A579" s="164">
        <v>572</v>
      </c>
      <c r="B579" s="308"/>
      <c r="C579" s="166">
        <f t="shared" si="5"/>
        <v>61179</v>
      </c>
      <c r="D579" s="167">
        <f t="shared" si="6"/>
        <v>0</v>
      </c>
      <c r="E579" s="167">
        <f t="shared" si="7"/>
        <v>0</v>
      </c>
      <c r="F579" s="167">
        <f t="shared" si="14"/>
        <v>0</v>
      </c>
      <c r="G579" s="168">
        <f t="shared" si="8"/>
        <v>0</v>
      </c>
      <c r="H579" s="167">
        <f t="shared" si="2"/>
        <v>0</v>
      </c>
      <c r="I579" s="167">
        <f t="shared" si="9"/>
        <v>0</v>
      </c>
      <c r="J579" s="167">
        <f t="shared" si="10"/>
        <v>0</v>
      </c>
      <c r="K579" s="168">
        <f t="shared" si="11"/>
        <v>0</v>
      </c>
      <c r="L579" s="161"/>
      <c r="M579" s="174"/>
      <c r="N579" s="160">
        <f t="shared" si="12"/>
        <v>7</v>
      </c>
      <c r="O579" s="112">
        <f t="shared" si="15"/>
        <v>36</v>
      </c>
      <c r="P579" s="115">
        <f t="shared" si="13"/>
        <v>0</v>
      </c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">
      <c r="A580" s="164">
        <v>573</v>
      </c>
      <c r="B580" s="308"/>
      <c r="C580" s="166">
        <f t="shared" si="5"/>
        <v>61210</v>
      </c>
      <c r="D580" s="167">
        <f t="shared" si="6"/>
        <v>0</v>
      </c>
      <c r="E580" s="167">
        <f t="shared" si="7"/>
        <v>0</v>
      </c>
      <c r="F580" s="167">
        <f t="shared" si="14"/>
        <v>0</v>
      </c>
      <c r="G580" s="168">
        <f t="shared" si="8"/>
        <v>0</v>
      </c>
      <c r="H580" s="167">
        <f t="shared" si="2"/>
        <v>0</v>
      </c>
      <c r="I580" s="167">
        <f t="shared" si="9"/>
        <v>0</v>
      </c>
      <c r="J580" s="167">
        <f t="shared" si="10"/>
        <v>0</v>
      </c>
      <c r="K580" s="168">
        <f t="shared" si="11"/>
        <v>0</v>
      </c>
      <c r="L580" s="161"/>
      <c r="M580" s="174"/>
      <c r="N580" s="160">
        <f t="shared" si="12"/>
        <v>7</v>
      </c>
      <c r="O580" s="112">
        <f t="shared" si="15"/>
        <v>36</v>
      </c>
      <c r="P580" s="115">
        <f t="shared" si="13"/>
        <v>0</v>
      </c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">
      <c r="A581" s="164">
        <v>574</v>
      </c>
      <c r="B581" s="308"/>
      <c r="C581" s="166">
        <f t="shared" si="5"/>
        <v>61241</v>
      </c>
      <c r="D581" s="167">
        <f t="shared" si="6"/>
        <v>0</v>
      </c>
      <c r="E581" s="167">
        <f t="shared" si="7"/>
        <v>0</v>
      </c>
      <c r="F581" s="167">
        <f t="shared" si="14"/>
        <v>0</v>
      </c>
      <c r="G581" s="168">
        <f t="shared" si="8"/>
        <v>0</v>
      </c>
      <c r="H581" s="167">
        <f t="shared" si="2"/>
        <v>0</v>
      </c>
      <c r="I581" s="167">
        <f t="shared" si="9"/>
        <v>0</v>
      </c>
      <c r="J581" s="167">
        <f t="shared" si="10"/>
        <v>0</v>
      </c>
      <c r="K581" s="168">
        <f t="shared" si="11"/>
        <v>0</v>
      </c>
      <c r="L581" s="161"/>
      <c r="M581" s="174"/>
      <c r="N581" s="160">
        <f t="shared" si="12"/>
        <v>7</v>
      </c>
      <c r="O581" s="112">
        <f t="shared" si="15"/>
        <v>36</v>
      </c>
      <c r="P581" s="115">
        <f t="shared" si="13"/>
        <v>0</v>
      </c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">
      <c r="A582" s="164">
        <v>575</v>
      </c>
      <c r="B582" s="308"/>
      <c r="C582" s="166">
        <f t="shared" si="5"/>
        <v>61271</v>
      </c>
      <c r="D582" s="167">
        <f t="shared" si="6"/>
        <v>0</v>
      </c>
      <c r="E582" s="167">
        <f t="shared" si="7"/>
        <v>0</v>
      </c>
      <c r="F582" s="167">
        <f t="shared" si="14"/>
        <v>0</v>
      </c>
      <c r="G582" s="168">
        <f t="shared" si="8"/>
        <v>0</v>
      </c>
      <c r="H582" s="167">
        <f t="shared" si="2"/>
        <v>0</v>
      </c>
      <c r="I582" s="167">
        <f t="shared" si="9"/>
        <v>0</v>
      </c>
      <c r="J582" s="167">
        <f t="shared" si="10"/>
        <v>0</v>
      </c>
      <c r="K582" s="168">
        <f t="shared" si="11"/>
        <v>0</v>
      </c>
      <c r="L582" s="161"/>
      <c r="M582" s="174"/>
      <c r="N582" s="160">
        <f t="shared" si="12"/>
        <v>7</v>
      </c>
      <c r="O582" s="112">
        <f t="shared" si="15"/>
        <v>36</v>
      </c>
      <c r="P582" s="115">
        <f t="shared" si="13"/>
        <v>0</v>
      </c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">
      <c r="A583" s="169">
        <v>576</v>
      </c>
      <c r="B583" s="308"/>
      <c r="C583" s="166">
        <f t="shared" si="5"/>
        <v>61302</v>
      </c>
      <c r="D583" s="167">
        <f t="shared" si="6"/>
        <v>0</v>
      </c>
      <c r="E583" s="170">
        <f t="shared" si="7"/>
        <v>0</v>
      </c>
      <c r="F583" s="167">
        <f t="shared" si="14"/>
        <v>0</v>
      </c>
      <c r="G583" s="171">
        <f t="shared" si="8"/>
        <v>0</v>
      </c>
      <c r="H583" s="170">
        <f t="shared" si="2"/>
        <v>0</v>
      </c>
      <c r="I583" s="170">
        <f t="shared" si="9"/>
        <v>0</v>
      </c>
      <c r="J583" s="170">
        <f t="shared" si="10"/>
        <v>0</v>
      </c>
      <c r="K583" s="171">
        <f t="shared" si="11"/>
        <v>0</v>
      </c>
      <c r="L583" s="163"/>
      <c r="M583" s="162"/>
      <c r="N583" s="160">
        <f t="shared" si="12"/>
        <v>7</v>
      </c>
      <c r="O583" s="112">
        <f t="shared" si="15"/>
        <v>36</v>
      </c>
      <c r="P583" s="115">
        <f t="shared" si="13"/>
        <v>0</v>
      </c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">
      <c r="A584" s="172">
        <v>577</v>
      </c>
      <c r="B584" s="308"/>
      <c r="C584" s="166">
        <f t="shared" si="5"/>
        <v>61332</v>
      </c>
      <c r="D584" s="167">
        <f t="shared" si="6"/>
        <v>0</v>
      </c>
      <c r="E584" s="167">
        <f t="shared" si="7"/>
        <v>0</v>
      </c>
      <c r="F584" s="167">
        <f t="shared" si="14"/>
        <v>0</v>
      </c>
      <c r="G584" s="168">
        <f t="shared" si="8"/>
        <v>0</v>
      </c>
      <c r="H584" s="167">
        <f t="shared" si="2"/>
        <v>0</v>
      </c>
      <c r="I584" s="167">
        <f t="shared" si="9"/>
        <v>0</v>
      </c>
      <c r="J584" s="167">
        <f t="shared" si="10"/>
        <v>0</v>
      </c>
      <c r="K584" s="168">
        <f t="shared" si="11"/>
        <v>0</v>
      </c>
      <c r="L584" s="161"/>
      <c r="M584" s="174"/>
      <c r="N584" s="160">
        <f t="shared" si="12"/>
        <v>7</v>
      </c>
      <c r="O584" s="112">
        <f t="shared" si="15"/>
        <v>36</v>
      </c>
      <c r="P584" s="115">
        <f t="shared" si="13"/>
        <v>0</v>
      </c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">
      <c r="A585" s="172">
        <v>578</v>
      </c>
      <c r="B585" s="308"/>
      <c r="C585" s="166">
        <f t="shared" si="5"/>
        <v>61363</v>
      </c>
      <c r="D585" s="167">
        <f t="shared" si="6"/>
        <v>0</v>
      </c>
      <c r="E585" s="167">
        <f t="shared" si="7"/>
        <v>0</v>
      </c>
      <c r="F585" s="167">
        <f t="shared" si="14"/>
        <v>0</v>
      </c>
      <c r="G585" s="168">
        <f t="shared" si="8"/>
        <v>0</v>
      </c>
      <c r="H585" s="167">
        <f t="shared" si="2"/>
        <v>0</v>
      </c>
      <c r="I585" s="167">
        <f t="shared" si="9"/>
        <v>0</v>
      </c>
      <c r="J585" s="167">
        <f t="shared" si="10"/>
        <v>0</v>
      </c>
      <c r="K585" s="168">
        <f t="shared" si="11"/>
        <v>0</v>
      </c>
      <c r="L585" s="161"/>
      <c r="M585" s="174"/>
      <c r="N585" s="160">
        <f t="shared" si="12"/>
        <v>7</v>
      </c>
      <c r="O585" s="112">
        <f t="shared" si="15"/>
        <v>36</v>
      </c>
      <c r="P585" s="115">
        <f t="shared" si="13"/>
        <v>0</v>
      </c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">
      <c r="A586" s="172">
        <v>579</v>
      </c>
      <c r="B586" s="308"/>
      <c r="C586" s="166">
        <f t="shared" si="5"/>
        <v>61394</v>
      </c>
      <c r="D586" s="167">
        <f t="shared" si="6"/>
        <v>0</v>
      </c>
      <c r="E586" s="167">
        <f t="shared" si="7"/>
        <v>0</v>
      </c>
      <c r="F586" s="167">
        <f t="shared" si="14"/>
        <v>0</v>
      </c>
      <c r="G586" s="168">
        <f t="shared" si="8"/>
        <v>0</v>
      </c>
      <c r="H586" s="167">
        <f t="shared" si="2"/>
        <v>0</v>
      </c>
      <c r="I586" s="167">
        <f t="shared" si="9"/>
        <v>0</v>
      </c>
      <c r="J586" s="167">
        <f t="shared" si="10"/>
        <v>0</v>
      </c>
      <c r="K586" s="168">
        <f t="shared" si="11"/>
        <v>0</v>
      </c>
      <c r="L586" s="161"/>
      <c r="M586" s="174"/>
      <c r="N586" s="160">
        <f t="shared" si="12"/>
        <v>7</v>
      </c>
      <c r="O586" s="112">
        <f t="shared" si="15"/>
        <v>36</v>
      </c>
      <c r="P586" s="115">
        <f t="shared" si="13"/>
        <v>0</v>
      </c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">
      <c r="A587" s="172">
        <v>580</v>
      </c>
      <c r="B587" s="308"/>
      <c r="C587" s="166">
        <f t="shared" si="5"/>
        <v>61423</v>
      </c>
      <c r="D587" s="167">
        <f t="shared" si="6"/>
        <v>0</v>
      </c>
      <c r="E587" s="167">
        <f t="shared" si="7"/>
        <v>0</v>
      </c>
      <c r="F587" s="167">
        <f t="shared" si="14"/>
        <v>0</v>
      </c>
      <c r="G587" s="168">
        <f t="shared" si="8"/>
        <v>0</v>
      </c>
      <c r="H587" s="167">
        <f t="shared" si="2"/>
        <v>0</v>
      </c>
      <c r="I587" s="167">
        <f t="shared" si="9"/>
        <v>0</v>
      </c>
      <c r="J587" s="167">
        <f t="shared" si="10"/>
        <v>0</v>
      </c>
      <c r="K587" s="168">
        <f t="shared" si="11"/>
        <v>0</v>
      </c>
      <c r="L587" s="161"/>
      <c r="M587" s="174"/>
      <c r="N587" s="160">
        <f t="shared" si="12"/>
        <v>7</v>
      </c>
      <c r="O587" s="112">
        <f t="shared" si="15"/>
        <v>36</v>
      </c>
      <c r="P587" s="115">
        <f t="shared" si="13"/>
        <v>0</v>
      </c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">
      <c r="A588" s="172">
        <v>581</v>
      </c>
      <c r="B588" s="308"/>
      <c r="C588" s="166">
        <f t="shared" si="5"/>
        <v>61454</v>
      </c>
      <c r="D588" s="167">
        <f t="shared" si="6"/>
        <v>0</v>
      </c>
      <c r="E588" s="167">
        <f t="shared" si="7"/>
        <v>0</v>
      </c>
      <c r="F588" s="167">
        <f t="shared" si="14"/>
        <v>0</v>
      </c>
      <c r="G588" s="168">
        <f t="shared" si="8"/>
        <v>0</v>
      </c>
      <c r="H588" s="167">
        <f t="shared" si="2"/>
        <v>0</v>
      </c>
      <c r="I588" s="167">
        <f t="shared" si="9"/>
        <v>0</v>
      </c>
      <c r="J588" s="167">
        <f t="shared" si="10"/>
        <v>0</v>
      </c>
      <c r="K588" s="168">
        <f t="shared" si="11"/>
        <v>0</v>
      </c>
      <c r="L588" s="161"/>
      <c r="M588" s="174"/>
      <c r="N588" s="160">
        <f t="shared" si="12"/>
        <v>7</v>
      </c>
      <c r="O588" s="112">
        <f t="shared" si="15"/>
        <v>36</v>
      </c>
      <c r="P588" s="115">
        <f t="shared" si="13"/>
        <v>0</v>
      </c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">
      <c r="A589" s="172">
        <v>582</v>
      </c>
      <c r="B589" s="308"/>
      <c r="C589" s="166">
        <f t="shared" si="5"/>
        <v>61484</v>
      </c>
      <c r="D589" s="167">
        <f t="shared" si="6"/>
        <v>0</v>
      </c>
      <c r="E589" s="167">
        <f t="shared" si="7"/>
        <v>0</v>
      </c>
      <c r="F589" s="167">
        <f t="shared" si="14"/>
        <v>0</v>
      </c>
      <c r="G589" s="168">
        <f t="shared" si="8"/>
        <v>0</v>
      </c>
      <c r="H589" s="167">
        <f t="shared" si="2"/>
        <v>0</v>
      </c>
      <c r="I589" s="167">
        <f t="shared" si="9"/>
        <v>0</v>
      </c>
      <c r="J589" s="167">
        <f t="shared" si="10"/>
        <v>0</v>
      </c>
      <c r="K589" s="168">
        <f t="shared" si="11"/>
        <v>0</v>
      </c>
      <c r="L589" s="161"/>
      <c r="M589" s="174"/>
      <c r="N589" s="160">
        <f t="shared" si="12"/>
        <v>7</v>
      </c>
      <c r="O589" s="112">
        <f t="shared" si="15"/>
        <v>36</v>
      </c>
      <c r="P589" s="115">
        <f t="shared" si="13"/>
        <v>0</v>
      </c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">
      <c r="A590" s="172">
        <v>583</v>
      </c>
      <c r="B590" s="308"/>
      <c r="C590" s="166">
        <f t="shared" si="5"/>
        <v>61515</v>
      </c>
      <c r="D590" s="167">
        <f t="shared" si="6"/>
        <v>0</v>
      </c>
      <c r="E590" s="167">
        <f t="shared" si="7"/>
        <v>0</v>
      </c>
      <c r="F590" s="167">
        <f t="shared" si="14"/>
        <v>0</v>
      </c>
      <c r="G590" s="168">
        <f t="shared" si="8"/>
        <v>0</v>
      </c>
      <c r="H590" s="167">
        <f t="shared" si="2"/>
        <v>0</v>
      </c>
      <c r="I590" s="167">
        <f t="shared" si="9"/>
        <v>0</v>
      </c>
      <c r="J590" s="167">
        <f t="shared" si="10"/>
        <v>0</v>
      </c>
      <c r="K590" s="168">
        <f t="shared" si="11"/>
        <v>0</v>
      </c>
      <c r="L590" s="161"/>
      <c r="M590" s="174"/>
      <c r="N590" s="160">
        <f t="shared" si="12"/>
        <v>7</v>
      </c>
      <c r="O590" s="112">
        <f t="shared" si="15"/>
        <v>36</v>
      </c>
      <c r="P590" s="115">
        <f t="shared" si="13"/>
        <v>0</v>
      </c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">
      <c r="A591" s="172">
        <v>584</v>
      </c>
      <c r="B591" s="308"/>
      <c r="C591" s="166">
        <f t="shared" si="5"/>
        <v>61545</v>
      </c>
      <c r="D591" s="167">
        <f t="shared" si="6"/>
        <v>0</v>
      </c>
      <c r="E591" s="167">
        <f t="shared" si="7"/>
        <v>0</v>
      </c>
      <c r="F591" s="167">
        <f t="shared" si="14"/>
        <v>0</v>
      </c>
      <c r="G591" s="168">
        <f t="shared" si="8"/>
        <v>0</v>
      </c>
      <c r="H591" s="167">
        <f t="shared" si="2"/>
        <v>0</v>
      </c>
      <c r="I591" s="167">
        <f t="shared" si="9"/>
        <v>0</v>
      </c>
      <c r="J591" s="167">
        <f t="shared" si="10"/>
        <v>0</v>
      </c>
      <c r="K591" s="168">
        <f t="shared" si="11"/>
        <v>0</v>
      </c>
      <c r="L591" s="161"/>
      <c r="M591" s="174"/>
      <c r="N591" s="160">
        <f t="shared" si="12"/>
        <v>7</v>
      </c>
      <c r="O591" s="112">
        <f t="shared" si="15"/>
        <v>36</v>
      </c>
      <c r="P591" s="115">
        <f t="shared" si="13"/>
        <v>0</v>
      </c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">
      <c r="A592" s="172">
        <v>585</v>
      </c>
      <c r="B592" s="308"/>
      <c r="C592" s="166">
        <f t="shared" si="5"/>
        <v>61576</v>
      </c>
      <c r="D592" s="167">
        <f t="shared" si="6"/>
        <v>0</v>
      </c>
      <c r="E592" s="167">
        <f t="shared" si="7"/>
        <v>0</v>
      </c>
      <c r="F592" s="167">
        <f t="shared" si="14"/>
        <v>0</v>
      </c>
      <c r="G592" s="168">
        <f t="shared" si="8"/>
        <v>0</v>
      </c>
      <c r="H592" s="167">
        <f t="shared" si="2"/>
        <v>0</v>
      </c>
      <c r="I592" s="167">
        <f t="shared" si="9"/>
        <v>0</v>
      </c>
      <c r="J592" s="167">
        <f t="shared" si="10"/>
        <v>0</v>
      </c>
      <c r="K592" s="168">
        <f t="shared" si="11"/>
        <v>0</v>
      </c>
      <c r="L592" s="161"/>
      <c r="M592" s="174"/>
      <c r="N592" s="160">
        <f t="shared" si="12"/>
        <v>7</v>
      </c>
      <c r="O592" s="112">
        <f t="shared" si="15"/>
        <v>36</v>
      </c>
      <c r="P592" s="115">
        <f t="shared" si="13"/>
        <v>0</v>
      </c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">
      <c r="A593" s="172">
        <v>586</v>
      </c>
      <c r="B593" s="308"/>
      <c r="C593" s="166">
        <f t="shared" si="5"/>
        <v>61607</v>
      </c>
      <c r="D593" s="167">
        <f t="shared" si="6"/>
        <v>0</v>
      </c>
      <c r="E593" s="167">
        <f t="shared" si="7"/>
        <v>0</v>
      </c>
      <c r="F593" s="167">
        <f t="shared" si="14"/>
        <v>0</v>
      </c>
      <c r="G593" s="168">
        <f t="shared" si="8"/>
        <v>0</v>
      </c>
      <c r="H593" s="167">
        <f t="shared" si="2"/>
        <v>0</v>
      </c>
      <c r="I593" s="167">
        <f t="shared" si="9"/>
        <v>0</v>
      </c>
      <c r="J593" s="167">
        <f t="shared" si="10"/>
        <v>0</v>
      </c>
      <c r="K593" s="168">
        <f t="shared" si="11"/>
        <v>0</v>
      </c>
      <c r="L593" s="161"/>
      <c r="M593" s="174"/>
      <c r="N593" s="160">
        <f t="shared" si="12"/>
        <v>7</v>
      </c>
      <c r="O593" s="112">
        <f t="shared" si="15"/>
        <v>36</v>
      </c>
      <c r="P593" s="115">
        <f t="shared" si="13"/>
        <v>0</v>
      </c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">
      <c r="A594" s="172">
        <v>587</v>
      </c>
      <c r="B594" s="308"/>
      <c r="C594" s="166">
        <f t="shared" si="5"/>
        <v>61637</v>
      </c>
      <c r="D594" s="167">
        <f t="shared" si="6"/>
        <v>0</v>
      </c>
      <c r="E594" s="167">
        <f t="shared" si="7"/>
        <v>0</v>
      </c>
      <c r="F594" s="167">
        <f t="shared" si="14"/>
        <v>0</v>
      </c>
      <c r="G594" s="168">
        <f t="shared" si="8"/>
        <v>0</v>
      </c>
      <c r="H594" s="167">
        <f t="shared" si="2"/>
        <v>0</v>
      </c>
      <c r="I594" s="167">
        <f t="shared" si="9"/>
        <v>0</v>
      </c>
      <c r="J594" s="167">
        <f t="shared" si="10"/>
        <v>0</v>
      </c>
      <c r="K594" s="168">
        <f t="shared" si="11"/>
        <v>0</v>
      </c>
      <c r="L594" s="161"/>
      <c r="M594" s="174"/>
      <c r="N594" s="160">
        <f t="shared" si="12"/>
        <v>7</v>
      </c>
      <c r="O594" s="112">
        <f t="shared" si="15"/>
        <v>36</v>
      </c>
      <c r="P594" s="115">
        <f t="shared" si="13"/>
        <v>0</v>
      </c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">
      <c r="A595" s="173">
        <v>588</v>
      </c>
      <c r="B595" s="308"/>
      <c r="C595" s="166">
        <f t="shared" si="5"/>
        <v>61668</v>
      </c>
      <c r="D595" s="167">
        <f t="shared" si="6"/>
        <v>0</v>
      </c>
      <c r="E595" s="170">
        <f t="shared" si="7"/>
        <v>0</v>
      </c>
      <c r="F595" s="167">
        <f t="shared" si="14"/>
        <v>0</v>
      </c>
      <c r="G595" s="171">
        <f t="shared" si="8"/>
        <v>0</v>
      </c>
      <c r="H595" s="170">
        <f t="shared" si="2"/>
        <v>0</v>
      </c>
      <c r="I595" s="170">
        <f t="shared" si="9"/>
        <v>0</v>
      </c>
      <c r="J595" s="170">
        <f t="shared" si="10"/>
        <v>0</v>
      </c>
      <c r="K595" s="171">
        <f t="shared" si="11"/>
        <v>0</v>
      </c>
      <c r="L595" s="163"/>
      <c r="M595" s="162"/>
      <c r="N595" s="160">
        <f t="shared" si="12"/>
        <v>7</v>
      </c>
      <c r="O595" s="112">
        <f t="shared" si="15"/>
        <v>36</v>
      </c>
      <c r="P595" s="115">
        <f t="shared" si="13"/>
        <v>0</v>
      </c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">
      <c r="A596" s="164">
        <v>589</v>
      </c>
      <c r="B596" s="308"/>
      <c r="C596" s="166">
        <f t="shared" si="5"/>
        <v>61698</v>
      </c>
      <c r="D596" s="167">
        <f t="shared" si="6"/>
        <v>0</v>
      </c>
      <c r="E596" s="167">
        <f t="shared" si="7"/>
        <v>0</v>
      </c>
      <c r="F596" s="167">
        <f t="shared" si="14"/>
        <v>0</v>
      </c>
      <c r="G596" s="168">
        <f t="shared" si="8"/>
        <v>0</v>
      </c>
      <c r="H596" s="167">
        <f t="shared" si="2"/>
        <v>0</v>
      </c>
      <c r="I596" s="167">
        <f t="shared" si="9"/>
        <v>0</v>
      </c>
      <c r="J596" s="167">
        <f t="shared" si="10"/>
        <v>0</v>
      </c>
      <c r="K596" s="168">
        <f t="shared" si="11"/>
        <v>0</v>
      </c>
      <c r="L596" s="161"/>
      <c r="M596" s="174"/>
      <c r="N596" s="160">
        <f t="shared" si="12"/>
        <v>7</v>
      </c>
      <c r="O596" s="112">
        <f t="shared" si="15"/>
        <v>36</v>
      </c>
      <c r="P596" s="115">
        <f t="shared" si="13"/>
        <v>0</v>
      </c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">
      <c r="A597" s="164">
        <v>590</v>
      </c>
      <c r="B597" s="308"/>
      <c r="C597" s="166">
        <f t="shared" si="5"/>
        <v>61729</v>
      </c>
      <c r="D597" s="167">
        <f t="shared" si="6"/>
        <v>0</v>
      </c>
      <c r="E597" s="167">
        <f t="shared" si="7"/>
        <v>0</v>
      </c>
      <c r="F597" s="167">
        <f t="shared" si="14"/>
        <v>0</v>
      </c>
      <c r="G597" s="168">
        <f t="shared" si="8"/>
        <v>0</v>
      </c>
      <c r="H597" s="167">
        <f t="shared" si="2"/>
        <v>0</v>
      </c>
      <c r="I597" s="167">
        <f t="shared" si="9"/>
        <v>0</v>
      </c>
      <c r="J597" s="167">
        <f t="shared" si="10"/>
        <v>0</v>
      </c>
      <c r="K597" s="168">
        <f t="shared" si="11"/>
        <v>0</v>
      </c>
      <c r="L597" s="161"/>
      <c r="M597" s="174"/>
      <c r="N597" s="160">
        <f t="shared" si="12"/>
        <v>7</v>
      </c>
      <c r="O597" s="112">
        <f t="shared" si="15"/>
        <v>36</v>
      </c>
      <c r="P597" s="115">
        <f t="shared" si="13"/>
        <v>0</v>
      </c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">
      <c r="A598" s="164">
        <v>591</v>
      </c>
      <c r="B598" s="308"/>
      <c r="C598" s="166">
        <f t="shared" si="5"/>
        <v>61760</v>
      </c>
      <c r="D598" s="167">
        <f t="shared" si="6"/>
        <v>0</v>
      </c>
      <c r="E598" s="167">
        <f t="shared" si="7"/>
        <v>0</v>
      </c>
      <c r="F598" s="167">
        <f t="shared" si="14"/>
        <v>0</v>
      </c>
      <c r="G598" s="168">
        <f t="shared" si="8"/>
        <v>0</v>
      </c>
      <c r="H598" s="167">
        <f t="shared" si="2"/>
        <v>0</v>
      </c>
      <c r="I598" s="167">
        <f t="shared" si="9"/>
        <v>0</v>
      </c>
      <c r="J598" s="167">
        <f t="shared" si="10"/>
        <v>0</v>
      </c>
      <c r="K598" s="168">
        <f t="shared" si="11"/>
        <v>0</v>
      </c>
      <c r="L598" s="161"/>
      <c r="M598" s="174"/>
      <c r="N598" s="160">
        <f t="shared" si="12"/>
        <v>7</v>
      </c>
      <c r="O598" s="112">
        <f t="shared" si="15"/>
        <v>36</v>
      </c>
      <c r="P598" s="115">
        <f t="shared" si="13"/>
        <v>0</v>
      </c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">
      <c r="A599" s="164">
        <v>592</v>
      </c>
      <c r="B599" s="308"/>
      <c r="C599" s="166">
        <f t="shared" si="5"/>
        <v>61788</v>
      </c>
      <c r="D599" s="167">
        <f t="shared" si="6"/>
        <v>0</v>
      </c>
      <c r="E599" s="167">
        <f t="shared" si="7"/>
        <v>0</v>
      </c>
      <c r="F599" s="167">
        <f t="shared" si="14"/>
        <v>0</v>
      </c>
      <c r="G599" s="168">
        <f t="shared" si="8"/>
        <v>0</v>
      </c>
      <c r="H599" s="167">
        <f t="shared" si="2"/>
        <v>0</v>
      </c>
      <c r="I599" s="167">
        <f t="shared" si="9"/>
        <v>0</v>
      </c>
      <c r="J599" s="167">
        <f t="shared" si="10"/>
        <v>0</v>
      </c>
      <c r="K599" s="168">
        <f t="shared" si="11"/>
        <v>0</v>
      </c>
      <c r="L599" s="161"/>
      <c r="M599" s="174"/>
      <c r="N599" s="160">
        <f t="shared" si="12"/>
        <v>7</v>
      </c>
      <c r="O599" s="112">
        <f t="shared" si="15"/>
        <v>36</v>
      </c>
      <c r="P599" s="115">
        <f t="shared" si="13"/>
        <v>0</v>
      </c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">
      <c r="A600" s="164">
        <v>593</v>
      </c>
      <c r="B600" s="308"/>
      <c r="C600" s="166">
        <f t="shared" si="5"/>
        <v>61819</v>
      </c>
      <c r="D600" s="167">
        <f t="shared" si="6"/>
        <v>0</v>
      </c>
      <c r="E600" s="167">
        <f t="shared" si="7"/>
        <v>0</v>
      </c>
      <c r="F600" s="167">
        <f t="shared" si="14"/>
        <v>0</v>
      </c>
      <c r="G600" s="168">
        <f t="shared" si="8"/>
        <v>0</v>
      </c>
      <c r="H600" s="167">
        <f t="shared" si="2"/>
        <v>0</v>
      </c>
      <c r="I600" s="167">
        <f t="shared" si="9"/>
        <v>0</v>
      </c>
      <c r="J600" s="167">
        <f t="shared" si="10"/>
        <v>0</v>
      </c>
      <c r="K600" s="168">
        <f t="shared" si="11"/>
        <v>0</v>
      </c>
      <c r="L600" s="161"/>
      <c r="M600" s="174"/>
      <c r="N600" s="160">
        <f t="shared" si="12"/>
        <v>7</v>
      </c>
      <c r="O600" s="112">
        <f t="shared" si="15"/>
        <v>36</v>
      </c>
      <c r="P600" s="115">
        <f t="shared" si="13"/>
        <v>0</v>
      </c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">
      <c r="A601" s="164">
        <v>594</v>
      </c>
      <c r="B601" s="308"/>
      <c r="C601" s="166">
        <f t="shared" si="5"/>
        <v>61849</v>
      </c>
      <c r="D601" s="167">
        <f t="shared" si="6"/>
        <v>0</v>
      </c>
      <c r="E601" s="167">
        <f t="shared" si="7"/>
        <v>0</v>
      </c>
      <c r="F601" s="167">
        <f t="shared" si="14"/>
        <v>0</v>
      </c>
      <c r="G601" s="168">
        <f t="shared" si="8"/>
        <v>0</v>
      </c>
      <c r="H601" s="167">
        <f t="shared" si="2"/>
        <v>0</v>
      </c>
      <c r="I601" s="167">
        <f t="shared" si="9"/>
        <v>0</v>
      </c>
      <c r="J601" s="167">
        <f t="shared" si="10"/>
        <v>0</v>
      </c>
      <c r="K601" s="168">
        <f t="shared" si="11"/>
        <v>0</v>
      </c>
      <c r="L601" s="161"/>
      <c r="M601" s="174"/>
      <c r="N601" s="160">
        <f t="shared" si="12"/>
        <v>7</v>
      </c>
      <c r="O601" s="112">
        <f t="shared" si="15"/>
        <v>36</v>
      </c>
      <c r="P601" s="115">
        <f t="shared" si="13"/>
        <v>0</v>
      </c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">
      <c r="A602" s="164">
        <v>595</v>
      </c>
      <c r="B602" s="308"/>
      <c r="C602" s="166">
        <f t="shared" si="5"/>
        <v>61880</v>
      </c>
      <c r="D602" s="167">
        <f t="shared" si="6"/>
        <v>0</v>
      </c>
      <c r="E602" s="167">
        <f t="shared" si="7"/>
        <v>0</v>
      </c>
      <c r="F602" s="167">
        <f t="shared" si="14"/>
        <v>0</v>
      </c>
      <c r="G602" s="168">
        <f t="shared" si="8"/>
        <v>0</v>
      </c>
      <c r="H602" s="167">
        <f t="shared" si="2"/>
        <v>0</v>
      </c>
      <c r="I602" s="167">
        <f t="shared" si="9"/>
        <v>0</v>
      </c>
      <c r="J602" s="167">
        <f t="shared" si="10"/>
        <v>0</v>
      </c>
      <c r="K602" s="168">
        <f t="shared" si="11"/>
        <v>0</v>
      </c>
      <c r="L602" s="161"/>
      <c r="M602" s="174"/>
      <c r="N602" s="160">
        <f t="shared" si="12"/>
        <v>7</v>
      </c>
      <c r="O602" s="112">
        <f t="shared" si="15"/>
        <v>36</v>
      </c>
      <c r="P602" s="115">
        <f t="shared" si="13"/>
        <v>0</v>
      </c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">
      <c r="A603" s="164">
        <v>596</v>
      </c>
      <c r="B603" s="308"/>
      <c r="C603" s="166">
        <f t="shared" si="5"/>
        <v>61910</v>
      </c>
      <c r="D603" s="167">
        <f t="shared" si="6"/>
        <v>0</v>
      </c>
      <c r="E603" s="167">
        <f t="shared" si="7"/>
        <v>0</v>
      </c>
      <c r="F603" s="167">
        <f t="shared" si="14"/>
        <v>0</v>
      </c>
      <c r="G603" s="168">
        <f t="shared" si="8"/>
        <v>0</v>
      </c>
      <c r="H603" s="167">
        <f t="shared" si="2"/>
        <v>0</v>
      </c>
      <c r="I603" s="167">
        <f t="shared" si="9"/>
        <v>0</v>
      </c>
      <c r="J603" s="167">
        <f t="shared" si="10"/>
        <v>0</v>
      </c>
      <c r="K603" s="168">
        <f t="shared" si="11"/>
        <v>0</v>
      </c>
      <c r="L603" s="161"/>
      <c r="M603" s="174"/>
      <c r="N603" s="160">
        <f t="shared" si="12"/>
        <v>7</v>
      </c>
      <c r="O603" s="112">
        <f t="shared" si="15"/>
        <v>36</v>
      </c>
      <c r="P603" s="115">
        <f t="shared" si="13"/>
        <v>0</v>
      </c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">
      <c r="A604" s="164">
        <v>597</v>
      </c>
      <c r="B604" s="308"/>
      <c r="C604" s="166">
        <f t="shared" si="5"/>
        <v>61941</v>
      </c>
      <c r="D604" s="167">
        <f t="shared" si="6"/>
        <v>0</v>
      </c>
      <c r="E604" s="167">
        <f t="shared" si="7"/>
        <v>0</v>
      </c>
      <c r="F604" s="167">
        <f t="shared" si="14"/>
        <v>0</v>
      </c>
      <c r="G604" s="168">
        <f t="shared" si="8"/>
        <v>0</v>
      </c>
      <c r="H604" s="167">
        <f t="shared" si="2"/>
        <v>0</v>
      </c>
      <c r="I604" s="167">
        <f t="shared" si="9"/>
        <v>0</v>
      </c>
      <c r="J604" s="167">
        <f t="shared" si="10"/>
        <v>0</v>
      </c>
      <c r="K604" s="168">
        <f t="shared" si="11"/>
        <v>0</v>
      </c>
      <c r="L604" s="161"/>
      <c r="M604" s="174"/>
      <c r="N604" s="160">
        <f t="shared" si="12"/>
        <v>7</v>
      </c>
      <c r="O604" s="112">
        <f t="shared" si="15"/>
        <v>36</v>
      </c>
      <c r="P604" s="115">
        <f t="shared" si="13"/>
        <v>0</v>
      </c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">
      <c r="A605" s="164">
        <v>598</v>
      </c>
      <c r="B605" s="308"/>
      <c r="C605" s="166">
        <f t="shared" si="5"/>
        <v>61972</v>
      </c>
      <c r="D605" s="167">
        <f t="shared" si="6"/>
        <v>0</v>
      </c>
      <c r="E605" s="167">
        <f t="shared" si="7"/>
        <v>0</v>
      </c>
      <c r="F605" s="167">
        <f t="shared" si="14"/>
        <v>0</v>
      </c>
      <c r="G605" s="168">
        <f t="shared" si="8"/>
        <v>0</v>
      </c>
      <c r="H605" s="167">
        <f t="shared" si="2"/>
        <v>0</v>
      </c>
      <c r="I605" s="167">
        <f t="shared" si="9"/>
        <v>0</v>
      </c>
      <c r="J605" s="167">
        <f t="shared" si="10"/>
        <v>0</v>
      </c>
      <c r="K605" s="168">
        <f t="shared" si="11"/>
        <v>0</v>
      </c>
      <c r="L605" s="161"/>
      <c r="M605" s="174"/>
      <c r="N605" s="160">
        <f t="shared" si="12"/>
        <v>7</v>
      </c>
      <c r="O605" s="112">
        <f t="shared" si="15"/>
        <v>36</v>
      </c>
      <c r="P605" s="115">
        <f t="shared" si="13"/>
        <v>0</v>
      </c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">
      <c r="A606" s="164">
        <v>599</v>
      </c>
      <c r="B606" s="308"/>
      <c r="C606" s="166">
        <f t="shared" si="5"/>
        <v>62002</v>
      </c>
      <c r="D606" s="167">
        <f t="shared" si="6"/>
        <v>0</v>
      </c>
      <c r="E606" s="167">
        <f t="shared" si="7"/>
        <v>0</v>
      </c>
      <c r="F606" s="167">
        <f t="shared" si="14"/>
        <v>0</v>
      </c>
      <c r="G606" s="168">
        <f t="shared" si="8"/>
        <v>0</v>
      </c>
      <c r="H606" s="167">
        <f t="shared" si="2"/>
        <v>0</v>
      </c>
      <c r="I606" s="167">
        <f t="shared" si="9"/>
        <v>0</v>
      </c>
      <c r="J606" s="167">
        <f t="shared" si="10"/>
        <v>0</v>
      </c>
      <c r="K606" s="168">
        <f t="shared" si="11"/>
        <v>0</v>
      </c>
      <c r="L606" s="161"/>
      <c r="M606" s="174"/>
      <c r="N606" s="160">
        <f t="shared" si="12"/>
        <v>7</v>
      </c>
      <c r="O606" s="112">
        <f t="shared" si="15"/>
        <v>36</v>
      </c>
      <c r="P606" s="115">
        <f t="shared" si="13"/>
        <v>0</v>
      </c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">
      <c r="A607" s="169">
        <v>600</v>
      </c>
      <c r="B607" s="312"/>
      <c r="C607" s="313">
        <f t="shared" si="5"/>
        <v>62033</v>
      </c>
      <c r="D607" s="314">
        <f t="shared" si="6"/>
        <v>0</v>
      </c>
      <c r="E607" s="170">
        <f t="shared" si="7"/>
        <v>0</v>
      </c>
      <c r="F607" s="167">
        <f t="shared" si="14"/>
        <v>0</v>
      </c>
      <c r="G607" s="171">
        <f t="shared" si="8"/>
        <v>0</v>
      </c>
      <c r="H607" s="315">
        <f t="shared" si="2"/>
        <v>0</v>
      </c>
      <c r="I607" s="315">
        <f t="shared" si="9"/>
        <v>0</v>
      </c>
      <c r="J607" s="315">
        <f t="shared" si="10"/>
        <v>0</v>
      </c>
      <c r="K607" s="316">
        <f t="shared" si="11"/>
        <v>0</v>
      </c>
      <c r="L607" s="87"/>
      <c r="M607" s="88"/>
      <c r="N607" s="317">
        <f t="shared" si="12"/>
        <v>7</v>
      </c>
      <c r="O607" s="112">
        <f t="shared" si="15"/>
        <v>36</v>
      </c>
      <c r="P607" s="115">
        <f t="shared" si="13"/>
        <v>0</v>
      </c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">
      <c r="A608" s="318"/>
      <c r="B608" s="29"/>
      <c r="C608" s="319"/>
      <c r="D608" s="320"/>
      <c r="E608" s="161"/>
      <c r="F608" s="167">
        <f t="shared" si="14"/>
        <v>0</v>
      </c>
      <c r="G608" s="320"/>
      <c r="H608" s="320"/>
      <c r="I608" s="320"/>
      <c r="J608" s="320"/>
      <c r="K608" s="320"/>
      <c r="L608" s="321"/>
      <c r="M608" s="321"/>
      <c r="N608" s="319"/>
      <c r="O608" s="29"/>
      <c r="P608" s="32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">
      <c r="A609" s="318"/>
      <c r="B609" s="29"/>
      <c r="C609" s="319"/>
      <c r="D609" s="320"/>
      <c r="E609" s="161"/>
      <c r="F609" s="167">
        <f t="shared" si="14"/>
        <v>0</v>
      </c>
      <c r="G609" s="320"/>
      <c r="H609" s="320"/>
      <c r="I609" s="320"/>
      <c r="J609" s="320"/>
      <c r="K609" s="320"/>
      <c r="L609" s="321"/>
      <c r="M609" s="321"/>
      <c r="N609" s="319"/>
      <c r="O609" s="29"/>
      <c r="P609" s="32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">
      <c r="A610" s="318"/>
      <c r="B610" s="29"/>
      <c r="C610" s="319"/>
      <c r="D610" s="320"/>
      <c r="E610" s="161"/>
      <c r="F610" s="167">
        <f t="shared" si="14"/>
        <v>0</v>
      </c>
      <c r="G610" s="320"/>
      <c r="H610" s="320"/>
      <c r="I610" s="320"/>
      <c r="J610" s="320"/>
      <c r="K610" s="320"/>
      <c r="L610" s="321"/>
      <c r="M610" s="321"/>
      <c r="N610" s="319"/>
      <c r="O610" s="29"/>
      <c r="P610" s="32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">
      <c r="A611" s="318"/>
      <c r="B611" s="29"/>
      <c r="C611" s="319"/>
      <c r="D611" s="320"/>
      <c r="E611" s="161"/>
      <c r="F611" s="167">
        <f t="shared" si="14"/>
        <v>0</v>
      </c>
      <c r="G611" s="320"/>
      <c r="H611" s="320"/>
      <c r="I611" s="320"/>
      <c r="J611" s="320"/>
      <c r="K611" s="320"/>
      <c r="L611" s="321"/>
      <c r="M611" s="321"/>
      <c r="N611" s="319"/>
      <c r="O611" s="29"/>
      <c r="P611" s="32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">
      <c r="A612" s="318"/>
      <c r="B612" s="29"/>
      <c r="C612" s="319"/>
      <c r="D612" s="320"/>
      <c r="E612" s="161"/>
      <c r="F612" s="167">
        <f t="shared" si="14"/>
        <v>0</v>
      </c>
      <c r="G612" s="320"/>
      <c r="H612" s="320"/>
      <c r="I612" s="320"/>
      <c r="J612" s="320"/>
      <c r="K612" s="320"/>
      <c r="L612" s="321"/>
      <c r="M612" s="321"/>
      <c r="N612" s="319"/>
      <c r="O612" s="29"/>
      <c r="P612" s="32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">
      <c r="A613" s="318"/>
      <c r="B613" s="29"/>
      <c r="C613" s="319"/>
      <c r="D613" s="320"/>
      <c r="E613" s="161"/>
      <c r="F613" s="167">
        <f t="shared" si="14"/>
        <v>0</v>
      </c>
      <c r="G613" s="320"/>
      <c r="H613" s="320"/>
      <c r="I613" s="320"/>
      <c r="J613" s="320"/>
      <c r="K613" s="320"/>
      <c r="L613" s="321"/>
      <c r="M613" s="321"/>
      <c r="N613" s="319"/>
      <c r="O613" s="29"/>
      <c r="P613" s="32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">
      <c r="A614" s="318"/>
      <c r="B614" s="29"/>
      <c r="C614" s="319"/>
      <c r="D614" s="320"/>
      <c r="E614" s="161"/>
      <c r="F614" s="167">
        <f t="shared" si="14"/>
        <v>0</v>
      </c>
      <c r="G614" s="320"/>
      <c r="H614" s="320"/>
      <c r="I614" s="320"/>
      <c r="J614" s="320"/>
      <c r="K614" s="320"/>
      <c r="L614" s="321"/>
      <c r="M614" s="321"/>
      <c r="N614" s="319"/>
      <c r="O614" s="29"/>
      <c r="P614" s="32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">
      <c r="A615" s="318"/>
      <c r="B615" s="29"/>
      <c r="C615" s="319"/>
      <c r="D615" s="320"/>
      <c r="E615" s="161"/>
      <c r="F615" s="167">
        <f t="shared" si="14"/>
        <v>0</v>
      </c>
      <c r="G615" s="320"/>
      <c r="H615" s="320"/>
      <c r="I615" s="320"/>
      <c r="J615" s="320"/>
      <c r="K615" s="320"/>
      <c r="L615" s="321"/>
      <c r="M615" s="321"/>
      <c r="N615" s="319"/>
      <c r="O615" s="29"/>
      <c r="P615" s="32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">
      <c r="A616" s="318"/>
      <c r="B616" s="29"/>
      <c r="C616" s="319"/>
      <c r="D616" s="320"/>
      <c r="E616" s="161"/>
      <c r="F616" s="167">
        <f t="shared" si="14"/>
        <v>0</v>
      </c>
      <c r="G616" s="320"/>
      <c r="H616" s="320"/>
      <c r="I616" s="320"/>
      <c r="J616" s="320"/>
      <c r="K616" s="320"/>
      <c r="L616" s="321"/>
      <c r="M616" s="321"/>
      <c r="N616" s="319"/>
      <c r="O616" s="29"/>
      <c r="P616" s="32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">
      <c r="A617" s="318"/>
      <c r="B617" s="29"/>
      <c r="C617" s="319"/>
      <c r="D617" s="320"/>
      <c r="E617" s="161"/>
      <c r="F617" s="167">
        <f t="shared" si="14"/>
        <v>0</v>
      </c>
      <c r="G617" s="320"/>
      <c r="H617" s="320"/>
      <c r="I617" s="320"/>
      <c r="J617" s="320"/>
      <c r="K617" s="320"/>
      <c r="L617" s="321"/>
      <c r="M617" s="321"/>
      <c r="N617" s="319"/>
      <c r="O617" s="29"/>
      <c r="P617" s="32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">
      <c r="A618" s="318"/>
      <c r="B618" s="29"/>
      <c r="C618" s="319"/>
      <c r="D618" s="320"/>
      <c r="E618" s="161"/>
      <c r="F618" s="167">
        <f t="shared" si="14"/>
        <v>0</v>
      </c>
      <c r="G618" s="320"/>
      <c r="H618" s="320"/>
      <c r="I618" s="320"/>
      <c r="J618" s="320"/>
      <c r="K618" s="320"/>
      <c r="L618" s="321"/>
      <c r="M618" s="321"/>
      <c r="N618" s="319"/>
      <c r="O618" s="29"/>
      <c r="P618" s="32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">
      <c r="A619" s="318"/>
      <c r="B619" s="29"/>
      <c r="C619" s="319"/>
      <c r="D619" s="320"/>
      <c r="E619" s="161"/>
      <c r="F619" s="167">
        <f t="shared" si="14"/>
        <v>0</v>
      </c>
      <c r="G619" s="320"/>
      <c r="H619" s="320"/>
      <c r="I619" s="320"/>
      <c r="J619" s="320"/>
      <c r="K619" s="320"/>
      <c r="L619" s="321"/>
      <c r="M619" s="321"/>
      <c r="N619" s="319"/>
      <c r="O619" s="29"/>
      <c r="P619" s="32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">
      <c r="A620" s="318"/>
      <c r="B620" s="29"/>
      <c r="C620" s="319"/>
      <c r="D620" s="320"/>
      <c r="E620" s="161"/>
      <c r="F620" s="167">
        <f t="shared" si="14"/>
        <v>0</v>
      </c>
      <c r="G620" s="320"/>
      <c r="H620" s="320"/>
      <c r="I620" s="320"/>
      <c r="J620" s="320"/>
      <c r="K620" s="320"/>
      <c r="L620" s="321"/>
      <c r="M620" s="321"/>
      <c r="N620" s="319"/>
      <c r="O620" s="29"/>
      <c r="P620" s="32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">
      <c r="A621" s="318"/>
      <c r="B621" s="29"/>
      <c r="C621" s="319"/>
      <c r="D621" s="320"/>
      <c r="E621" s="161"/>
      <c r="F621" s="167">
        <f t="shared" si="14"/>
        <v>0</v>
      </c>
      <c r="G621" s="320"/>
      <c r="H621" s="320"/>
      <c r="I621" s="320"/>
      <c r="J621" s="320"/>
      <c r="K621" s="320"/>
      <c r="L621" s="321"/>
      <c r="M621" s="321"/>
      <c r="N621" s="319"/>
      <c r="O621" s="29"/>
      <c r="P621" s="32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">
      <c r="A622" s="318"/>
      <c r="B622" s="29"/>
      <c r="C622" s="319"/>
      <c r="D622" s="320"/>
      <c r="E622" s="161"/>
      <c r="F622" s="167">
        <f t="shared" si="14"/>
        <v>0</v>
      </c>
      <c r="G622" s="320"/>
      <c r="H622" s="320"/>
      <c r="I622" s="320"/>
      <c r="J622" s="320"/>
      <c r="K622" s="320"/>
      <c r="L622" s="321"/>
      <c r="M622" s="321"/>
      <c r="N622" s="319"/>
      <c r="O622" s="29"/>
      <c r="P622" s="32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">
      <c r="A623" s="318"/>
      <c r="B623" s="29"/>
      <c r="C623" s="319"/>
      <c r="D623" s="320"/>
      <c r="E623" s="161"/>
      <c r="F623" s="167">
        <f t="shared" si="14"/>
        <v>0</v>
      </c>
      <c r="G623" s="320"/>
      <c r="H623" s="320"/>
      <c r="I623" s="320"/>
      <c r="J623" s="320"/>
      <c r="K623" s="320"/>
      <c r="L623" s="321"/>
      <c r="M623" s="321"/>
      <c r="N623" s="319"/>
      <c r="O623" s="29"/>
      <c r="P623" s="32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">
      <c r="A624" s="318"/>
      <c r="B624" s="29"/>
      <c r="C624" s="319"/>
      <c r="D624" s="320"/>
      <c r="E624" s="161"/>
      <c r="F624" s="167">
        <f t="shared" si="14"/>
        <v>0</v>
      </c>
      <c r="G624" s="320"/>
      <c r="H624" s="320"/>
      <c r="I624" s="320"/>
      <c r="J624" s="320"/>
      <c r="K624" s="320"/>
      <c r="L624" s="321"/>
      <c r="M624" s="321"/>
      <c r="N624" s="319"/>
      <c r="O624" s="29"/>
      <c r="P624" s="32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">
      <c r="A625" s="318"/>
      <c r="B625" s="29"/>
      <c r="C625" s="319"/>
      <c r="D625" s="320"/>
      <c r="E625" s="161"/>
      <c r="F625" s="167">
        <f t="shared" si="14"/>
        <v>0</v>
      </c>
      <c r="G625" s="320"/>
      <c r="H625" s="320"/>
      <c r="I625" s="320"/>
      <c r="J625" s="320"/>
      <c r="K625" s="320"/>
      <c r="L625" s="321"/>
      <c r="M625" s="321"/>
      <c r="N625" s="319"/>
      <c r="O625" s="29"/>
      <c r="P625" s="32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">
      <c r="A626" s="318"/>
      <c r="B626" s="29"/>
      <c r="C626" s="319"/>
      <c r="D626" s="320"/>
      <c r="E626" s="161"/>
      <c r="F626" s="167">
        <f t="shared" si="14"/>
        <v>0</v>
      </c>
      <c r="G626" s="320"/>
      <c r="H626" s="320"/>
      <c r="I626" s="320"/>
      <c r="J626" s="320"/>
      <c r="K626" s="320"/>
      <c r="L626" s="321"/>
      <c r="M626" s="321"/>
      <c r="N626" s="319"/>
      <c r="O626" s="29"/>
      <c r="P626" s="32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">
      <c r="A627" s="318"/>
      <c r="B627" s="29"/>
      <c r="C627" s="319"/>
      <c r="D627" s="320"/>
      <c r="E627" s="161"/>
      <c r="F627" s="167">
        <f t="shared" si="14"/>
        <v>0</v>
      </c>
      <c r="G627" s="320"/>
      <c r="H627" s="320"/>
      <c r="I627" s="320"/>
      <c r="J627" s="320"/>
      <c r="K627" s="320"/>
      <c r="L627" s="321"/>
      <c r="M627" s="321"/>
      <c r="N627" s="319"/>
      <c r="O627" s="29"/>
      <c r="P627" s="32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">
      <c r="A628" s="318"/>
      <c r="B628" s="29"/>
      <c r="C628" s="319"/>
      <c r="D628" s="320"/>
      <c r="E628" s="161"/>
      <c r="F628" s="167">
        <f t="shared" si="14"/>
        <v>0</v>
      </c>
      <c r="G628" s="320"/>
      <c r="H628" s="320"/>
      <c r="I628" s="320"/>
      <c r="J628" s="320"/>
      <c r="K628" s="320"/>
      <c r="L628" s="321"/>
      <c r="M628" s="321"/>
      <c r="N628" s="319"/>
      <c r="O628" s="29"/>
      <c r="P628" s="32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">
      <c r="A629" s="318"/>
      <c r="B629" s="29"/>
      <c r="C629" s="319"/>
      <c r="D629" s="320"/>
      <c r="E629" s="161"/>
      <c r="F629" s="167">
        <f t="shared" si="14"/>
        <v>0</v>
      </c>
      <c r="G629" s="320"/>
      <c r="H629" s="320"/>
      <c r="I629" s="320"/>
      <c r="J629" s="320"/>
      <c r="K629" s="320"/>
      <c r="L629" s="321"/>
      <c r="M629" s="321"/>
      <c r="N629" s="319"/>
      <c r="O629" s="29"/>
      <c r="P629" s="32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">
      <c r="A630" s="318"/>
      <c r="B630" s="29"/>
      <c r="C630" s="319"/>
      <c r="D630" s="320"/>
      <c r="E630" s="161"/>
      <c r="F630" s="167">
        <f t="shared" si="14"/>
        <v>0</v>
      </c>
      <c r="G630" s="320"/>
      <c r="H630" s="320"/>
      <c r="I630" s="320"/>
      <c r="J630" s="320"/>
      <c r="K630" s="320"/>
      <c r="L630" s="321"/>
      <c r="M630" s="321"/>
      <c r="N630" s="319"/>
      <c r="O630" s="29"/>
      <c r="P630" s="32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">
      <c r="A631" s="318"/>
      <c r="B631" s="29"/>
      <c r="C631" s="319"/>
      <c r="D631" s="320"/>
      <c r="E631" s="161"/>
      <c r="F631" s="167">
        <f t="shared" si="14"/>
        <v>0</v>
      </c>
      <c r="G631" s="320"/>
      <c r="H631" s="320"/>
      <c r="I631" s="320"/>
      <c r="J631" s="320"/>
      <c r="K631" s="320"/>
      <c r="L631" s="321"/>
      <c r="M631" s="321"/>
      <c r="N631" s="319"/>
      <c r="O631" s="29"/>
      <c r="P631" s="32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">
      <c r="A632" s="318"/>
      <c r="B632" s="29"/>
      <c r="C632" s="319"/>
      <c r="D632" s="320"/>
      <c r="E632" s="161"/>
      <c r="F632" s="167">
        <f t="shared" si="14"/>
        <v>0</v>
      </c>
      <c r="G632" s="320"/>
      <c r="H632" s="320"/>
      <c r="I632" s="320"/>
      <c r="J632" s="320"/>
      <c r="K632" s="320"/>
      <c r="L632" s="321"/>
      <c r="M632" s="321"/>
      <c r="N632" s="319"/>
      <c r="O632" s="29"/>
      <c r="P632" s="32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">
      <c r="A633" s="318"/>
      <c r="B633" s="29"/>
      <c r="C633" s="319"/>
      <c r="D633" s="320"/>
      <c r="E633" s="161"/>
      <c r="F633" s="167">
        <f t="shared" si="14"/>
        <v>0</v>
      </c>
      <c r="G633" s="320"/>
      <c r="H633" s="320"/>
      <c r="I633" s="320"/>
      <c r="J633" s="320"/>
      <c r="K633" s="320"/>
      <c r="L633" s="321"/>
      <c r="M633" s="321"/>
      <c r="N633" s="319"/>
      <c r="O633" s="29"/>
      <c r="P633" s="32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">
      <c r="A634" s="318"/>
      <c r="B634" s="29"/>
      <c r="C634" s="319"/>
      <c r="D634" s="320"/>
      <c r="E634" s="161"/>
      <c r="F634" s="167">
        <f t="shared" si="14"/>
        <v>0</v>
      </c>
      <c r="G634" s="320"/>
      <c r="H634" s="320"/>
      <c r="I634" s="320"/>
      <c r="J634" s="320"/>
      <c r="K634" s="320"/>
      <c r="L634" s="321"/>
      <c r="M634" s="321"/>
      <c r="N634" s="319"/>
      <c r="O634" s="29"/>
      <c r="P634" s="32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">
      <c r="A635" s="318"/>
      <c r="B635" s="29"/>
      <c r="C635" s="319"/>
      <c r="D635" s="320"/>
      <c r="E635" s="161"/>
      <c r="F635" s="167">
        <f t="shared" si="14"/>
        <v>0</v>
      </c>
      <c r="G635" s="320"/>
      <c r="H635" s="320"/>
      <c r="I635" s="320"/>
      <c r="J635" s="320"/>
      <c r="K635" s="320"/>
      <c r="L635" s="321"/>
      <c r="M635" s="321"/>
      <c r="N635" s="319"/>
      <c r="O635" s="29"/>
      <c r="P635" s="32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">
      <c r="A636" s="318"/>
      <c r="B636" s="29"/>
      <c r="C636" s="319"/>
      <c r="D636" s="320"/>
      <c r="E636" s="161"/>
      <c r="F636" s="167">
        <f t="shared" si="14"/>
        <v>0</v>
      </c>
      <c r="G636" s="320"/>
      <c r="H636" s="320"/>
      <c r="I636" s="320"/>
      <c r="J636" s="320"/>
      <c r="K636" s="320"/>
      <c r="L636" s="321"/>
      <c r="M636" s="321"/>
      <c r="N636" s="319"/>
      <c r="O636" s="29"/>
      <c r="P636" s="32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">
      <c r="A637" s="318"/>
      <c r="B637" s="29"/>
      <c r="C637" s="319"/>
      <c r="D637" s="320"/>
      <c r="E637" s="161"/>
      <c r="F637" s="167">
        <f t="shared" si="14"/>
        <v>0</v>
      </c>
      <c r="G637" s="320"/>
      <c r="H637" s="320"/>
      <c r="I637" s="320"/>
      <c r="J637" s="320"/>
      <c r="K637" s="320"/>
      <c r="L637" s="321"/>
      <c r="M637" s="321"/>
      <c r="N637" s="319"/>
      <c r="O637" s="29"/>
      <c r="P637" s="32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">
      <c r="A638" s="318"/>
      <c r="B638" s="29"/>
      <c r="C638" s="319"/>
      <c r="D638" s="320"/>
      <c r="E638" s="161"/>
      <c r="F638" s="167">
        <f t="shared" si="14"/>
        <v>0</v>
      </c>
      <c r="G638" s="320"/>
      <c r="H638" s="320"/>
      <c r="I638" s="320"/>
      <c r="J638" s="320"/>
      <c r="K638" s="320"/>
      <c r="L638" s="321"/>
      <c r="M638" s="321"/>
      <c r="N638" s="319"/>
      <c r="O638" s="29"/>
      <c r="P638" s="32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">
      <c r="A639" s="318"/>
      <c r="B639" s="29"/>
      <c r="C639" s="319"/>
      <c r="D639" s="320"/>
      <c r="E639" s="161"/>
      <c r="F639" s="167">
        <f t="shared" si="14"/>
        <v>0</v>
      </c>
      <c r="G639" s="320"/>
      <c r="H639" s="320"/>
      <c r="I639" s="320"/>
      <c r="J639" s="320"/>
      <c r="K639" s="320"/>
      <c r="L639" s="321"/>
      <c r="M639" s="321"/>
      <c r="N639" s="319"/>
      <c r="O639" s="29"/>
      <c r="P639" s="32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">
      <c r="A640" s="318"/>
      <c r="B640" s="29"/>
      <c r="C640" s="319"/>
      <c r="D640" s="320"/>
      <c r="E640" s="161"/>
      <c r="F640" s="167">
        <f t="shared" si="14"/>
        <v>0</v>
      </c>
      <c r="G640" s="320"/>
      <c r="H640" s="320"/>
      <c r="I640" s="320"/>
      <c r="J640" s="320"/>
      <c r="K640" s="320"/>
      <c r="L640" s="321"/>
      <c r="M640" s="321"/>
      <c r="N640" s="319"/>
      <c r="O640" s="29"/>
      <c r="P640" s="32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">
      <c r="A641" s="318"/>
      <c r="B641" s="29"/>
      <c r="C641" s="319"/>
      <c r="D641" s="320"/>
      <c r="E641" s="161"/>
      <c r="F641" s="167">
        <f t="shared" si="14"/>
        <v>0</v>
      </c>
      <c r="G641" s="320"/>
      <c r="H641" s="320"/>
      <c r="I641" s="320"/>
      <c r="J641" s="320"/>
      <c r="K641" s="320"/>
      <c r="L641" s="321"/>
      <c r="M641" s="321"/>
      <c r="N641" s="319"/>
      <c r="O641" s="29"/>
      <c r="P641" s="32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">
      <c r="A642" s="318"/>
      <c r="B642" s="29"/>
      <c r="C642" s="319"/>
      <c r="D642" s="320"/>
      <c r="E642" s="161"/>
      <c r="F642" s="167">
        <f t="shared" si="14"/>
        <v>0</v>
      </c>
      <c r="G642" s="320"/>
      <c r="H642" s="320"/>
      <c r="I642" s="320"/>
      <c r="J642" s="320"/>
      <c r="K642" s="320"/>
      <c r="L642" s="321"/>
      <c r="M642" s="321"/>
      <c r="N642" s="319"/>
      <c r="O642" s="29"/>
      <c r="P642" s="32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">
      <c r="A643" s="318"/>
      <c r="B643" s="29"/>
      <c r="C643" s="319"/>
      <c r="D643" s="320"/>
      <c r="E643" s="161"/>
      <c r="F643" s="167">
        <f t="shared" si="14"/>
        <v>0</v>
      </c>
      <c r="G643" s="320"/>
      <c r="H643" s="320"/>
      <c r="I643" s="320"/>
      <c r="J643" s="320"/>
      <c r="K643" s="320"/>
      <c r="L643" s="321"/>
      <c r="M643" s="321"/>
      <c r="N643" s="319"/>
      <c r="O643" s="29"/>
      <c r="P643" s="32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">
      <c r="A644" s="318"/>
      <c r="B644" s="29"/>
      <c r="C644" s="319"/>
      <c r="D644" s="320"/>
      <c r="E644" s="161"/>
      <c r="F644" s="167">
        <f t="shared" si="14"/>
        <v>0</v>
      </c>
      <c r="G644" s="320"/>
      <c r="H644" s="320"/>
      <c r="I644" s="320"/>
      <c r="J644" s="320"/>
      <c r="K644" s="320"/>
      <c r="L644" s="321"/>
      <c r="M644" s="321"/>
      <c r="N644" s="319"/>
      <c r="O644" s="29"/>
      <c r="P644" s="32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">
      <c r="A645" s="318"/>
      <c r="B645" s="29"/>
      <c r="C645" s="319"/>
      <c r="D645" s="320"/>
      <c r="E645" s="161"/>
      <c r="F645" s="167">
        <f t="shared" si="14"/>
        <v>0</v>
      </c>
      <c r="G645" s="320"/>
      <c r="H645" s="320"/>
      <c r="I645" s="320"/>
      <c r="J645" s="320"/>
      <c r="K645" s="320"/>
      <c r="L645" s="321"/>
      <c r="M645" s="321"/>
      <c r="N645" s="319"/>
      <c r="O645" s="29"/>
      <c r="P645" s="32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">
      <c r="A646" s="318"/>
      <c r="B646" s="29"/>
      <c r="C646" s="319"/>
      <c r="D646" s="320"/>
      <c r="E646" s="161"/>
      <c r="F646" s="167">
        <f t="shared" si="14"/>
        <v>0</v>
      </c>
      <c r="G646" s="320"/>
      <c r="H646" s="320"/>
      <c r="I646" s="320"/>
      <c r="J646" s="320"/>
      <c r="K646" s="320"/>
      <c r="L646" s="321"/>
      <c r="M646" s="321"/>
      <c r="N646" s="319"/>
      <c r="O646" s="29"/>
      <c r="P646" s="32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">
      <c r="A647" s="318"/>
      <c r="B647" s="29"/>
      <c r="C647" s="319"/>
      <c r="D647" s="320"/>
      <c r="E647" s="161"/>
      <c r="F647" s="167">
        <f t="shared" si="14"/>
        <v>0</v>
      </c>
      <c r="G647" s="320"/>
      <c r="H647" s="320"/>
      <c r="I647" s="320"/>
      <c r="J647" s="320"/>
      <c r="K647" s="320"/>
      <c r="L647" s="321"/>
      <c r="M647" s="321"/>
      <c r="N647" s="319"/>
      <c r="O647" s="29"/>
      <c r="P647" s="32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">
      <c r="A648" s="318"/>
      <c r="B648" s="29"/>
      <c r="C648" s="319"/>
      <c r="D648" s="320"/>
      <c r="E648" s="161"/>
      <c r="F648" s="167">
        <f t="shared" si="14"/>
        <v>0</v>
      </c>
      <c r="G648" s="320"/>
      <c r="H648" s="320"/>
      <c r="I648" s="320"/>
      <c r="J648" s="320"/>
      <c r="K648" s="320"/>
      <c r="L648" s="321"/>
      <c r="M648" s="321"/>
      <c r="N648" s="319"/>
      <c r="O648" s="29"/>
      <c r="P648" s="32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">
      <c r="A649" s="318"/>
      <c r="B649" s="29"/>
      <c r="C649" s="319"/>
      <c r="D649" s="320"/>
      <c r="E649" s="161"/>
      <c r="F649" s="167">
        <f t="shared" si="14"/>
        <v>0</v>
      </c>
      <c r="G649" s="320"/>
      <c r="H649" s="320"/>
      <c r="I649" s="320"/>
      <c r="J649" s="320"/>
      <c r="K649" s="320"/>
      <c r="L649" s="321"/>
      <c r="M649" s="321"/>
      <c r="N649" s="319"/>
      <c r="O649" s="29"/>
      <c r="P649" s="32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">
      <c r="A650" s="318"/>
      <c r="B650" s="29"/>
      <c r="C650" s="319"/>
      <c r="D650" s="320"/>
      <c r="E650" s="161"/>
      <c r="F650" s="167">
        <f t="shared" si="14"/>
        <v>0</v>
      </c>
      <c r="G650" s="320"/>
      <c r="H650" s="320"/>
      <c r="I650" s="320"/>
      <c r="J650" s="320"/>
      <c r="K650" s="320"/>
      <c r="L650" s="321"/>
      <c r="M650" s="321"/>
      <c r="N650" s="319"/>
      <c r="O650" s="29"/>
      <c r="P650" s="32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">
      <c r="A651" s="318"/>
      <c r="B651" s="29"/>
      <c r="C651" s="319"/>
      <c r="D651" s="320"/>
      <c r="E651" s="161"/>
      <c r="F651" s="167">
        <f t="shared" si="14"/>
        <v>0</v>
      </c>
      <c r="G651" s="320"/>
      <c r="H651" s="320"/>
      <c r="I651" s="320"/>
      <c r="J651" s="320"/>
      <c r="K651" s="320"/>
      <c r="L651" s="321"/>
      <c r="M651" s="321"/>
      <c r="N651" s="319"/>
      <c r="O651" s="29"/>
      <c r="P651" s="32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">
      <c r="A652" s="318"/>
      <c r="B652" s="29"/>
      <c r="C652" s="319"/>
      <c r="D652" s="320"/>
      <c r="E652" s="161"/>
      <c r="F652" s="167">
        <f t="shared" si="14"/>
        <v>0</v>
      </c>
      <c r="G652" s="320"/>
      <c r="H652" s="320"/>
      <c r="I652" s="320"/>
      <c r="J652" s="320"/>
      <c r="K652" s="320"/>
      <c r="L652" s="321"/>
      <c r="M652" s="321"/>
      <c r="N652" s="319"/>
      <c r="O652" s="29"/>
      <c r="P652" s="32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">
      <c r="A653" s="318"/>
      <c r="B653" s="29"/>
      <c r="C653" s="319"/>
      <c r="D653" s="320"/>
      <c r="E653" s="161"/>
      <c r="F653" s="167">
        <f t="shared" si="14"/>
        <v>0</v>
      </c>
      <c r="G653" s="320"/>
      <c r="H653" s="320"/>
      <c r="I653" s="320"/>
      <c r="J653" s="320"/>
      <c r="K653" s="320"/>
      <c r="L653" s="321"/>
      <c r="M653" s="321"/>
      <c r="N653" s="319"/>
      <c r="O653" s="29"/>
      <c r="P653" s="32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">
      <c r="A654" s="318"/>
      <c r="B654" s="29"/>
      <c r="C654" s="319"/>
      <c r="D654" s="320"/>
      <c r="E654" s="161"/>
      <c r="F654" s="167">
        <f t="shared" si="14"/>
        <v>0</v>
      </c>
      <c r="G654" s="320"/>
      <c r="H654" s="320"/>
      <c r="I654" s="320"/>
      <c r="J654" s="320"/>
      <c r="K654" s="320"/>
      <c r="L654" s="321"/>
      <c r="M654" s="321"/>
      <c r="N654" s="319"/>
      <c r="O654" s="29"/>
      <c r="P654" s="32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">
      <c r="A655" s="318"/>
      <c r="B655" s="29"/>
      <c r="C655" s="319"/>
      <c r="D655" s="320"/>
      <c r="E655" s="161"/>
      <c r="F655" s="167">
        <f t="shared" si="14"/>
        <v>0</v>
      </c>
      <c r="G655" s="320"/>
      <c r="H655" s="320"/>
      <c r="I655" s="320"/>
      <c r="J655" s="320"/>
      <c r="K655" s="320"/>
      <c r="L655" s="321"/>
      <c r="M655" s="321"/>
      <c r="N655" s="319"/>
      <c r="O655" s="29"/>
      <c r="P655" s="32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">
      <c r="A656" s="318"/>
      <c r="B656" s="29"/>
      <c r="C656" s="319"/>
      <c r="D656" s="320"/>
      <c r="E656" s="161"/>
      <c r="F656" s="167">
        <f t="shared" si="14"/>
        <v>0</v>
      </c>
      <c r="G656" s="320"/>
      <c r="H656" s="320"/>
      <c r="I656" s="320"/>
      <c r="J656" s="320"/>
      <c r="K656" s="320"/>
      <c r="L656" s="321"/>
      <c r="M656" s="321"/>
      <c r="N656" s="319"/>
      <c r="O656" s="29"/>
      <c r="P656" s="32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">
      <c r="A657" s="318"/>
      <c r="B657" s="29"/>
      <c r="C657" s="319"/>
      <c r="D657" s="320"/>
      <c r="E657" s="161"/>
      <c r="F657" s="167">
        <f t="shared" si="14"/>
        <v>0</v>
      </c>
      <c r="G657" s="320"/>
      <c r="H657" s="320"/>
      <c r="I657" s="320"/>
      <c r="J657" s="320"/>
      <c r="K657" s="320"/>
      <c r="L657" s="321"/>
      <c r="M657" s="321"/>
      <c r="N657" s="319"/>
      <c r="O657" s="29"/>
      <c r="P657" s="32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">
      <c r="A658" s="318"/>
      <c r="B658" s="29"/>
      <c r="C658" s="319"/>
      <c r="D658" s="320"/>
      <c r="E658" s="161"/>
      <c r="F658" s="167">
        <f t="shared" si="14"/>
        <v>0</v>
      </c>
      <c r="G658" s="320"/>
      <c r="H658" s="320"/>
      <c r="I658" s="320"/>
      <c r="J658" s="320"/>
      <c r="K658" s="320"/>
      <c r="L658" s="321"/>
      <c r="M658" s="321"/>
      <c r="N658" s="319"/>
      <c r="O658" s="29"/>
      <c r="P658" s="32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">
      <c r="A659" s="318"/>
      <c r="B659" s="29"/>
      <c r="C659" s="319"/>
      <c r="D659" s="320"/>
      <c r="E659" s="161"/>
      <c r="F659" s="167">
        <f t="shared" si="14"/>
        <v>0</v>
      </c>
      <c r="G659" s="320"/>
      <c r="H659" s="320"/>
      <c r="I659" s="320"/>
      <c r="J659" s="320"/>
      <c r="K659" s="320"/>
      <c r="L659" s="321"/>
      <c r="M659" s="321"/>
      <c r="N659" s="319"/>
      <c r="O659" s="29"/>
      <c r="P659" s="32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">
      <c r="A660" s="318"/>
      <c r="B660" s="29"/>
      <c r="C660" s="319"/>
      <c r="D660" s="320"/>
      <c r="E660" s="161"/>
      <c r="F660" s="167">
        <f t="shared" si="14"/>
        <v>0</v>
      </c>
      <c r="G660" s="320"/>
      <c r="H660" s="320"/>
      <c r="I660" s="320"/>
      <c r="J660" s="320"/>
      <c r="K660" s="320"/>
      <c r="L660" s="321"/>
      <c r="M660" s="321"/>
      <c r="N660" s="319"/>
      <c r="O660" s="29"/>
      <c r="P660" s="32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">
      <c r="A661" s="318"/>
      <c r="B661" s="29"/>
      <c r="C661" s="319"/>
      <c r="D661" s="320"/>
      <c r="E661" s="161"/>
      <c r="F661" s="167">
        <f t="shared" si="14"/>
        <v>0</v>
      </c>
      <c r="G661" s="320"/>
      <c r="H661" s="320"/>
      <c r="I661" s="320"/>
      <c r="J661" s="320"/>
      <c r="K661" s="320"/>
      <c r="L661" s="321"/>
      <c r="M661" s="321"/>
      <c r="N661" s="319"/>
      <c r="O661" s="29"/>
      <c r="P661" s="32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">
      <c r="A662" s="318"/>
      <c r="B662" s="29"/>
      <c r="C662" s="319"/>
      <c r="D662" s="320"/>
      <c r="E662" s="161"/>
      <c r="F662" s="167">
        <f t="shared" si="14"/>
        <v>0</v>
      </c>
      <c r="G662" s="320"/>
      <c r="H662" s="320"/>
      <c r="I662" s="320"/>
      <c r="J662" s="320"/>
      <c r="K662" s="320"/>
      <c r="L662" s="321"/>
      <c r="M662" s="321"/>
      <c r="N662" s="319"/>
      <c r="O662" s="29"/>
      <c r="P662" s="32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">
      <c r="A663" s="318"/>
      <c r="B663" s="29"/>
      <c r="C663" s="319"/>
      <c r="D663" s="320"/>
      <c r="E663" s="161"/>
      <c r="F663" s="167">
        <f t="shared" si="14"/>
        <v>0</v>
      </c>
      <c r="G663" s="320"/>
      <c r="H663" s="320"/>
      <c r="I663" s="320"/>
      <c r="J663" s="320"/>
      <c r="K663" s="320"/>
      <c r="L663" s="321"/>
      <c r="M663" s="321"/>
      <c r="N663" s="319"/>
      <c r="O663" s="29"/>
      <c r="P663" s="32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">
      <c r="A664" s="318"/>
      <c r="B664" s="29"/>
      <c r="C664" s="319"/>
      <c r="D664" s="320"/>
      <c r="E664" s="161"/>
      <c r="F664" s="167">
        <f t="shared" si="14"/>
        <v>0</v>
      </c>
      <c r="G664" s="320"/>
      <c r="H664" s="320"/>
      <c r="I664" s="320"/>
      <c r="J664" s="320"/>
      <c r="K664" s="320"/>
      <c r="L664" s="321"/>
      <c r="M664" s="321"/>
      <c r="N664" s="319"/>
      <c r="O664" s="29"/>
      <c r="P664" s="32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">
      <c r="A665" s="318"/>
      <c r="B665" s="29"/>
      <c r="C665" s="319"/>
      <c r="D665" s="320"/>
      <c r="E665" s="161"/>
      <c r="F665" s="167">
        <f t="shared" si="14"/>
        <v>0</v>
      </c>
      <c r="G665" s="320"/>
      <c r="H665" s="320"/>
      <c r="I665" s="320"/>
      <c r="J665" s="320"/>
      <c r="K665" s="320"/>
      <c r="L665" s="321"/>
      <c r="M665" s="321"/>
      <c r="N665" s="319"/>
      <c r="O665" s="29"/>
      <c r="P665" s="32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">
      <c r="A666" s="318"/>
      <c r="B666" s="29"/>
      <c r="C666" s="319"/>
      <c r="D666" s="320"/>
      <c r="E666" s="161"/>
      <c r="F666" s="167">
        <f t="shared" si="14"/>
        <v>0</v>
      </c>
      <c r="G666" s="320"/>
      <c r="H666" s="320"/>
      <c r="I666" s="320"/>
      <c r="J666" s="320"/>
      <c r="K666" s="320"/>
      <c r="L666" s="321"/>
      <c r="M666" s="321"/>
      <c r="N666" s="319"/>
      <c r="O666" s="29"/>
      <c r="P666" s="32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">
      <c r="A667" s="318"/>
      <c r="B667" s="29"/>
      <c r="C667" s="319"/>
      <c r="D667" s="320"/>
      <c r="E667" s="161"/>
      <c r="F667" s="167">
        <f t="shared" si="14"/>
        <v>0</v>
      </c>
      <c r="G667" s="320"/>
      <c r="H667" s="320"/>
      <c r="I667" s="320"/>
      <c r="J667" s="320"/>
      <c r="K667" s="320"/>
      <c r="L667" s="321"/>
      <c r="M667" s="321"/>
      <c r="N667" s="319"/>
      <c r="O667" s="29"/>
      <c r="P667" s="32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">
      <c r="A668" s="318"/>
      <c r="B668" s="29"/>
      <c r="C668" s="319"/>
      <c r="D668" s="320"/>
      <c r="E668" s="161"/>
      <c r="F668" s="167">
        <f t="shared" si="14"/>
        <v>0</v>
      </c>
      <c r="G668" s="320"/>
      <c r="H668" s="320"/>
      <c r="I668" s="320"/>
      <c r="J668" s="320"/>
      <c r="K668" s="320"/>
      <c r="L668" s="321"/>
      <c r="M668" s="321"/>
      <c r="N668" s="319"/>
      <c r="O668" s="29"/>
      <c r="P668" s="32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">
      <c r="A669" s="318"/>
      <c r="B669" s="29"/>
      <c r="C669" s="319"/>
      <c r="D669" s="320"/>
      <c r="E669" s="161"/>
      <c r="F669" s="167">
        <f t="shared" si="14"/>
        <v>0</v>
      </c>
      <c r="G669" s="320"/>
      <c r="H669" s="320"/>
      <c r="I669" s="320"/>
      <c r="J669" s="320"/>
      <c r="K669" s="320"/>
      <c r="L669" s="321"/>
      <c r="M669" s="321"/>
      <c r="N669" s="319"/>
      <c r="O669" s="29"/>
      <c r="P669" s="32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">
      <c r="A670" s="318"/>
      <c r="B670" s="29"/>
      <c r="C670" s="319"/>
      <c r="D670" s="320"/>
      <c r="E670" s="161"/>
      <c r="F670" s="167">
        <f t="shared" si="14"/>
        <v>0</v>
      </c>
      <c r="G670" s="320"/>
      <c r="H670" s="320"/>
      <c r="I670" s="320"/>
      <c r="J670" s="320"/>
      <c r="K670" s="320"/>
      <c r="L670" s="321"/>
      <c r="M670" s="321"/>
      <c r="N670" s="319"/>
      <c r="O670" s="29"/>
      <c r="P670" s="32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">
      <c r="A671" s="318"/>
      <c r="B671" s="29"/>
      <c r="C671" s="319"/>
      <c r="D671" s="320"/>
      <c r="E671" s="161"/>
      <c r="F671" s="167">
        <f t="shared" si="14"/>
        <v>0</v>
      </c>
      <c r="G671" s="320"/>
      <c r="H671" s="320"/>
      <c r="I671" s="320"/>
      <c r="J671" s="320"/>
      <c r="K671" s="320"/>
      <c r="L671" s="321"/>
      <c r="M671" s="321"/>
      <c r="N671" s="319"/>
      <c r="O671" s="29"/>
      <c r="P671" s="32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">
      <c r="A672" s="318"/>
      <c r="B672" s="29"/>
      <c r="C672" s="319"/>
      <c r="D672" s="320"/>
      <c r="E672" s="161"/>
      <c r="F672" s="167">
        <f t="shared" si="14"/>
        <v>0</v>
      </c>
      <c r="G672" s="320"/>
      <c r="H672" s="320"/>
      <c r="I672" s="320"/>
      <c r="J672" s="320"/>
      <c r="K672" s="320"/>
      <c r="L672" s="321"/>
      <c r="M672" s="321"/>
      <c r="N672" s="319"/>
      <c r="O672" s="29"/>
      <c r="P672" s="32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">
      <c r="A673" s="318"/>
      <c r="B673" s="29"/>
      <c r="C673" s="319"/>
      <c r="D673" s="320"/>
      <c r="E673" s="161"/>
      <c r="F673" s="167">
        <f t="shared" si="14"/>
        <v>0</v>
      </c>
      <c r="G673" s="320"/>
      <c r="H673" s="320"/>
      <c r="I673" s="320"/>
      <c r="J673" s="320"/>
      <c r="K673" s="320"/>
      <c r="L673" s="321"/>
      <c r="M673" s="321"/>
      <c r="N673" s="319"/>
      <c r="O673" s="29"/>
      <c r="P673" s="32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">
      <c r="A674" s="318"/>
      <c r="B674" s="29"/>
      <c r="C674" s="319"/>
      <c r="D674" s="320"/>
      <c r="E674" s="161"/>
      <c r="F674" s="167">
        <f t="shared" si="14"/>
        <v>0</v>
      </c>
      <c r="G674" s="320"/>
      <c r="H674" s="320"/>
      <c r="I674" s="320"/>
      <c r="J674" s="320"/>
      <c r="K674" s="320"/>
      <c r="L674" s="321"/>
      <c r="M674" s="321"/>
      <c r="N674" s="319"/>
      <c r="O674" s="29"/>
      <c r="P674" s="32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">
      <c r="A675" s="318"/>
      <c r="B675" s="29"/>
      <c r="C675" s="319"/>
      <c r="D675" s="320"/>
      <c r="E675" s="161"/>
      <c r="F675" s="167">
        <f t="shared" si="14"/>
        <v>0</v>
      </c>
      <c r="G675" s="320"/>
      <c r="H675" s="320"/>
      <c r="I675" s="320"/>
      <c r="J675" s="320"/>
      <c r="K675" s="320"/>
      <c r="L675" s="321"/>
      <c r="M675" s="321"/>
      <c r="N675" s="319"/>
      <c r="O675" s="29"/>
      <c r="P675" s="32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">
      <c r="A676" s="318"/>
      <c r="B676" s="29"/>
      <c r="C676" s="319"/>
      <c r="D676" s="320"/>
      <c r="E676" s="161"/>
      <c r="F676" s="167">
        <f t="shared" si="14"/>
        <v>0</v>
      </c>
      <c r="G676" s="320"/>
      <c r="H676" s="320"/>
      <c r="I676" s="320"/>
      <c r="J676" s="320"/>
      <c r="K676" s="320"/>
      <c r="L676" s="321"/>
      <c r="M676" s="321"/>
      <c r="N676" s="319"/>
      <c r="O676" s="29"/>
      <c r="P676" s="32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">
      <c r="A677" s="318"/>
      <c r="B677" s="29"/>
      <c r="C677" s="319"/>
      <c r="D677" s="320"/>
      <c r="E677" s="161"/>
      <c r="F677" s="167">
        <f t="shared" si="14"/>
        <v>0</v>
      </c>
      <c r="G677" s="320"/>
      <c r="H677" s="320"/>
      <c r="I677" s="320"/>
      <c r="J677" s="320"/>
      <c r="K677" s="320"/>
      <c r="L677" s="321"/>
      <c r="M677" s="321"/>
      <c r="N677" s="319"/>
      <c r="O677" s="29"/>
      <c r="P677" s="32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">
      <c r="A678" s="318"/>
      <c r="B678" s="29"/>
      <c r="C678" s="319"/>
      <c r="D678" s="320"/>
      <c r="E678" s="161"/>
      <c r="F678" s="167">
        <f t="shared" si="14"/>
        <v>0</v>
      </c>
      <c r="G678" s="320"/>
      <c r="H678" s="320"/>
      <c r="I678" s="320"/>
      <c r="J678" s="320"/>
      <c r="K678" s="320"/>
      <c r="L678" s="321"/>
      <c r="M678" s="321"/>
      <c r="N678" s="319"/>
      <c r="O678" s="29"/>
      <c r="P678" s="32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">
      <c r="A679" s="318"/>
      <c r="B679" s="29"/>
      <c r="C679" s="319"/>
      <c r="D679" s="320"/>
      <c r="E679" s="161"/>
      <c r="F679" s="167">
        <f t="shared" si="14"/>
        <v>0</v>
      </c>
      <c r="G679" s="320"/>
      <c r="H679" s="320"/>
      <c r="I679" s="320"/>
      <c r="J679" s="320"/>
      <c r="K679" s="320"/>
      <c r="L679" s="321"/>
      <c r="M679" s="321"/>
      <c r="N679" s="319"/>
      <c r="O679" s="29"/>
      <c r="P679" s="32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">
      <c r="A680" s="318"/>
      <c r="B680" s="29"/>
      <c r="C680" s="319"/>
      <c r="D680" s="320"/>
      <c r="E680" s="161"/>
      <c r="F680" s="167">
        <f t="shared" si="14"/>
        <v>0</v>
      </c>
      <c r="G680" s="320"/>
      <c r="H680" s="320"/>
      <c r="I680" s="320"/>
      <c r="J680" s="320"/>
      <c r="K680" s="320"/>
      <c r="L680" s="321"/>
      <c r="M680" s="321"/>
      <c r="N680" s="319"/>
      <c r="O680" s="29"/>
      <c r="P680" s="32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">
      <c r="A681" s="318"/>
      <c r="B681" s="29"/>
      <c r="C681" s="319"/>
      <c r="D681" s="320"/>
      <c r="E681" s="161"/>
      <c r="F681" s="167">
        <f t="shared" si="14"/>
        <v>0</v>
      </c>
      <c r="G681" s="320"/>
      <c r="H681" s="320"/>
      <c r="I681" s="320"/>
      <c r="J681" s="320"/>
      <c r="K681" s="320"/>
      <c r="L681" s="321"/>
      <c r="M681" s="321"/>
      <c r="N681" s="319"/>
      <c r="O681" s="29"/>
      <c r="P681" s="32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">
      <c r="A682" s="318"/>
      <c r="B682" s="29"/>
      <c r="C682" s="319"/>
      <c r="D682" s="320"/>
      <c r="E682" s="161"/>
      <c r="F682" s="167">
        <f t="shared" si="14"/>
        <v>0</v>
      </c>
      <c r="G682" s="320"/>
      <c r="H682" s="320"/>
      <c r="I682" s="320"/>
      <c r="J682" s="320"/>
      <c r="K682" s="320"/>
      <c r="L682" s="321"/>
      <c r="M682" s="321"/>
      <c r="N682" s="319"/>
      <c r="O682" s="29"/>
      <c r="P682" s="32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">
      <c r="A683" s="318"/>
      <c r="B683" s="29"/>
      <c r="C683" s="319"/>
      <c r="D683" s="320"/>
      <c r="E683" s="161"/>
      <c r="F683" s="167">
        <f t="shared" si="14"/>
        <v>0</v>
      </c>
      <c r="G683" s="320"/>
      <c r="H683" s="320"/>
      <c r="I683" s="320"/>
      <c r="J683" s="320"/>
      <c r="K683" s="320"/>
      <c r="L683" s="321"/>
      <c r="M683" s="321"/>
      <c r="N683" s="319"/>
      <c r="O683" s="29"/>
      <c r="P683" s="32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">
      <c r="A684" s="318"/>
      <c r="B684" s="29"/>
      <c r="C684" s="319"/>
      <c r="D684" s="320"/>
      <c r="E684" s="161"/>
      <c r="F684" s="167">
        <f t="shared" si="14"/>
        <v>0</v>
      </c>
      <c r="G684" s="320"/>
      <c r="H684" s="320"/>
      <c r="I684" s="320"/>
      <c r="J684" s="320"/>
      <c r="K684" s="320"/>
      <c r="L684" s="321"/>
      <c r="M684" s="321"/>
      <c r="N684" s="319"/>
      <c r="O684" s="29"/>
      <c r="P684" s="32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">
      <c r="A685" s="318"/>
      <c r="B685" s="29"/>
      <c r="C685" s="319"/>
      <c r="D685" s="320"/>
      <c r="E685" s="161"/>
      <c r="F685" s="167">
        <f t="shared" si="14"/>
        <v>0</v>
      </c>
      <c r="G685" s="320"/>
      <c r="H685" s="320"/>
      <c r="I685" s="320"/>
      <c r="J685" s="320"/>
      <c r="K685" s="320"/>
      <c r="L685" s="321"/>
      <c r="M685" s="321"/>
      <c r="N685" s="319"/>
      <c r="O685" s="29"/>
      <c r="P685" s="32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">
      <c r="A686" s="318"/>
      <c r="B686" s="29"/>
      <c r="C686" s="319"/>
      <c r="D686" s="320"/>
      <c r="E686" s="161"/>
      <c r="F686" s="167">
        <f t="shared" si="14"/>
        <v>0</v>
      </c>
      <c r="G686" s="320"/>
      <c r="H686" s="320"/>
      <c r="I686" s="320"/>
      <c r="J686" s="320"/>
      <c r="K686" s="320"/>
      <c r="L686" s="321"/>
      <c r="M686" s="321"/>
      <c r="N686" s="319"/>
      <c r="O686" s="29"/>
      <c r="P686" s="32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">
      <c r="A687" s="318"/>
      <c r="B687" s="29"/>
      <c r="C687" s="319"/>
      <c r="D687" s="320"/>
      <c r="E687" s="161"/>
      <c r="F687" s="167">
        <f t="shared" si="14"/>
        <v>0</v>
      </c>
      <c r="G687" s="320"/>
      <c r="H687" s="320"/>
      <c r="I687" s="320"/>
      <c r="J687" s="320"/>
      <c r="K687" s="320"/>
      <c r="L687" s="321"/>
      <c r="M687" s="321"/>
      <c r="N687" s="319"/>
      <c r="O687" s="29"/>
      <c r="P687" s="32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">
      <c r="A688" s="318"/>
      <c r="B688" s="29"/>
      <c r="C688" s="319"/>
      <c r="D688" s="320"/>
      <c r="E688" s="161"/>
      <c r="F688" s="167">
        <f t="shared" si="14"/>
        <v>0</v>
      </c>
      <c r="G688" s="320"/>
      <c r="H688" s="320"/>
      <c r="I688" s="320"/>
      <c r="J688" s="320"/>
      <c r="K688" s="320"/>
      <c r="L688" s="321"/>
      <c r="M688" s="321"/>
      <c r="N688" s="319"/>
      <c r="O688" s="29"/>
      <c r="P688" s="32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">
      <c r="A689" s="318"/>
      <c r="B689" s="29"/>
      <c r="C689" s="319"/>
      <c r="D689" s="320"/>
      <c r="E689" s="161"/>
      <c r="F689" s="167">
        <f t="shared" si="14"/>
        <v>0</v>
      </c>
      <c r="G689" s="320"/>
      <c r="H689" s="320"/>
      <c r="I689" s="320"/>
      <c r="J689" s="320"/>
      <c r="K689" s="320"/>
      <c r="L689" s="321"/>
      <c r="M689" s="321"/>
      <c r="N689" s="319"/>
      <c r="O689" s="29"/>
      <c r="P689" s="32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">
      <c r="A690" s="318"/>
      <c r="B690" s="29"/>
      <c r="C690" s="319"/>
      <c r="D690" s="320"/>
      <c r="E690" s="161"/>
      <c r="F690" s="167">
        <f t="shared" si="14"/>
        <v>0</v>
      </c>
      <c r="G690" s="320"/>
      <c r="H690" s="320"/>
      <c r="I690" s="320"/>
      <c r="J690" s="320"/>
      <c r="K690" s="320"/>
      <c r="L690" s="321"/>
      <c r="M690" s="321"/>
      <c r="N690" s="319"/>
      <c r="O690" s="29"/>
      <c r="P690" s="32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">
      <c r="A691" s="318"/>
      <c r="B691" s="29"/>
      <c r="C691" s="319"/>
      <c r="D691" s="320"/>
      <c r="E691" s="161"/>
      <c r="F691" s="167">
        <f t="shared" si="14"/>
        <v>0</v>
      </c>
      <c r="G691" s="320"/>
      <c r="H691" s="320"/>
      <c r="I691" s="320"/>
      <c r="J691" s="320"/>
      <c r="K691" s="320"/>
      <c r="L691" s="321"/>
      <c r="M691" s="321"/>
      <c r="N691" s="319"/>
      <c r="O691" s="29"/>
      <c r="P691" s="32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">
      <c r="A692" s="318"/>
      <c r="B692" s="29"/>
      <c r="C692" s="319"/>
      <c r="D692" s="320"/>
      <c r="E692" s="161"/>
      <c r="F692" s="167">
        <f t="shared" si="14"/>
        <v>0</v>
      </c>
      <c r="G692" s="320"/>
      <c r="H692" s="320"/>
      <c r="I692" s="320"/>
      <c r="J692" s="320"/>
      <c r="K692" s="320"/>
      <c r="L692" s="321"/>
      <c r="M692" s="321"/>
      <c r="N692" s="319"/>
      <c r="O692" s="29"/>
      <c r="P692" s="32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">
      <c r="A693" s="318"/>
      <c r="B693" s="29"/>
      <c r="C693" s="319"/>
      <c r="D693" s="320"/>
      <c r="E693" s="161"/>
      <c r="F693" s="167">
        <f t="shared" si="14"/>
        <v>0</v>
      </c>
      <c r="G693" s="320"/>
      <c r="H693" s="320"/>
      <c r="I693" s="320"/>
      <c r="J693" s="320"/>
      <c r="K693" s="320"/>
      <c r="L693" s="321"/>
      <c r="M693" s="321"/>
      <c r="N693" s="319"/>
      <c r="O693" s="29"/>
      <c r="P693" s="32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">
      <c r="A694" s="318"/>
      <c r="B694" s="29"/>
      <c r="C694" s="319"/>
      <c r="D694" s="320"/>
      <c r="E694" s="161"/>
      <c r="F694" s="167">
        <f t="shared" si="14"/>
        <v>0</v>
      </c>
      <c r="G694" s="320"/>
      <c r="H694" s="320"/>
      <c r="I694" s="320"/>
      <c r="J694" s="320"/>
      <c r="K694" s="320"/>
      <c r="L694" s="321"/>
      <c r="M694" s="321"/>
      <c r="N694" s="319"/>
      <c r="O694" s="29"/>
      <c r="P694" s="32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">
      <c r="A695" s="318"/>
      <c r="B695" s="29"/>
      <c r="C695" s="319"/>
      <c r="D695" s="320"/>
      <c r="E695" s="161"/>
      <c r="F695" s="167">
        <f t="shared" si="14"/>
        <v>0</v>
      </c>
      <c r="G695" s="320"/>
      <c r="H695" s="320"/>
      <c r="I695" s="320"/>
      <c r="J695" s="320"/>
      <c r="K695" s="320"/>
      <c r="L695" s="321"/>
      <c r="M695" s="321"/>
      <c r="N695" s="319"/>
      <c r="O695" s="29"/>
      <c r="P695" s="32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">
      <c r="A696" s="318"/>
      <c r="B696" s="29"/>
      <c r="C696" s="319"/>
      <c r="D696" s="320"/>
      <c r="E696" s="161"/>
      <c r="F696" s="167">
        <f t="shared" si="14"/>
        <v>0</v>
      </c>
      <c r="G696" s="320"/>
      <c r="H696" s="320"/>
      <c r="I696" s="320"/>
      <c r="J696" s="320"/>
      <c r="K696" s="320"/>
      <c r="L696" s="321"/>
      <c r="M696" s="321"/>
      <c r="N696" s="319"/>
      <c r="O696" s="29"/>
      <c r="P696" s="32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">
      <c r="A697" s="318"/>
      <c r="B697" s="29"/>
      <c r="C697" s="319"/>
      <c r="D697" s="320"/>
      <c r="E697" s="161"/>
      <c r="F697" s="167">
        <f t="shared" si="14"/>
        <v>0</v>
      </c>
      <c r="G697" s="320"/>
      <c r="H697" s="320"/>
      <c r="I697" s="320"/>
      <c r="J697" s="320"/>
      <c r="K697" s="320"/>
      <c r="L697" s="321"/>
      <c r="M697" s="321"/>
      <c r="N697" s="319"/>
      <c r="O697" s="29"/>
      <c r="P697" s="32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">
      <c r="A698" s="318"/>
      <c r="B698" s="29"/>
      <c r="C698" s="319"/>
      <c r="D698" s="320"/>
      <c r="E698" s="161"/>
      <c r="F698" s="167">
        <f t="shared" si="14"/>
        <v>0</v>
      </c>
      <c r="G698" s="320"/>
      <c r="H698" s="320"/>
      <c r="I698" s="320"/>
      <c r="J698" s="320"/>
      <c r="K698" s="320"/>
      <c r="L698" s="321"/>
      <c r="M698" s="321"/>
      <c r="N698" s="319"/>
      <c r="O698" s="29"/>
      <c r="P698" s="32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">
      <c r="A699" s="318"/>
      <c r="B699" s="29"/>
      <c r="C699" s="319"/>
      <c r="D699" s="320"/>
      <c r="E699" s="161"/>
      <c r="F699" s="167">
        <f t="shared" si="14"/>
        <v>0</v>
      </c>
      <c r="G699" s="320"/>
      <c r="H699" s="320"/>
      <c r="I699" s="320"/>
      <c r="J699" s="320"/>
      <c r="K699" s="320"/>
      <c r="L699" s="321"/>
      <c r="M699" s="321"/>
      <c r="N699" s="319"/>
      <c r="O699" s="29"/>
      <c r="P699" s="32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">
      <c r="A700" s="318"/>
      <c r="B700" s="29"/>
      <c r="C700" s="319"/>
      <c r="D700" s="320"/>
      <c r="E700" s="161"/>
      <c r="F700" s="167">
        <f t="shared" si="14"/>
        <v>0</v>
      </c>
      <c r="G700" s="320"/>
      <c r="H700" s="320"/>
      <c r="I700" s="320"/>
      <c r="J700" s="320"/>
      <c r="K700" s="320"/>
      <c r="L700" s="321"/>
      <c r="M700" s="321"/>
      <c r="N700" s="319"/>
      <c r="O700" s="29"/>
      <c r="P700" s="32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">
      <c r="A701" s="318"/>
      <c r="B701" s="29"/>
      <c r="C701" s="319"/>
      <c r="D701" s="320"/>
      <c r="E701" s="161"/>
      <c r="F701" s="167">
        <f t="shared" si="14"/>
        <v>0</v>
      </c>
      <c r="G701" s="320"/>
      <c r="H701" s="320"/>
      <c r="I701" s="320"/>
      <c r="J701" s="320"/>
      <c r="K701" s="320"/>
      <c r="L701" s="321"/>
      <c r="M701" s="321"/>
      <c r="N701" s="319"/>
      <c r="O701" s="29"/>
      <c r="P701" s="32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">
      <c r="A702" s="318"/>
      <c r="B702" s="29"/>
      <c r="C702" s="319"/>
      <c r="D702" s="320"/>
      <c r="E702" s="161"/>
      <c r="F702" s="167">
        <f t="shared" si="14"/>
        <v>0</v>
      </c>
      <c r="G702" s="320"/>
      <c r="H702" s="320"/>
      <c r="I702" s="320"/>
      <c r="J702" s="320"/>
      <c r="K702" s="320"/>
      <c r="L702" s="321"/>
      <c r="M702" s="321"/>
      <c r="N702" s="319"/>
      <c r="O702" s="29"/>
      <c r="P702" s="32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">
      <c r="A703" s="318"/>
      <c r="B703" s="29"/>
      <c r="C703" s="319"/>
      <c r="D703" s="320"/>
      <c r="E703" s="161"/>
      <c r="F703" s="167">
        <f t="shared" si="14"/>
        <v>0</v>
      </c>
      <c r="G703" s="320"/>
      <c r="H703" s="320"/>
      <c r="I703" s="320"/>
      <c r="J703" s="320"/>
      <c r="K703" s="320"/>
      <c r="L703" s="321"/>
      <c r="M703" s="321"/>
      <c r="N703" s="319"/>
      <c r="O703" s="29"/>
      <c r="P703" s="32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">
      <c r="A704" s="318"/>
      <c r="B704" s="29"/>
      <c r="C704" s="319"/>
      <c r="D704" s="320"/>
      <c r="E704" s="161"/>
      <c r="F704" s="167">
        <f t="shared" si="14"/>
        <v>0</v>
      </c>
      <c r="G704" s="320"/>
      <c r="H704" s="320"/>
      <c r="I704" s="320"/>
      <c r="J704" s="320"/>
      <c r="K704" s="320"/>
      <c r="L704" s="321"/>
      <c r="M704" s="321"/>
      <c r="N704" s="319"/>
      <c r="O704" s="29"/>
      <c r="P704" s="32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0">
    <mergeCell ref="D5:G5"/>
    <mergeCell ref="H5:K5"/>
    <mergeCell ref="L5:M5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12"/>
  <sheetViews>
    <sheetView topLeftCell="A4" workbookViewId="0">
      <selection activeCell="E13" sqref="E13"/>
    </sheetView>
  </sheetViews>
  <sheetFormatPr defaultColWidth="14.42578125" defaultRowHeight="15.75" customHeight="1"/>
  <cols>
    <col min="1" max="1" width="3.42578125" customWidth="1"/>
    <col min="2" max="2" width="3.140625" customWidth="1"/>
    <col min="3" max="3" width="50.140625" customWidth="1"/>
    <col min="4" max="4" width="11.140625" customWidth="1"/>
    <col min="5" max="5" width="20.7109375" customWidth="1"/>
    <col min="6" max="6" width="43" customWidth="1"/>
    <col min="7" max="7" width="3.85546875" customWidth="1"/>
    <col min="8" max="27" width="15.140625" customWidth="1"/>
  </cols>
  <sheetData>
    <row r="1" spans="1:27" ht="15.75" customHeight="1">
      <c r="A1" s="1"/>
      <c r="B1" s="3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4.25">
      <c r="A2" s="10"/>
      <c r="B2" s="475"/>
      <c r="C2" s="476"/>
      <c r="D2" s="476"/>
      <c r="E2" s="476"/>
      <c r="F2" s="477"/>
      <c r="G2" s="21"/>
      <c r="H2" s="24"/>
      <c r="I2" s="25"/>
      <c r="J2" s="25"/>
      <c r="K2" s="25"/>
      <c r="L2" s="25"/>
      <c r="M2" s="25"/>
      <c r="N2" s="25"/>
      <c r="O2" s="25"/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3.25">
      <c r="A3" s="10"/>
      <c r="B3" s="478" t="s">
        <v>3</v>
      </c>
      <c r="C3" s="451"/>
      <c r="D3" s="451"/>
      <c r="E3" s="451"/>
      <c r="F3" s="479"/>
      <c r="G3" s="21"/>
      <c r="H3" s="24"/>
      <c r="I3" s="25"/>
      <c r="J3" s="25"/>
      <c r="K3" s="25"/>
      <c r="L3" s="25"/>
      <c r="M3" s="25"/>
      <c r="N3" s="25"/>
      <c r="O3" s="25"/>
      <c r="P3" s="26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>
      <c r="A4" s="10"/>
      <c r="B4" s="478" t="str">
        <f>'Входящие данные'!B4</f>
        <v>Вторпроект</v>
      </c>
      <c r="C4" s="451"/>
      <c r="D4" s="451"/>
      <c r="E4" s="451"/>
      <c r="F4" s="479"/>
      <c r="G4" s="21"/>
      <c r="H4" s="24"/>
      <c r="I4" s="25"/>
      <c r="J4" s="25"/>
      <c r="K4" s="25"/>
      <c r="L4" s="25"/>
      <c r="M4" s="25"/>
      <c r="N4" s="25"/>
      <c r="O4" s="25"/>
      <c r="P4" s="26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4.25">
      <c r="A5" s="10"/>
      <c r="B5" s="21"/>
      <c r="C5" s="25"/>
      <c r="D5" s="25"/>
      <c r="E5" s="25"/>
      <c r="F5" s="31"/>
      <c r="G5" s="21"/>
      <c r="H5" s="24"/>
      <c r="I5" s="25"/>
      <c r="J5" s="25"/>
      <c r="K5" s="25"/>
      <c r="L5" s="25"/>
      <c r="M5" s="25"/>
      <c r="N5" s="25"/>
      <c r="O5" s="25"/>
      <c r="P5" s="26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4.25">
      <c r="A6" s="10"/>
      <c r="B6" s="21"/>
      <c r="C6" s="25"/>
      <c r="D6" s="33"/>
      <c r="E6" s="34" t="s">
        <v>6</v>
      </c>
      <c r="F6" s="36"/>
      <c r="G6" s="21"/>
      <c r="H6" s="24"/>
      <c r="I6" s="25"/>
      <c r="J6" s="25"/>
      <c r="K6" s="25"/>
      <c r="L6" s="25"/>
      <c r="M6" s="25"/>
      <c r="N6" s="25"/>
      <c r="O6" s="25"/>
      <c r="P6" s="26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" customHeight="1">
      <c r="A7" s="10"/>
      <c r="B7" s="21"/>
      <c r="C7" s="25"/>
      <c r="D7" s="38"/>
      <c r="E7" s="39"/>
      <c r="F7" s="41" t="s">
        <v>8</v>
      </c>
      <c r="G7" s="43"/>
      <c r="H7" s="45"/>
      <c r="I7" s="47"/>
      <c r="J7" s="25"/>
      <c r="K7" s="25"/>
      <c r="L7" s="25"/>
      <c r="M7" s="25"/>
      <c r="N7" s="25"/>
      <c r="O7" s="25"/>
      <c r="P7" s="26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" customHeight="1">
      <c r="A8" s="10"/>
      <c r="B8" s="21"/>
      <c r="C8" s="25"/>
      <c r="D8" s="50"/>
      <c r="E8" s="53"/>
      <c r="F8" s="41" t="s">
        <v>10</v>
      </c>
      <c r="G8" s="43"/>
      <c r="H8" s="45"/>
      <c r="I8" s="47"/>
      <c r="J8" s="25"/>
      <c r="K8" s="25"/>
      <c r="L8" s="25"/>
      <c r="M8" s="25"/>
      <c r="N8" s="25"/>
      <c r="O8" s="25"/>
      <c r="P8" s="26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" customHeight="1">
      <c r="A9" s="10"/>
      <c r="B9" s="21"/>
      <c r="C9" s="57"/>
      <c r="D9" s="57"/>
      <c r="E9" s="61"/>
      <c r="F9" s="31"/>
      <c r="G9" s="63"/>
      <c r="H9" s="65"/>
      <c r="I9" s="68"/>
      <c r="J9" s="51"/>
      <c r="K9" s="25"/>
      <c r="L9" s="25"/>
      <c r="M9" s="25"/>
      <c r="N9" s="25"/>
      <c r="O9" s="25"/>
      <c r="P9" s="26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1" customHeight="1">
      <c r="A10" s="10"/>
      <c r="B10" s="72"/>
      <c r="C10" s="480" t="s">
        <v>26</v>
      </c>
      <c r="D10" s="481"/>
      <c r="E10" s="458"/>
      <c r="F10" s="80"/>
      <c r="G10" s="83"/>
      <c r="H10" s="86"/>
      <c r="I10" s="91"/>
      <c r="J10" s="25"/>
      <c r="K10" s="482"/>
      <c r="L10" s="451"/>
      <c r="M10" s="451"/>
      <c r="N10" s="451"/>
      <c r="O10" s="451"/>
      <c r="P10" s="48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30" customHeight="1">
      <c r="A11" s="10"/>
      <c r="B11" s="72"/>
      <c r="C11" s="96"/>
      <c r="D11" s="99"/>
      <c r="E11" s="101" t="s">
        <v>34</v>
      </c>
      <c r="F11" s="80"/>
      <c r="G11" s="83"/>
      <c r="H11" s="86"/>
      <c r="I11" s="25"/>
      <c r="K11" s="49"/>
      <c r="L11" s="25"/>
      <c r="M11" s="25"/>
      <c r="N11" s="25"/>
      <c r="O11" s="25"/>
      <c r="P11" s="26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9.5" customHeight="1">
      <c r="A12" s="10"/>
      <c r="B12" s="72"/>
      <c r="C12" s="484" t="s">
        <v>35</v>
      </c>
      <c r="D12" s="458"/>
      <c r="E12" s="107">
        <v>500000</v>
      </c>
      <c r="F12" s="111"/>
      <c r="G12" s="83"/>
      <c r="I12" s="91"/>
      <c r="J12" s="25"/>
      <c r="K12" s="49"/>
      <c r="L12" s="25"/>
      <c r="M12" s="25"/>
      <c r="N12" s="25"/>
      <c r="O12" s="25"/>
      <c r="P12" s="26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9.5" customHeight="1">
      <c r="A13" s="10"/>
      <c r="B13" s="72"/>
      <c r="C13" s="484" t="s">
        <v>40</v>
      </c>
      <c r="D13" s="458"/>
      <c r="E13" s="107">
        <f>E14+E16+E26+E29+E30+E31+E36+E37+E15</f>
        <v>3122800</v>
      </c>
      <c r="F13" s="114"/>
      <c r="G13" s="21"/>
      <c r="H13" s="24"/>
      <c r="I13" s="25"/>
      <c r="J13" s="25"/>
      <c r="K13" s="25"/>
      <c r="L13" s="68"/>
      <c r="M13" s="25"/>
      <c r="N13" s="25"/>
      <c r="O13" s="25"/>
      <c r="P13" s="26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9.5" customHeight="1">
      <c r="A14" s="10"/>
      <c r="B14" s="72"/>
      <c r="C14" s="485" t="s">
        <v>41</v>
      </c>
      <c r="D14" s="458"/>
      <c r="E14" s="117">
        <v>400000</v>
      </c>
      <c r="F14" s="114"/>
      <c r="G14" s="21"/>
      <c r="H14" s="24"/>
      <c r="I14" s="25"/>
      <c r="J14" s="25"/>
      <c r="K14" s="25"/>
      <c r="L14" s="68"/>
      <c r="M14" s="25"/>
      <c r="N14" s="25"/>
      <c r="O14" s="25"/>
      <c r="P14" s="26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9.5" customHeight="1">
      <c r="A15" s="10"/>
      <c r="B15" s="72"/>
      <c r="C15" s="487" t="s">
        <v>195</v>
      </c>
      <c r="D15" s="488"/>
      <c r="E15" s="128">
        <v>300000</v>
      </c>
      <c r="F15" s="363"/>
      <c r="G15" s="72"/>
      <c r="H15" s="286"/>
      <c r="I15" s="286"/>
      <c r="J15" s="286"/>
      <c r="K15" s="286"/>
      <c r="L15" s="364"/>
      <c r="M15" s="286"/>
      <c r="N15" s="286"/>
      <c r="O15" s="286"/>
      <c r="P15" s="246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</row>
    <row r="16" spans="1:27" ht="19.5" customHeight="1">
      <c r="A16" s="10"/>
      <c r="B16" s="72"/>
      <c r="C16" s="485" t="s">
        <v>43</v>
      </c>
      <c r="D16" s="458"/>
      <c r="E16" s="107">
        <f>SUM(E17:E25)</f>
        <v>2210000</v>
      </c>
      <c r="F16" s="114"/>
      <c r="G16" s="21"/>
      <c r="H16" s="24"/>
      <c r="I16" s="25"/>
      <c r="J16" s="25"/>
      <c r="K16" s="25"/>
      <c r="L16" s="68"/>
      <c r="M16" s="25"/>
      <c r="N16" s="25"/>
      <c r="O16" s="25"/>
      <c r="P16" s="26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9.5" customHeight="1">
      <c r="A17" s="10"/>
      <c r="B17" s="72"/>
      <c r="C17" s="486" t="s">
        <v>44</v>
      </c>
      <c r="D17" s="458"/>
      <c r="E17" s="117">
        <v>290000</v>
      </c>
      <c r="F17" s="114"/>
      <c r="G17" s="21"/>
      <c r="H17" s="24"/>
      <c r="J17" s="25"/>
      <c r="K17" s="25"/>
      <c r="L17" s="68"/>
      <c r="M17" s="25"/>
      <c r="N17" s="25"/>
      <c r="O17" s="25"/>
      <c r="P17" s="26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411" customFormat="1" ht="19.5" customHeight="1">
      <c r="A18" s="10"/>
      <c r="B18" s="72"/>
      <c r="C18" s="410" t="s">
        <v>215</v>
      </c>
      <c r="D18" s="409"/>
      <c r="E18" s="128">
        <v>800000</v>
      </c>
      <c r="F18" s="363"/>
      <c r="G18" s="72"/>
      <c r="H18" s="286"/>
      <c r="J18" s="286"/>
      <c r="K18" s="286"/>
      <c r="L18" s="364"/>
      <c r="M18" s="286"/>
      <c r="N18" s="286"/>
      <c r="O18" s="286"/>
      <c r="P18" s="246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</row>
    <row r="19" spans="1:27" ht="19.5" customHeight="1">
      <c r="A19" s="10"/>
      <c r="B19" s="72"/>
      <c r="C19" s="486" t="s">
        <v>46</v>
      </c>
      <c r="D19" s="458"/>
      <c r="E19" s="117">
        <v>350000</v>
      </c>
      <c r="F19" s="114"/>
      <c r="G19" s="21"/>
      <c r="H19" s="24"/>
      <c r="I19" s="25"/>
      <c r="J19" s="25"/>
      <c r="K19" s="25"/>
      <c r="L19" s="68"/>
      <c r="M19" s="25"/>
      <c r="N19" s="25"/>
      <c r="O19" s="25"/>
      <c r="P19" s="26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9.5" customHeight="1">
      <c r="A20" s="10"/>
      <c r="B20" s="72"/>
      <c r="C20" s="486" t="s">
        <v>48</v>
      </c>
      <c r="D20" s="458"/>
      <c r="E20" s="117">
        <v>350000</v>
      </c>
      <c r="F20" s="114"/>
      <c r="G20" s="21"/>
      <c r="H20" s="24"/>
      <c r="I20" s="25"/>
      <c r="J20" s="25"/>
      <c r="K20" s="25"/>
      <c r="L20" s="68"/>
      <c r="M20" s="25"/>
      <c r="N20" s="25"/>
      <c r="O20" s="25"/>
      <c r="P20" s="26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9.5" customHeight="1">
      <c r="A21" s="10"/>
      <c r="B21" s="72"/>
      <c r="C21" s="486" t="s">
        <v>50</v>
      </c>
      <c r="D21" s="458"/>
      <c r="E21" s="117">
        <v>400000</v>
      </c>
      <c r="F21" s="114"/>
      <c r="G21" s="21"/>
      <c r="H21" s="24"/>
      <c r="I21" s="25"/>
      <c r="J21" s="25"/>
      <c r="K21" s="25"/>
      <c r="L21" s="68"/>
      <c r="M21" s="25"/>
      <c r="N21" s="25"/>
      <c r="O21" s="25"/>
      <c r="P21" s="26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9.5" customHeight="1">
      <c r="A22" s="10"/>
      <c r="B22" s="72"/>
      <c r="C22" s="486" t="s">
        <v>51</v>
      </c>
      <c r="D22" s="458"/>
      <c r="E22" s="117">
        <v>10000</v>
      </c>
      <c r="F22" s="114"/>
      <c r="G22" s="21"/>
      <c r="H22" s="24"/>
      <c r="I22" s="25"/>
      <c r="J22" s="25"/>
      <c r="K22" s="25"/>
      <c r="L22" s="68"/>
      <c r="M22" s="25"/>
      <c r="N22" s="25"/>
      <c r="O22" s="25"/>
      <c r="P22" s="2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9.5" customHeight="1">
      <c r="A23" s="10"/>
      <c r="B23" s="72"/>
      <c r="C23" s="486" t="s">
        <v>52</v>
      </c>
      <c r="D23" s="458"/>
      <c r="E23" s="117">
        <v>5000</v>
      </c>
      <c r="F23" s="114"/>
      <c r="G23" s="21"/>
      <c r="H23" s="24"/>
      <c r="I23" s="25"/>
      <c r="J23" s="25"/>
      <c r="K23" s="25"/>
      <c r="L23" s="68"/>
      <c r="M23" s="25"/>
      <c r="N23" s="25"/>
      <c r="O23" s="25"/>
      <c r="P23" s="2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9.5" customHeight="1">
      <c r="A24" s="10"/>
      <c r="B24" s="72"/>
      <c r="C24" s="486" t="s">
        <v>54</v>
      </c>
      <c r="D24" s="458"/>
      <c r="E24" s="117">
        <v>5000</v>
      </c>
      <c r="F24" s="114"/>
      <c r="G24" s="21"/>
      <c r="J24" s="25"/>
      <c r="K24" s="25"/>
      <c r="L24" s="68"/>
      <c r="M24" s="25"/>
      <c r="N24" s="25"/>
      <c r="O24" s="25"/>
      <c r="P24" s="26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9.5" customHeight="1">
      <c r="A25" s="10"/>
      <c r="B25" s="72"/>
      <c r="C25" s="486" t="s">
        <v>56</v>
      </c>
      <c r="D25" s="458"/>
      <c r="E25" s="128">
        <f>IF('Входящие данные'!D21=TRUE,IF(C25=Информация!K10,Информация!L10,IF(C25=Информация!K11,Информация!L11,IF(C25=Информация!K12,Информация!L12,IF(C25=Информация!K13,Информация!L13,0)))),0)</f>
        <v>0</v>
      </c>
      <c r="F25" s="130"/>
      <c r="G25" s="21"/>
      <c r="H25" s="24"/>
      <c r="I25" s="25"/>
      <c r="J25" s="25"/>
      <c r="K25" s="25"/>
      <c r="L25" s="68"/>
      <c r="M25" s="25"/>
      <c r="N25" s="25"/>
      <c r="O25" s="25"/>
      <c r="P25" s="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9.5" customHeight="1">
      <c r="A26" s="10"/>
      <c r="B26" s="72"/>
      <c r="C26" s="485" t="s">
        <v>58</v>
      </c>
      <c r="D26" s="458"/>
      <c r="E26" s="107">
        <f>SUM(E27:E28)</f>
        <v>11000</v>
      </c>
      <c r="F26" s="114"/>
      <c r="G26" s="21"/>
      <c r="H26" s="24"/>
      <c r="I26" s="25"/>
      <c r="J26" s="25"/>
      <c r="K26" s="25"/>
      <c r="L26" s="68"/>
      <c r="M26" s="25"/>
      <c r="N26" s="25"/>
      <c r="O26" s="25"/>
      <c r="P26" s="26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9.5" customHeight="1">
      <c r="A27" s="10"/>
      <c r="B27" s="72"/>
      <c r="C27" s="486" t="s">
        <v>59</v>
      </c>
      <c r="D27" s="458"/>
      <c r="E27" s="117">
        <v>8000</v>
      </c>
      <c r="F27" s="114"/>
      <c r="G27" s="21"/>
      <c r="I27" s="25"/>
      <c r="J27" s="25"/>
      <c r="K27" s="25"/>
      <c r="L27" s="68"/>
      <c r="M27" s="25"/>
      <c r="N27" s="25"/>
      <c r="O27" s="25"/>
      <c r="P27" s="2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9.5" customHeight="1">
      <c r="A28" s="10"/>
      <c r="B28" s="72"/>
      <c r="C28" s="486" t="s">
        <v>60</v>
      </c>
      <c r="D28" s="458"/>
      <c r="E28" s="117">
        <v>3000</v>
      </c>
      <c r="F28" s="114"/>
      <c r="G28" s="21"/>
      <c r="H28" s="24"/>
      <c r="I28" s="25"/>
      <c r="J28" s="25"/>
      <c r="K28" s="25"/>
      <c r="L28" s="68"/>
      <c r="M28" s="25"/>
      <c r="N28" s="25"/>
      <c r="O28" s="25"/>
      <c r="P28" s="2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9.5" customHeight="1">
      <c r="A29" s="10"/>
      <c r="B29" s="72"/>
      <c r="C29" s="485" t="s">
        <v>61</v>
      </c>
      <c r="D29" s="458"/>
      <c r="E29" s="117">
        <v>0</v>
      </c>
      <c r="F29" s="130"/>
      <c r="G29" s="21"/>
      <c r="H29" s="24"/>
      <c r="I29" s="25"/>
      <c r="J29" s="25"/>
      <c r="K29" s="25"/>
      <c r="L29" s="68"/>
      <c r="M29" s="25"/>
      <c r="N29" s="25"/>
      <c r="O29" s="25"/>
      <c r="P29" s="26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9.5" customHeight="1">
      <c r="A30" s="10"/>
      <c r="B30" s="72"/>
      <c r="C30" s="485" t="s">
        <v>62</v>
      </c>
      <c r="D30" s="458"/>
      <c r="E30" s="117">
        <v>50000</v>
      </c>
      <c r="F30" s="114"/>
      <c r="G30" s="21"/>
      <c r="H30" s="24"/>
      <c r="I30" s="25"/>
      <c r="J30" s="25"/>
      <c r="K30" s="25"/>
      <c r="L30" s="68"/>
      <c r="M30" s="25"/>
      <c r="N30" s="25"/>
      <c r="O30" s="25"/>
      <c r="P30" s="26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9.5" customHeight="1">
      <c r="A31" s="10"/>
      <c r="B31" s="72"/>
      <c r="C31" s="485" t="s">
        <v>63</v>
      </c>
      <c r="D31" s="458"/>
      <c r="E31" s="138">
        <f>SUM(E32:E35)</f>
        <v>16800</v>
      </c>
      <c r="F31" s="114"/>
      <c r="G31" s="21"/>
      <c r="H31" s="24"/>
      <c r="I31" s="25"/>
      <c r="J31" s="25"/>
      <c r="K31" s="25"/>
      <c r="L31" s="68"/>
      <c r="M31" s="25"/>
      <c r="N31" s="25"/>
      <c r="O31" s="25"/>
      <c r="P31" s="2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9.5" customHeight="1">
      <c r="A32" s="10"/>
      <c r="B32" s="72"/>
      <c r="C32" s="486" t="s">
        <v>64</v>
      </c>
      <c r="D32" s="458"/>
      <c r="E32" s="117">
        <v>800</v>
      </c>
      <c r="F32" s="114"/>
      <c r="G32" s="21"/>
      <c r="H32" s="24"/>
      <c r="I32" s="25"/>
      <c r="J32" s="25"/>
      <c r="K32" s="25"/>
      <c r="L32" s="68"/>
      <c r="M32" s="25"/>
      <c r="N32" s="25"/>
      <c r="O32" s="25"/>
      <c r="P32" s="26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>
      <c r="A33" s="10"/>
      <c r="B33" s="72"/>
      <c r="C33" s="486" t="s">
        <v>65</v>
      </c>
      <c r="D33" s="458"/>
      <c r="E33" s="117">
        <v>4000</v>
      </c>
      <c r="F33" s="114"/>
      <c r="G33" s="21"/>
      <c r="H33" s="24"/>
      <c r="I33" s="25"/>
      <c r="J33" s="25"/>
      <c r="K33" s="25"/>
      <c r="L33" s="68"/>
      <c r="M33" s="25"/>
      <c r="N33" s="25"/>
      <c r="O33" s="25"/>
      <c r="P33" s="26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9.5" customHeight="1">
      <c r="A34" s="10"/>
      <c r="B34" s="72"/>
      <c r="C34" s="486" t="s">
        <v>66</v>
      </c>
      <c r="D34" s="458"/>
      <c r="E34" s="117">
        <v>10000</v>
      </c>
      <c r="F34" s="114"/>
      <c r="G34" s="21"/>
      <c r="H34" s="24"/>
      <c r="I34" s="25"/>
      <c r="J34" s="25"/>
      <c r="K34" s="25"/>
      <c r="L34" s="68"/>
      <c r="M34" s="25"/>
      <c r="N34" s="25"/>
      <c r="O34" s="25"/>
      <c r="P34" s="26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9.5" customHeight="1">
      <c r="A35" s="10"/>
      <c r="B35" s="72"/>
      <c r="C35" s="486" t="s">
        <v>67</v>
      </c>
      <c r="D35" s="458"/>
      <c r="E35" s="117">
        <v>2000</v>
      </c>
      <c r="F35" s="114"/>
      <c r="G35" s="21"/>
      <c r="H35" s="24"/>
      <c r="I35" s="25"/>
      <c r="J35" s="25"/>
      <c r="K35" s="25"/>
      <c r="L35" s="68"/>
      <c r="M35" s="25"/>
      <c r="N35" s="25"/>
      <c r="O35" s="25"/>
      <c r="P35" s="2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9.5" customHeight="1">
      <c r="A36" s="10"/>
      <c r="B36" s="72"/>
      <c r="C36" s="485" t="s">
        <v>68</v>
      </c>
      <c r="D36" s="458"/>
      <c r="E36" s="117">
        <v>40000</v>
      </c>
      <c r="F36" s="114"/>
      <c r="G36" s="21"/>
      <c r="H36" s="24"/>
      <c r="I36" s="25"/>
      <c r="J36" s="25"/>
      <c r="K36" s="25"/>
      <c r="L36" s="68"/>
      <c r="M36" s="25"/>
      <c r="N36" s="25"/>
      <c r="O36" s="25"/>
      <c r="P36" s="26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9.5" customHeight="1">
      <c r="A37" s="10"/>
      <c r="B37" s="72"/>
      <c r="C37" s="485" t="s">
        <v>69</v>
      </c>
      <c r="D37" s="458"/>
      <c r="E37" s="117">
        <v>95000</v>
      </c>
      <c r="F37" s="114"/>
      <c r="G37" s="21"/>
      <c r="H37" s="24"/>
      <c r="I37" s="25"/>
      <c r="J37" s="25"/>
      <c r="K37" s="25"/>
      <c r="L37" s="68"/>
      <c r="M37" s="25"/>
      <c r="N37" s="25"/>
      <c r="O37" s="25"/>
      <c r="P37" s="26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9.5" customHeight="1">
      <c r="A38" s="10"/>
      <c r="B38" s="72"/>
      <c r="C38" s="484" t="s">
        <v>70</v>
      </c>
      <c r="D38" s="458"/>
      <c r="E38" s="144">
        <f>E12+E13</f>
        <v>3622800</v>
      </c>
      <c r="F38" s="145"/>
      <c r="G38" s="21"/>
      <c r="H38" s="24"/>
      <c r="I38" s="25"/>
      <c r="J38" s="25"/>
      <c r="K38" s="25"/>
      <c r="L38" s="146"/>
      <c r="M38" s="25"/>
      <c r="N38" s="25"/>
      <c r="O38" s="25"/>
      <c r="P38" s="26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" customHeight="1">
      <c r="A39" s="10"/>
      <c r="B39" s="147"/>
      <c r="C39" s="148"/>
      <c r="D39" s="148"/>
      <c r="E39" s="148"/>
      <c r="F39" s="150"/>
      <c r="G39" s="21"/>
      <c r="H39" s="24"/>
      <c r="I39" s="25"/>
      <c r="J39" s="25"/>
      <c r="K39" s="25"/>
      <c r="L39" s="25"/>
      <c r="M39" s="25"/>
      <c r="N39" s="25"/>
      <c r="O39" s="25"/>
      <c r="P39" s="26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" customHeight="1">
      <c r="A40" s="151"/>
      <c r="B40" s="152"/>
      <c r="C40" s="152"/>
      <c r="D40" s="152"/>
      <c r="E40" s="152"/>
      <c r="F40" s="152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" customHeight="1">
      <c r="A41" s="15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" customHeight="1">
      <c r="A42" s="151"/>
      <c r="B42" s="25"/>
      <c r="C42" s="153"/>
      <c r="D42" s="153"/>
      <c r="E42" s="15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" customHeight="1">
      <c r="A43" s="151"/>
      <c r="B43" s="25"/>
      <c r="C43" s="153"/>
      <c r="D43" s="15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" customHeight="1">
      <c r="A44" s="151"/>
      <c r="B44" s="25"/>
      <c r="C44" s="153"/>
      <c r="D44" s="15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" customHeight="1">
      <c r="A45" s="151"/>
      <c r="B45" s="25"/>
      <c r="C45" s="153"/>
      <c r="D45" s="153"/>
      <c r="E45" s="15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" customHeight="1">
      <c r="A46" s="151"/>
      <c r="B46" s="25"/>
      <c r="C46" s="153"/>
      <c r="D46" s="153"/>
      <c r="E46" s="15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" customHeight="1">
      <c r="A47" s="151"/>
      <c r="B47" s="25"/>
      <c r="C47" s="153"/>
      <c r="D47" s="153"/>
      <c r="E47" s="154" t="s">
        <v>4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" customHeight="1">
      <c r="A48" s="15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" customHeight="1">
      <c r="A49" s="15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4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4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4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4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4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4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4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4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4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4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4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4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4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4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4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4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4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4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4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4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4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4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4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4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4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4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4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4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4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4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4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4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4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4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4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4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4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4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4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4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4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4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4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4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4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4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4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4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4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4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4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4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4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4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4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4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4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4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4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4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4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4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4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4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4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4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4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4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4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4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4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4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4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4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4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4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4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4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4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4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4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4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4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4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4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4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4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4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4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4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4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4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4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4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4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4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4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4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4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4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4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4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4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4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4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4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4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4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4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4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4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4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4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4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4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4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4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4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4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4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4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4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4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4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4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4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4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4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4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4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4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4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4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4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4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4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4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4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4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4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4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4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4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4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4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4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4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4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4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4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4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4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4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4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4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4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4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4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4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4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4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4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4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4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4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4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4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4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4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4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4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4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4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4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4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4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4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4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4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4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4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4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4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4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4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4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4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4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4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4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4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4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4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4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4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4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4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4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4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4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4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4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4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4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4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4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4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4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4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4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4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4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4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4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4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4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4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4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4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4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4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4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4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4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4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4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4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4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4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4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4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4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4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4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4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4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4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4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4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4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4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4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4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4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4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4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4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4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4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4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4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4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4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4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4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4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4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4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4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4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4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4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4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4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4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4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4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4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4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4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4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4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4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4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4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4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4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4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4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4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4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4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4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4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4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4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4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4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4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4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4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4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4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4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4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4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4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4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4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4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4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4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4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4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4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4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4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4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4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4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4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4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4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4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4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4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4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4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4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4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4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4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4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4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4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4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4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4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4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4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4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4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4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4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4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4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4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4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4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4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4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4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4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4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4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4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4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4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4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4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4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4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4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4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4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4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4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4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4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4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4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4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4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4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4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4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4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4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4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4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4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4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4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4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4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4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4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4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4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4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4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4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4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4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4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ht="14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spans="1:27" ht="14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ht="14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 spans="1:27" ht="14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ht="14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 spans="1:27" ht="14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</sheetData>
  <mergeCells count="31">
    <mergeCell ref="C29:D29"/>
    <mergeCell ref="C37:D37"/>
    <mergeCell ref="C38:D38"/>
    <mergeCell ref="C30:D30"/>
    <mergeCell ref="C31:D31"/>
    <mergeCell ref="C32:D32"/>
    <mergeCell ref="C33:D33"/>
    <mergeCell ref="C34:D34"/>
    <mergeCell ref="C35:D35"/>
    <mergeCell ref="C36:D36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6:D16"/>
    <mergeCell ref="C17:D17"/>
    <mergeCell ref="C15:D15"/>
    <mergeCell ref="B2:F2"/>
    <mergeCell ref="B3:F3"/>
    <mergeCell ref="B4:F4"/>
    <mergeCell ref="C10:E10"/>
    <mergeCell ref="K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12"/>
  <sheetViews>
    <sheetView topLeftCell="A7" workbookViewId="0">
      <selection activeCell="D17" sqref="D17"/>
    </sheetView>
  </sheetViews>
  <sheetFormatPr defaultColWidth="14.42578125" defaultRowHeight="15.75" customHeight="1"/>
  <cols>
    <col min="1" max="2" width="3.140625" customWidth="1"/>
    <col min="3" max="3" width="52.7109375" customWidth="1"/>
    <col min="4" max="4" width="13" customWidth="1"/>
    <col min="5" max="5" width="25.42578125" customWidth="1"/>
    <col min="7" max="7" width="14.42578125" customWidth="1"/>
    <col min="8" max="8" width="3.5703125" customWidth="1"/>
  </cols>
  <sheetData>
    <row r="1" spans="1:26" ht="15.75" customHeight="1">
      <c r="A1" s="175"/>
      <c r="B1" s="176"/>
      <c r="C1" s="176"/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2.75">
      <c r="A2" s="178"/>
      <c r="B2" s="179"/>
      <c r="C2" s="180"/>
      <c r="D2" s="180"/>
      <c r="E2" s="180"/>
      <c r="F2" s="180"/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23.25">
      <c r="A3" s="178"/>
      <c r="B3" s="489" t="s">
        <v>3</v>
      </c>
      <c r="C3" s="490"/>
      <c r="D3" s="490"/>
      <c r="E3" s="490"/>
      <c r="F3" s="490"/>
      <c r="G3" s="49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23.25">
      <c r="A4" s="178"/>
      <c r="B4" s="492" t="str">
        <f>'Входящие данные'!B4</f>
        <v>Вторпроект</v>
      </c>
      <c r="C4" s="493"/>
      <c r="D4" s="493"/>
      <c r="E4" s="493"/>
      <c r="F4" s="493"/>
      <c r="G4" s="494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12.75">
      <c r="A5" s="178"/>
      <c r="B5" s="183"/>
      <c r="C5" s="182"/>
      <c r="D5" s="182"/>
      <c r="E5" s="182"/>
      <c r="F5" s="182"/>
      <c r="G5" s="184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ht="14.25">
      <c r="A6" s="178"/>
      <c r="B6" s="183"/>
      <c r="C6" s="182"/>
      <c r="D6" s="495" t="s">
        <v>6</v>
      </c>
      <c r="E6" s="451"/>
      <c r="F6" s="496"/>
      <c r="G6" s="184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4.25">
      <c r="A7" s="178"/>
      <c r="B7" s="183"/>
      <c r="C7" s="182"/>
      <c r="D7" s="39"/>
      <c r="E7" s="497" t="s">
        <v>8</v>
      </c>
      <c r="F7" s="496"/>
      <c r="G7" s="184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1:26" ht="14.25">
      <c r="A8" s="178"/>
      <c r="B8" s="183"/>
      <c r="C8" s="182"/>
      <c r="D8" s="53"/>
      <c r="E8" s="497" t="s">
        <v>10</v>
      </c>
      <c r="F8" s="496"/>
      <c r="G8" s="184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ht="12.75">
      <c r="A9" s="178"/>
      <c r="B9" s="183"/>
      <c r="C9" s="185"/>
      <c r="D9" s="185"/>
      <c r="E9" s="185"/>
      <c r="F9" s="185"/>
      <c r="G9" s="186"/>
      <c r="H9" s="187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ht="20.25">
      <c r="A10" s="178"/>
      <c r="B10" s="188"/>
      <c r="C10" s="498" t="s">
        <v>71</v>
      </c>
      <c r="D10" s="455"/>
      <c r="E10" s="455"/>
      <c r="F10" s="456"/>
      <c r="G10" s="186"/>
      <c r="H10" s="187"/>
      <c r="I10" s="182"/>
      <c r="J10" s="182"/>
      <c r="K10" s="182"/>
      <c r="L10" s="189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ht="15">
      <c r="A11" s="190"/>
      <c r="B11" s="191"/>
      <c r="C11" s="499" t="s">
        <v>72</v>
      </c>
      <c r="D11" s="481"/>
      <c r="E11" s="481"/>
      <c r="F11" s="458"/>
      <c r="G11" s="192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ht="30">
      <c r="A12" s="190"/>
      <c r="B12" s="191"/>
      <c r="C12" s="194" t="s">
        <v>73</v>
      </c>
      <c r="D12" s="195" t="s">
        <v>74</v>
      </c>
      <c r="E12" s="196" t="s">
        <v>75</v>
      </c>
      <c r="F12" s="197" t="s">
        <v>19</v>
      </c>
      <c r="G12" s="192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</row>
    <row r="13" spans="1:26" ht="15">
      <c r="A13" s="178"/>
      <c r="B13" s="188"/>
      <c r="C13" s="503" t="s">
        <v>76</v>
      </c>
      <c r="D13" s="481"/>
      <c r="E13" s="481"/>
      <c r="F13" s="458"/>
      <c r="G13" s="186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5">
      <c r="A14" s="190"/>
      <c r="B14" s="191"/>
      <c r="C14" s="504" t="s">
        <v>77</v>
      </c>
      <c r="D14" s="458"/>
      <c r="E14" s="200" t="s">
        <v>78</v>
      </c>
      <c r="F14" s="201">
        <f>F15+F16+F17</f>
        <v>100000</v>
      </c>
      <c r="G14" s="192"/>
      <c r="H14" s="202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14.25">
      <c r="A15" s="190"/>
      <c r="B15" s="191"/>
      <c r="C15" s="203" t="s">
        <v>79</v>
      </c>
      <c r="D15" s="203">
        <v>1</v>
      </c>
      <c r="E15" s="204">
        <v>40000</v>
      </c>
      <c r="F15" s="205">
        <f t="shared" ref="F15:F18" si="0">E15*D15</f>
        <v>40000</v>
      </c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</row>
    <row r="16" spans="1:26" ht="14.25">
      <c r="A16" s="190"/>
      <c r="B16" s="191"/>
      <c r="C16" s="203" t="s">
        <v>80</v>
      </c>
      <c r="D16" s="203">
        <v>2</v>
      </c>
      <c r="E16" s="204">
        <v>20000</v>
      </c>
      <c r="F16" s="205">
        <f t="shared" si="0"/>
        <v>40000</v>
      </c>
      <c r="G16" s="192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 ht="14.25">
      <c r="A17" s="190"/>
      <c r="B17" s="191"/>
      <c r="C17" s="203" t="s">
        <v>81</v>
      </c>
      <c r="D17" s="203">
        <v>1</v>
      </c>
      <c r="E17" s="204">
        <v>20000</v>
      </c>
      <c r="F17" s="205">
        <f t="shared" si="0"/>
        <v>20000</v>
      </c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</row>
    <row r="18" spans="1:26" ht="14.25">
      <c r="A18" s="190"/>
      <c r="B18" s="191"/>
      <c r="C18" s="203" t="s">
        <v>82</v>
      </c>
      <c r="D18" s="203">
        <v>1</v>
      </c>
      <c r="E18" s="204">
        <v>25000</v>
      </c>
      <c r="F18" s="205">
        <f t="shared" si="0"/>
        <v>25000</v>
      </c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</row>
    <row r="19" spans="1:26" ht="15">
      <c r="A19" s="190"/>
      <c r="B19" s="191"/>
      <c r="C19" s="203" t="s">
        <v>83</v>
      </c>
      <c r="D19" s="206"/>
      <c r="E19" s="207"/>
      <c r="F19" s="205">
        <v>30000</v>
      </c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</row>
    <row r="20" spans="1:26" ht="15">
      <c r="A20" s="190"/>
      <c r="B20" s="191"/>
      <c r="C20" s="208" t="s">
        <v>84</v>
      </c>
      <c r="D20" s="206"/>
      <c r="E20" s="207"/>
      <c r="F20" s="201">
        <f>'Входящие данные'!E11*'Входящие данные'!E12</f>
        <v>49500</v>
      </c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</row>
    <row r="21" spans="1:26" ht="15">
      <c r="A21" s="178"/>
      <c r="B21" s="188"/>
      <c r="C21" s="209" t="s">
        <v>85</v>
      </c>
      <c r="D21" s="209"/>
      <c r="E21" s="210"/>
      <c r="F21" s="211">
        <v>2000</v>
      </c>
      <c r="G21" s="212"/>
      <c r="H21" s="18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ht="15">
      <c r="A22" s="178"/>
      <c r="B22" s="188"/>
      <c r="C22" s="209" t="s">
        <v>86</v>
      </c>
      <c r="D22" s="209"/>
      <c r="E22" s="210"/>
      <c r="F22" s="211">
        <v>5000</v>
      </c>
      <c r="G22" s="186"/>
      <c r="H22" s="187"/>
      <c r="I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ht="15">
      <c r="A23" s="178"/>
      <c r="B23" s="188"/>
      <c r="C23" s="209" t="s">
        <v>87</v>
      </c>
      <c r="D23" s="209"/>
      <c r="E23" s="210"/>
      <c r="F23" s="211">
        <v>3500</v>
      </c>
      <c r="G23" s="186"/>
      <c r="H23" s="187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15">
      <c r="A24" s="178"/>
      <c r="B24" s="188"/>
      <c r="C24" s="209" t="s">
        <v>88</v>
      </c>
      <c r="D24" s="209"/>
      <c r="E24" s="210"/>
      <c r="F24" s="211">
        <v>40000</v>
      </c>
      <c r="G24" s="186"/>
      <c r="H24" s="187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5">
      <c r="A25" s="178"/>
      <c r="B25" s="188"/>
      <c r="C25" s="209" t="s">
        <v>89</v>
      </c>
      <c r="D25" s="209"/>
      <c r="E25" s="210"/>
      <c r="F25" s="211">
        <v>25000</v>
      </c>
      <c r="G25" s="186"/>
      <c r="H25" s="187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5">
      <c r="A26" s="178"/>
      <c r="B26" s="188"/>
      <c r="C26" s="209" t="s">
        <v>90</v>
      </c>
      <c r="D26" s="209"/>
      <c r="E26" s="210"/>
      <c r="F26" s="211">
        <v>6000</v>
      </c>
      <c r="G26" s="186"/>
      <c r="H26" s="187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 ht="15">
      <c r="A27" s="178"/>
      <c r="B27" s="188"/>
      <c r="C27" s="213" t="s">
        <v>91</v>
      </c>
      <c r="D27" s="213"/>
      <c r="E27" s="214"/>
      <c r="F27" s="215">
        <f>SUM(F20:F24)+F14</f>
        <v>200000</v>
      </c>
      <c r="G27" s="186"/>
      <c r="H27" s="187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1:26" ht="15">
      <c r="A28" s="178"/>
      <c r="B28" s="188"/>
      <c r="C28" s="499" t="s">
        <v>92</v>
      </c>
      <c r="D28" s="481"/>
      <c r="E28" s="481"/>
      <c r="F28" s="458"/>
      <c r="G28" s="186"/>
      <c r="H28" s="187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30">
      <c r="A29" s="178"/>
      <c r="B29" s="188"/>
      <c r="C29" s="216" t="s">
        <v>93</v>
      </c>
      <c r="D29" s="195" t="s">
        <v>74</v>
      </c>
      <c r="E29" s="217" t="s">
        <v>94</v>
      </c>
      <c r="F29" s="218" t="s">
        <v>19</v>
      </c>
      <c r="G29" s="186"/>
      <c r="H29" s="187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ht="15">
      <c r="A30" s="178"/>
      <c r="B30" s="188"/>
      <c r="C30" s="503" t="s">
        <v>95</v>
      </c>
      <c r="D30" s="481"/>
      <c r="E30" s="481"/>
      <c r="F30" s="458"/>
      <c r="G30" s="186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ht="14.25">
      <c r="A31" s="178"/>
      <c r="B31" s="188"/>
      <c r="C31" s="500" t="s">
        <v>49</v>
      </c>
      <c r="D31" s="458"/>
      <c r="E31" s="220">
        <f>'Входящие данные'!D19</f>
        <v>5</v>
      </c>
      <c r="F31" s="221"/>
      <c r="G31" s="186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ht="14.25">
      <c r="A32" s="178"/>
      <c r="B32" s="188"/>
      <c r="C32" s="500" t="s">
        <v>53</v>
      </c>
      <c r="D32" s="458"/>
      <c r="E32" s="220">
        <f>'Входящие данные'!D20</f>
        <v>7</v>
      </c>
      <c r="F32" s="221"/>
      <c r="G32" s="186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ht="14.25">
      <c r="A33" s="178"/>
      <c r="B33" s="188"/>
      <c r="C33" s="500" t="s">
        <v>55</v>
      </c>
      <c r="D33" s="458"/>
      <c r="E33" s="220">
        <f>'Входящие данные'!D21</f>
        <v>15</v>
      </c>
      <c r="F33" s="221"/>
      <c r="G33" s="186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  <row r="34" spans="1:26" ht="14.25">
      <c r="A34" s="178"/>
      <c r="B34" s="188"/>
      <c r="C34" s="500" t="s">
        <v>57</v>
      </c>
      <c r="D34" s="458"/>
      <c r="E34" s="220">
        <f>'Входящие данные'!D22</f>
        <v>4</v>
      </c>
      <c r="F34" s="221"/>
      <c r="G34" s="186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5">
      <c r="A35" s="178"/>
      <c r="B35" s="188"/>
      <c r="C35" s="222" t="s">
        <v>96</v>
      </c>
      <c r="D35" s="209"/>
      <c r="E35" s="223">
        <v>110</v>
      </c>
      <c r="F35" s="210"/>
      <c r="G35" s="212"/>
      <c r="H35" s="187"/>
      <c r="I35" s="224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5">
      <c r="A36" s="178"/>
      <c r="B36" s="188"/>
      <c r="C36" s="501" t="s">
        <v>97</v>
      </c>
      <c r="D36" s="481"/>
      <c r="E36" s="481"/>
      <c r="F36" s="458"/>
      <c r="G36" s="212"/>
      <c r="H36" s="187"/>
      <c r="I36" s="224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6" ht="15">
      <c r="A37" s="178"/>
      <c r="B37" s="188"/>
      <c r="C37" s="208" t="s">
        <v>98</v>
      </c>
      <c r="D37" s="225">
        <v>1</v>
      </c>
      <c r="E37" s="226"/>
      <c r="F37" s="227"/>
      <c r="G37" s="186"/>
      <c r="H37" s="187"/>
      <c r="I37" s="224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</row>
    <row r="38" spans="1:26" ht="14.25">
      <c r="A38" s="178"/>
      <c r="B38" s="188"/>
      <c r="C38" s="203" t="s">
        <v>99</v>
      </c>
      <c r="D38" s="228"/>
      <c r="E38" s="229">
        <v>0.1</v>
      </c>
      <c r="F38" s="227"/>
      <c r="G38" s="186"/>
      <c r="H38" s="230"/>
      <c r="I38" s="224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</row>
    <row r="39" spans="1:26" ht="14.25">
      <c r="A39" s="178"/>
      <c r="B39" s="188"/>
      <c r="C39" s="203" t="s">
        <v>100</v>
      </c>
      <c r="D39" s="228"/>
      <c r="E39" s="229">
        <v>0.3</v>
      </c>
      <c r="F39" s="227"/>
      <c r="G39" s="186"/>
      <c r="H39" s="230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</row>
    <row r="40" spans="1:26" ht="15">
      <c r="A40" s="178"/>
      <c r="B40" s="188"/>
      <c r="C40" s="208" t="s">
        <v>83</v>
      </c>
      <c r="D40" s="228">
        <v>2</v>
      </c>
      <c r="E40" s="226"/>
      <c r="F40" s="227"/>
      <c r="G40" s="186"/>
      <c r="H40" s="230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</row>
    <row r="41" spans="1:26" ht="14.25">
      <c r="A41" s="178"/>
      <c r="B41" s="188"/>
      <c r="C41" s="203" t="s">
        <v>101</v>
      </c>
      <c r="D41" s="228"/>
      <c r="E41" s="229">
        <v>0.6</v>
      </c>
      <c r="F41" s="231"/>
      <c r="G41" s="186"/>
      <c r="H41" s="187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</row>
    <row r="42" spans="1:26" ht="15">
      <c r="A42" s="178"/>
      <c r="B42" s="188"/>
      <c r="C42" s="208" t="s">
        <v>102</v>
      </c>
      <c r="D42" s="228">
        <v>2</v>
      </c>
      <c r="E42" s="226"/>
      <c r="F42" s="231"/>
      <c r="G42" s="186"/>
      <c r="H42" s="187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</row>
    <row r="43" spans="1:26" ht="14.25">
      <c r="A43" s="178"/>
      <c r="B43" s="188"/>
      <c r="C43" s="203" t="s">
        <v>101</v>
      </c>
      <c r="D43" s="228"/>
      <c r="E43" s="229">
        <v>0.5</v>
      </c>
      <c r="F43" s="231"/>
      <c r="G43" s="186"/>
      <c r="H43" s="187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ht="15">
      <c r="A44" s="178"/>
      <c r="B44" s="188"/>
      <c r="C44" s="222" t="s">
        <v>103</v>
      </c>
      <c r="D44" s="222"/>
      <c r="E44" s="232">
        <v>0.03</v>
      </c>
      <c r="F44" s="231"/>
      <c r="G44" s="186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ht="15">
      <c r="A45" s="190"/>
      <c r="B45" s="191"/>
      <c r="C45" s="208" t="s">
        <v>104</v>
      </c>
      <c r="D45" s="206"/>
      <c r="E45" s="232">
        <v>0.02</v>
      </c>
      <c r="F45" s="233"/>
      <c r="G45" s="212"/>
      <c r="H45" s="193"/>
      <c r="I45" s="182"/>
      <c r="J45" s="182"/>
      <c r="K45" s="182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26" ht="15">
      <c r="A46" s="178"/>
      <c r="B46" s="188"/>
      <c r="C46" s="234" t="s">
        <v>105</v>
      </c>
      <c r="D46" s="234"/>
      <c r="E46" s="235">
        <v>1.4999999999999999E-2</v>
      </c>
      <c r="F46" s="233"/>
      <c r="G46" s="212"/>
      <c r="H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5">
      <c r="A47" s="178"/>
      <c r="B47" s="188"/>
      <c r="C47" s="502" t="s">
        <v>106</v>
      </c>
      <c r="D47" s="458"/>
      <c r="E47" s="232">
        <v>1.4999999999999999E-2</v>
      </c>
      <c r="F47" s="237"/>
      <c r="G47" s="186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ht="12.75">
      <c r="B48" s="238"/>
      <c r="G48" s="124"/>
    </row>
    <row r="49" spans="1:26" ht="12.75">
      <c r="B49" s="239"/>
      <c r="C49" s="240"/>
      <c r="D49" s="240"/>
      <c r="E49" s="240"/>
      <c r="F49" s="240"/>
      <c r="G49" s="241"/>
    </row>
    <row r="50" spans="1:26" ht="12.75">
      <c r="A50" s="242"/>
      <c r="B50" s="182"/>
      <c r="C50" s="182"/>
      <c r="D50" s="182"/>
      <c r="E50" s="182"/>
      <c r="F50" s="182"/>
      <c r="G50" s="182"/>
      <c r="H50" s="243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ht="12.75">
      <c r="A51" s="242"/>
      <c r="B51" s="182"/>
      <c r="C51" s="224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 ht="12.75">
      <c r="A52" s="242"/>
      <c r="B52" s="182"/>
      <c r="C52" s="244"/>
      <c r="D52" s="187"/>
      <c r="E52" s="187"/>
      <c r="F52" s="187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</row>
    <row r="53" spans="1:26" ht="12.75">
      <c r="A53" s="242"/>
      <c r="B53" s="182"/>
      <c r="C53" s="182"/>
      <c r="D53" s="182"/>
      <c r="E53" s="182"/>
      <c r="F53" s="182"/>
      <c r="I53" s="245"/>
      <c r="J53" s="245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</row>
    <row r="54" spans="1:26" ht="12.75">
      <c r="A54" s="24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26" ht="12.75">
      <c r="A55" s="24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ht="12.75">
      <c r="A56" s="24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</row>
    <row r="57" spans="1:26" ht="12.75">
      <c r="A57" s="24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12.75">
      <c r="A58" s="24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ht="12.75">
      <c r="A59" s="24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2.75">
      <c r="A60" s="24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</row>
    <row r="61" spans="1:26" ht="12.75">
      <c r="A61" s="24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ht="12.75">
      <c r="A62" s="24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</row>
    <row r="63" spans="1:26" ht="12.75">
      <c r="A63" s="24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12.75">
      <c r="A64" s="24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</row>
    <row r="65" spans="1:26" ht="12.75">
      <c r="A65" s="24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</row>
    <row r="66" spans="1:26" ht="12.75">
      <c r="A66" s="24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</row>
    <row r="67" spans="1:26" ht="12.75">
      <c r="A67" s="24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</row>
    <row r="68" spans="1:26" ht="12.75">
      <c r="A68" s="24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</row>
    <row r="69" spans="1:26" ht="12.75">
      <c r="A69" s="24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6" ht="12.75">
      <c r="A70" s="24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</row>
    <row r="71" spans="1:26" ht="12.75">
      <c r="A71" s="24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</row>
    <row r="72" spans="1:26" ht="12.75">
      <c r="A72" s="24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</row>
    <row r="73" spans="1:26" ht="12.75">
      <c r="A73" s="242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</row>
    <row r="74" spans="1:26" ht="12.75">
      <c r="A74" s="242"/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</row>
    <row r="75" spans="1:26" ht="12.75">
      <c r="A75" s="24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</row>
    <row r="76" spans="1:26" ht="12.75">
      <c r="A76" s="242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</row>
    <row r="77" spans="1:26" ht="12.75">
      <c r="A77" s="24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</row>
    <row r="78" spans="1:26" ht="12.75">
      <c r="A78" s="24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</row>
    <row r="79" spans="1:26" ht="12.75">
      <c r="A79" s="24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</row>
    <row r="80" spans="1:26" ht="12.75">
      <c r="A80" s="242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</row>
    <row r="81" spans="1:26" ht="12.75">
      <c r="A81" s="24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</row>
    <row r="82" spans="1:26" ht="12.75">
      <c r="A82" s="24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ht="12.75">
      <c r="A83" s="24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  <row r="84" spans="1:26" ht="12.75">
      <c r="A84" s="24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</row>
    <row r="85" spans="1:26" ht="12.75">
      <c r="A85" s="242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</row>
    <row r="86" spans="1:26" ht="12.75">
      <c r="A86" s="242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</row>
    <row r="87" spans="1:26" ht="12.75">
      <c r="A87" s="242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</row>
    <row r="88" spans="1:26" ht="12.75">
      <c r="A88" s="242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</row>
    <row r="89" spans="1:26" ht="12.75">
      <c r="A89" s="242"/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</row>
    <row r="90" spans="1:26" ht="12.75">
      <c r="A90" s="24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</row>
    <row r="91" spans="1:26" ht="12.75">
      <c r="A91" s="24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</row>
    <row r="92" spans="1:26" ht="12.75">
      <c r="A92" s="242"/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</row>
    <row r="93" spans="1:26" ht="12.75">
      <c r="A93" s="24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</row>
    <row r="94" spans="1:26" ht="12.75">
      <c r="A94" s="24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</row>
    <row r="95" spans="1:26" ht="12.75">
      <c r="A95" s="24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</row>
    <row r="96" spans="1:26" ht="12.75">
      <c r="A96" s="24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</row>
    <row r="97" spans="1:26" ht="12.75">
      <c r="A97" s="242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</row>
    <row r="98" spans="1:26" ht="12.75">
      <c r="A98" s="24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</row>
    <row r="99" spans="1:26" ht="12.75">
      <c r="A99" s="242"/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</row>
    <row r="100" spans="1:26" ht="12.75">
      <c r="A100" s="24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pans="1:26" ht="12.75">
      <c r="A101" s="24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pans="1:26" ht="12.75">
      <c r="A102" s="242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</row>
    <row r="103" spans="1:26" ht="12.75">
      <c r="A103" s="24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</row>
    <row r="104" spans="1:26" ht="12.75">
      <c r="A104" s="24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</row>
    <row r="105" spans="1:26" ht="12.75">
      <c r="A105" s="24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</row>
    <row r="106" spans="1:26" ht="12.75">
      <c r="A106" s="24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</row>
    <row r="107" spans="1:26" ht="12.75">
      <c r="A107" s="24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</row>
    <row r="108" spans="1:26" ht="12.75">
      <c r="A108" s="24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</row>
    <row r="109" spans="1:26" ht="12.75">
      <c r="A109" s="24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</row>
    <row r="110" spans="1:26" ht="12.75">
      <c r="A110" s="24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</row>
    <row r="111" spans="1:26" ht="12.75">
      <c r="A111" s="24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</row>
    <row r="112" spans="1:26" ht="12.75">
      <c r="A112" s="24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</row>
    <row r="113" spans="1:26" ht="12.75">
      <c r="A113" s="24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</row>
    <row r="114" spans="1:26" ht="12.75">
      <c r="A114" s="24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</row>
    <row r="115" spans="1:26" ht="12.75">
      <c r="A115" s="24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</row>
    <row r="116" spans="1:26" ht="12.75">
      <c r="A116" s="24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</row>
    <row r="117" spans="1:26" ht="12.75">
      <c r="A117" s="24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</row>
    <row r="118" spans="1:26" ht="12.75">
      <c r="A118" s="24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</row>
    <row r="119" spans="1:26" ht="12.75">
      <c r="A119" s="24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</row>
    <row r="120" spans="1:26" ht="12.75">
      <c r="A120" s="24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</row>
    <row r="121" spans="1:26" ht="12.75">
      <c r="A121" s="24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</row>
    <row r="122" spans="1:26" ht="12.75">
      <c r="A122" s="24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</row>
    <row r="123" spans="1:26" ht="12.75">
      <c r="A123" s="24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</row>
    <row r="124" spans="1:26" ht="12.75">
      <c r="A124" s="24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</row>
    <row r="125" spans="1:26" ht="12.75">
      <c r="A125" s="24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</row>
    <row r="126" spans="1:26" ht="12.75">
      <c r="A126" s="24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</row>
    <row r="127" spans="1:26" ht="12.75">
      <c r="A127" s="24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</row>
    <row r="128" spans="1:26" ht="12.75">
      <c r="A128" s="242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</row>
    <row r="129" spans="1:26" ht="12.75">
      <c r="A129" s="24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</row>
    <row r="130" spans="1:26" ht="12.75">
      <c r="A130" s="24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</row>
    <row r="131" spans="1:26" ht="12.75">
      <c r="A131" s="242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</row>
    <row r="132" spans="1:26" ht="12.75">
      <c r="A132" s="24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1:26" ht="12.75">
      <c r="A133" s="24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1:26" ht="12.75">
      <c r="A134" s="242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</row>
    <row r="135" spans="1:26" ht="12.75">
      <c r="A135" s="24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</row>
    <row r="136" spans="1:26" ht="12.75">
      <c r="A136" s="24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</row>
    <row r="137" spans="1:26" ht="12.75">
      <c r="A137" s="242"/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</row>
    <row r="138" spans="1:26" ht="12.75">
      <c r="A138" s="24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</row>
    <row r="139" spans="1:26" ht="12.75">
      <c r="A139" s="242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</row>
    <row r="140" spans="1:26" ht="12.75">
      <c r="A140" s="242"/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</row>
    <row r="141" spans="1:26" ht="12.75">
      <c r="A141" s="24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</row>
    <row r="142" spans="1:26" ht="12.75">
      <c r="A142" s="24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1:26" ht="12.75">
      <c r="A143" s="24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1:26" ht="12.75">
      <c r="A144" s="24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</row>
    <row r="145" spans="1:26" ht="12.75">
      <c r="A145" s="24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</row>
    <row r="146" spans="1:26" ht="12.75">
      <c r="A146" s="242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</row>
    <row r="147" spans="1:26" ht="12.75">
      <c r="A147" s="24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</row>
    <row r="148" spans="1:26" ht="12.75">
      <c r="A148" s="24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</row>
    <row r="149" spans="1:26" ht="12.75">
      <c r="A149" s="24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</row>
    <row r="150" spans="1:26" ht="12.75">
      <c r="A150" s="242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</row>
    <row r="151" spans="1:26" ht="12.75">
      <c r="A151" s="242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</row>
    <row r="152" spans="1:26" ht="12.75">
      <c r="A152" s="242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</row>
    <row r="153" spans="1:26" ht="12.75">
      <c r="A153" s="242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</row>
    <row r="154" spans="1:26" ht="12.75">
      <c r="A154" s="242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</row>
    <row r="155" spans="1:26" ht="12.75">
      <c r="A155" s="242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</row>
    <row r="156" spans="1:26" ht="12.75">
      <c r="A156" s="242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</row>
    <row r="157" spans="1:26" ht="12.75">
      <c r="A157" s="24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</row>
    <row r="158" spans="1:26" ht="12.75">
      <c r="A158" s="24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</row>
    <row r="159" spans="1:26" ht="12.75">
      <c r="A159" s="24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spans="1:26" ht="12.75">
      <c r="A160" s="24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</row>
    <row r="161" spans="1:26" ht="12.75">
      <c r="A161" s="24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</row>
    <row r="162" spans="1:26" ht="12.75">
      <c r="A162" s="24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</row>
    <row r="163" spans="1:26" ht="12.75">
      <c r="A163" s="24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</row>
    <row r="164" spans="1:26" ht="12.75">
      <c r="A164" s="24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</row>
    <row r="165" spans="1:26" ht="12.75">
      <c r="A165" s="24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</row>
    <row r="166" spans="1:26" ht="12.75">
      <c r="A166" s="24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</row>
    <row r="167" spans="1:26" ht="12.75">
      <c r="A167" s="24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</row>
    <row r="168" spans="1:26" ht="12.75">
      <c r="A168" s="24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</row>
    <row r="169" spans="1:26" ht="12.75">
      <c r="A169" s="24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</row>
    <row r="170" spans="1:26" ht="12.75">
      <c r="A170" s="24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</row>
    <row r="171" spans="1:26" ht="12.75">
      <c r="A171" s="24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</row>
    <row r="172" spans="1:26" ht="12.75">
      <c r="A172" s="24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</row>
    <row r="173" spans="1:26" ht="12.75">
      <c r="A173" s="24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</row>
    <row r="174" spans="1:26" ht="12.75">
      <c r="A174" s="24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</row>
    <row r="175" spans="1:26" ht="12.75">
      <c r="A175" s="24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</row>
    <row r="176" spans="1:26" ht="12.75">
      <c r="A176" s="24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</row>
    <row r="177" spans="1:26" ht="12.75">
      <c r="A177" s="24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</row>
    <row r="178" spans="1:26" ht="12.75">
      <c r="A178" s="24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</row>
    <row r="179" spans="1:26" ht="12.75">
      <c r="A179" s="24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</row>
    <row r="180" spans="1:26" ht="12.75">
      <c r="A180" s="24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</row>
    <row r="181" spans="1:26" ht="12.75">
      <c r="A181" s="24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</row>
    <row r="182" spans="1:26" ht="12.75">
      <c r="A182" s="24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</row>
    <row r="183" spans="1:26" ht="12.75">
      <c r="A183" s="24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</row>
    <row r="184" spans="1:26" ht="12.75">
      <c r="A184" s="24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</row>
    <row r="185" spans="1:26" ht="12.75">
      <c r="A185" s="24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</row>
    <row r="186" spans="1:26" ht="12.75">
      <c r="A186" s="24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</row>
    <row r="187" spans="1:26" ht="12.75">
      <c r="A187" s="24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</row>
    <row r="188" spans="1:26" ht="12.75">
      <c r="A188" s="24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</row>
    <row r="189" spans="1:26" ht="12.75">
      <c r="A189" s="24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</row>
    <row r="190" spans="1:26" ht="12.75">
      <c r="A190" s="24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</row>
    <row r="191" spans="1:26" ht="12.75">
      <c r="A191" s="24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</row>
    <row r="192" spans="1:26" ht="12.75">
      <c r="A192" s="24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</row>
    <row r="193" spans="1:26" ht="12.75">
      <c r="A193" s="24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</row>
    <row r="194" spans="1:26" ht="12.75">
      <c r="A194" s="24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</row>
    <row r="195" spans="1:26" ht="12.75">
      <c r="A195" s="24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</row>
    <row r="196" spans="1:26" ht="12.75">
      <c r="A196" s="24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</row>
    <row r="197" spans="1:26" ht="12.75">
      <c r="A197" s="24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</row>
    <row r="198" spans="1:26" ht="12.75">
      <c r="A198" s="24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</row>
    <row r="199" spans="1:26" ht="12.75">
      <c r="A199" s="24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</row>
    <row r="200" spans="1:26" ht="12.75">
      <c r="A200" s="24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</row>
    <row r="201" spans="1:26" ht="12.75">
      <c r="A201" s="24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</row>
    <row r="202" spans="1:26" ht="12.75">
      <c r="A202" s="24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</row>
    <row r="203" spans="1:26" ht="12.75">
      <c r="A203" s="24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</row>
    <row r="204" spans="1:26" ht="12.75">
      <c r="A204" s="24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</row>
    <row r="205" spans="1:26" ht="12.75">
      <c r="A205" s="24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</row>
    <row r="206" spans="1:26" ht="12.75">
      <c r="A206" s="24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</row>
    <row r="207" spans="1:26" ht="12.75">
      <c r="A207" s="24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</row>
    <row r="208" spans="1:26" ht="12.75">
      <c r="A208" s="24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</row>
    <row r="209" spans="1:26" ht="12.75">
      <c r="A209" s="24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</row>
    <row r="210" spans="1:26" ht="12.75">
      <c r="A210" s="24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</row>
    <row r="211" spans="1:26" ht="12.75">
      <c r="A211" s="24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</row>
    <row r="212" spans="1:26" ht="12.75">
      <c r="A212" s="24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</row>
    <row r="213" spans="1:26" ht="12.75">
      <c r="A213" s="24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</row>
    <row r="214" spans="1:26" ht="12.75">
      <c r="A214" s="24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</row>
    <row r="215" spans="1:26" ht="12.75">
      <c r="A215" s="24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</row>
    <row r="216" spans="1:26" ht="12.75">
      <c r="A216" s="24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</row>
    <row r="217" spans="1:26" ht="12.75">
      <c r="A217" s="24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</row>
    <row r="218" spans="1:26" ht="12.75">
      <c r="A218" s="24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</row>
    <row r="219" spans="1:26" ht="12.75">
      <c r="A219" s="24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</row>
    <row r="220" spans="1:26" ht="12.75">
      <c r="A220" s="24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</row>
    <row r="221" spans="1:26" ht="12.75">
      <c r="A221" s="24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</row>
    <row r="222" spans="1:26" ht="12.75">
      <c r="A222" s="24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</row>
    <row r="223" spans="1:26" ht="12.75">
      <c r="A223" s="24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</row>
    <row r="224" spans="1:26" ht="12.75">
      <c r="A224" s="24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</row>
    <row r="225" spans="1:26" ht="12.75">
      <c r="A225" s="24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</row>
    <row r="226" spans="1:26" ht="12.75">
      <c r="A226" s="24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</row>
    <row r="227" spans="1:26" ht="12.75">
      <c r="A227" s="24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</row>
    <row r="228" spans="1:26" ht="12.75">
      <c r="A228" s="24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</row>
    <row r="229" spans="1:26" ht="12.75">
      <c r="A229" s="24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</row>
    <row r="230" spans="1:26" ht="12.75">
      <c r="A230" s="24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</row>
    <row r="231" spans="1:26" ht="12.75">
      <c r="A231" s="24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</row>
    <row r="232" spans="1:26" ht="12.75">
      <c r="A232" s="24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</row>
    <row r="233" spans="1:26" ht="12.75">
      <c r="A233" s="24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</row>
    <row r="234" spans="1:26" ht="12.75">
      <c r="A234" s="24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</row>
    <row r="235" spans="1:26" ht="12.75">
      <c r="A235" s="24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</row>
    <row r="236" spans="1:26" ht="12.75">
      <c r="A236" s="24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</row>
    <row r="237" spans="1:26" ht="12.75">
      <c r="A237" s="24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</row>
    <row r="238" spans="1:26" ht="12.75">
      <c r="A238" s="24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</row>
    <row r="239" spans="1:26" ht="12.75">
      <c r="A239" s="24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</row>
    <row r="240" spans="1:26" ht="12.75">
      <c r="A240" s="24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</row>
    <row r="241" spans="1:26" ht="12.75">
      <c r="A241" s="24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</row>
    <row r="242" spans="1:26" ht="12.75">
      <c r="A242" s="24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</row>
    <row r="243" spans="1:26" ht="12.75">
      <c r="A243" s="24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</row>
    <row r="244" spans="1:26" ht="12.75">
      <c r="A244" s="24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</row>
    <row r="245" spans="1:26" ht="12.75">
      <c r="A245" s="24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</row>
    <row r="246" spans="1:26" ht="12.75">
      <c r="A246" s="24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</row>
    <row r="247" spans="1:26" ht="12.75">
      <c r="A247" s="24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</row>
    <row r="248" spans="1:26" ht="12.75">
      <c r="A248" s="24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</row>
    <row r="249" spans="1:26" ht="12.75">
      <c r="A249" s="24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</row>
    <row r="250" spans="1:26" ht="12.75">
      <c r="A250" s="24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</row>
    <row r="251" spans="1:26" ht="12.75">
      <c r="A251" s="24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</row>
    <row r="252" spans="1:26" ht="12.75">
      <c r="A252" s="24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</row>
    <row r="253" spans="1:26" ht="12.75">
      <c r="A253" s="24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</row>
    <row r="254" spans="1:26" ht="12.75">
      <c r="A254" s="24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</row>
    <row r="255" spans="1:26" ht="12.75">
      <c r="A255" s="24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</row>
    <row r="256" spans="1:26" ht="12.75">
      <c r="A256" s="24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</row>
    <row r="257" spans="1:26" ht="12.75">
      <c r="A257" s="24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</row>
    <row r="258" spans="1:26" ht="12.75">
      <c r="A258" s="24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</row>
    <row r="259" spans="1:26" ht="12.75">
      <c r="A259" s="24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</row>
    <row r="260" spans="1:26" ht="12.75">
      <c r="A260" s="24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</row>
    <row r="261" spans="1:26" ht="12.75">
      <c r="A261" s="24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</row>
    <row r="262" spans="1:26" ht="12.75">
      <c r="A262" s="24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</row>
    <row r="263" spans="1:26" ht="12.75">
      <c r="A263" s="24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</row>
    <row r="264" spans="1:26" ht="12.75">
      <c r="A264" s="24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</row>
    <row r="265" spans="1:26" ht="12.75">
      <c r="A265" s="24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</row>
    <row r="266" spans="1:26" ht="12.75">
      <c r="A266" s="24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</row>
    <row r="267" spans="1:26" ht="12.75">
      <c r="A267" s="24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</row>
    <row r="268" spans="1:26" ht="12.75">
      <c r="A268" s="24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</row>
    <row r="269" spans="1:26" ht="12.75">
      <c r="A269" s="24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</row>
    <row r="270" spans="1:26" ht="12.75">
      <c r="A270" s="24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</row>
    <row r="271" spans="1:26" ht="12.75">
      <c r="A271" s="24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</row>
    <row r="272" spans="1:26" ht="12.75">
      <c r="A272" s="24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</row>
    <row r="273" spans="1:26" ht="12.75">
      <c r="A273" s="24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</row>
    <row r="274" spans="1:26" ht="12.75">
      <c r="A274" s="24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</row>
    <row r="275" spans="1:26" ht="12.75">
      <c r="A275" s="24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</row>
    <row r="276" spans="1:26" ht="12.75">
      <c r="A276" s="24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</row>
    <row r="277" spans="1:26" ht="12.75">
      <c r="A277" s="24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</row>
    <row r="278" spans="1:26" ht="12.75">
      <c r="A278" s="24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</row>
    <row r="279" spans="1:26" ht="12.75">
      <c r="A279" s="24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</row>
    <row r="280" spans="1:26" ht="12.75">
      <c r="A280" s="24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</row>
    <row r="281" spans="1:26" ht="12.75">
      <c r="A281" s="24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</row>
    <row r="282" spans="1:26" ht="12.75">
      <c r="A282" s="24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</row>
    <row r="283" spans="1:26" ht="12.75">
      <c r="A283" s="24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</row>
    <row r="284" spans="1:26" ht="12.75">
      <c r="A284" s="24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</row>
    <row r="285" spans="1:26" ht="12.75">
      <c r="A285" s="24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</row>
    <row r="286" spans="1:26" ht="12.75">
      <c r="A286" s="24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</row>
    <row r="287" spans="1:26" ht="12.75">
      <c r="A287" s="24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</row>
    <row r="288" spans="1:26" ht="12.75">
      <c r="A288" s="24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</row>
    <row r="289" spans="1:26" ht="12.75">
      <c r="A289" s="24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</row>
    <row r="290" spans="1:26" ht="12.75">
      <c r="A290" s="24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</row>
    <row r="291" spans="1:26" ht="12.75">
      <c r="A291" s="24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</row>
    <row r="292" spans="1:26" ht="12.75">
      <c r="A292" s="24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</row>
    <row r="293" spans="1:26" ht="12.75">
      <c r="A293" s="24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</row>
    <row r="294" spans="1:26" ht="12.75">
      <c r="A294" s="24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</row>
    <row r="295" spans="1:26" ht="12.75">
      <c r="A295" s="24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</row>
    <row r="296" spans="1:26" ht="12.75">
      <c r="A296" s="24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</row>
    <row r="297" spans="1:26" ht="12.75">
      <c r="A297" s="24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</row>
    <row r="298" spans="1:26" ht="12.75">
      <c r="A298" s="24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</row>
    <row r="299" spans="1:26" ht="12.75">
      <c r="A299" s="24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</row>
    <row r="300" spans="1:26" ht="12.75">
      <c r="A300" s="24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</row>
    <row r="301" spans="1:26" ht="12.75">
      <c r="A301" s="24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</row>
    <row r="302" spans="1:26" ht="12.75">
      <c r="A302" s="24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</row>
    <row r="303" spans="1:26" ht="12.75">
      <c r="A303" s="24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</row>
    <row r="304" spans="1:26" ht="12.75">
      <c r="A304" s="24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</row>
    <row r="305" spans="1:26" ht="12.75">
      <c r="A305" s="24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</row>
    <row r="306" spans="1:26" ht="12.75">
      <c r="A306" s="24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</row>
    <row r="307" spans="1:26" ht="12.75">
      <c r="A307" s="24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</row>
    <row r="308" spans="1:26" ht="12.75">
      <c r="A308" s="24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</row>
    <row r="309" spans="1:26" ht="12.75">
      <c r="A309" s="24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</row>
    <row r="310" spans="1:26" ht="12.75">
      <c r="A310" s="24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</row>
    <row r="311" spans="1:26" ht="12.75">
      <c r="A311" s="24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</row>
    <row r="312" spans="1:26" ht="12.75">
      <c r="A312" s="24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</row>
    <row r="313" spans="1:26" ht="12.75">
      <c r="A313" s="24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</row>
    <row r="314" spans="1:26" ht="12.75">
      <c r="A314" s="24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</row>
    <row r="315" spans="1:26" ht="12.75">
      <c r="A315" s="24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</row>
    <row r="316" spans="1:26" ht="12.75">
      <c r="A316" s="24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</row>
    <row r="317" spans="1:26" ht="12.75">
      <c r="A317" s="24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</row>
    <row r="318" spans="1:26" ht="12.75">
      <c r="A318" s="24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</row>
    <row r="319" spans="1:26" ht="12.75">
      <c r="A319" s="24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</row>
    <row r="320" spans="1:26" ht="12.75">
      <c r="A320" s="24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</row>
    <row r="321" spans="1:26" ht="12.75">
      <c r="A321" s="24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</row>
    <row r="322" spans="1:26" ht="12.75">
      <c r="A322" s="24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</row>
    <row r="323" spans="1:26" ht="12.75">
      <c r="A323" s="24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</row>
    <row r="324" spans="1:26" ht="12.75">
      <c r="A324" s="24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</row>
    <row r="325" spans="1:26" ht="12.75">
      <c r="A325" s="24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</row>
    <row r="326" spans="1:26" ht="12.75">
      <c r="A326" s="24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</row>
    <row r="327" spans="1:26" ht="12.75">
      <c r="A327" s="24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</row>
    <row r="328" spans="1:26" ht="12.75">
      <c r="A328" s="24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</row>
    <row r="329" spans="1:26" ht="12.75">
      <c r="A329" s="24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</row>
    <row r="330" spans="1:26" ht="12.75">
      <c r="A330" s="24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</row>
    <row r="331" spans="1:26" ht="12.75">
      <c r="A331" s="24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</row>
    <row r="332" spans="1:26" ht="12.75">
      <c r="A332" s="24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</row>
    <row r="333" spans="1:26" ht="12.75">
      <c r="A333" s="24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</row>
    <row r="334" spans="1:26" ht="12.75">
      <c r="A334" s="24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</row>
    <row r="335" spans="1:26" ht="12.75">
      <c r="A335" s="24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</row>
    <row r="336" spans="1:26" ht="12.75">
      <c r="A336" s="24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</row>
    <row r="337" spans="1:26" ht="12.75">
      <c r="A337" s="24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</row>
    <row r="338" spans="1:26" ht="12.75">
      <c r="A338" s="24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</row>
    <row r="339" spans="1:26" ht="12.75">
      <c r="A339" s="24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</row>
    <row r="340" spans="1:26" ht="12.75">
      <c r="A340" s="24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</row>
    <row r="341" spans="1:26" ht="12.75">
      <c r="A341" s="24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</row>
    <row r="342" spans="1:26" ht="12.75">
      <c r="A342" s="24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</row>
    <row r="343" spans="1:26" ht="12.75">
      <c r="A343" s="24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</row>
    <row r="344" spans="1:26" ht="12.75">
      <c r="A344" s="24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</row>
    <row r="345" spans="1:26" ht="12.75">
      <c r="A345" s="24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</row>
    <row r="346" spans="1:26" ht="12.75">
      <c r="A346" s="24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</row>
    <row r="347" spans="1:26" ht="12.75">
      <c r="A347" s="24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</row>
    <row r="348" spans="1:26" ht="12.75">
      <c r="A348" s="24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</row>
    <row r="349" spans="1:26" ht="12.75">
      <c r="A349" s="24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</row>
    <row r="350" spans="1:26" ht="12.75">
      <c r="A350" s="24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</row>
    <row r="351" spans="1:26" ht="12.75">
      <c r="A351" s="24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</row>
    <row r="352" spans="1:26" ht="12.75">
      <c r="A352" s="24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</row>
    <row r="353" spans="1:26" ht="12.75">
      <c r="A353" s="24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</row>
    <row r="354" spans="1:26" ht="12.75">
      <c r="A354" s="24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</row>
    <row r="355" spans="1:26" ht="12.75">
      <c r="A355" s="24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</row>
    <row r="356" spans="1:26" ht="12.75">
      <c r="A356" s="24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</row>
    <row r="357" spans="1:26" ht="12.75">
      <c r="A357" s="24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</row>
    <row r="358" spans="1:26" ht="12.75">
      <c r="A358" s="24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</row>
    <row r="359" spans="1:26" ht="12.75">
      <c r="A359" s="24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</row>
    <row r="360" spans="1:26" ht="12.75">
      <c r="A360" s="24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</row>
    <row r="361" spans="1:26" ht="12.75">
      <c r="A361" s="24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</row>
    <row r="362" spans="1:26" ht="12.75">
      <c r="A362" s="24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</row>
    <row r="363" spans="1:26" ht="12.75">
      <c r="A363" s="24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</row>
    <row r="364" spans="1:26" ht="12.75">
      <c r="A364" s="24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</row>
    <row r="365" spans="1:26" ht="12.75">
      <c r="A365" s="24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</row>
    <row r="366" spans="1:26" ht="12.75">
      <c r="A366" s="24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</row>
    <row r="367" spans="1:26" ht="12.75">
      <c r="A367" s="24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</row>
    <row r="368" spans="1:26" ht="12.75">
      <c r="A368" s="24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</row>
    <row r="369" spans="1:26" ht="12.75">
      <c r="A369" s="24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</row>
    <row r="370" spans="1:26" ht="12.75">
      <c r="A370" s="24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</row>
    <row r="371" spans="1:26" ht="12.75">
      <c r="A371" s="24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</row>
    <row r="372" spans="1:26" ht="12.75">
      <c r="A372" s="24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</row>
    <row r="373" spans="1:26" ht="12.75">
      <c r="A373" s="24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</row>
    <row r="374" spans="1:26" ht="12.75">
      <c r="A374" s="24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</row>
    <row r="375" spans="1:26" ht="12.75">
      <c r="A375" s="24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</row>
    <row r="376" spans="1:26" ht="12.75">
      <c r="A376" s="24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</row>
    <row r="377" spans="1:26" ht="12.75">
      <c r="A377" s="24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</row>
    <row r="378" spans="1:26" ht="12.75">
      <c r="A378" s="24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</row>
    <row r="379" spans="1:26" ht="12.75">
      <c r="A379" s="24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</row>
    <row r="380" spans="1:26" ht="12.75">
      <c r="A380" s="24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</row>
    <row r="381" spans="1:26" ht="12.75">
      <c r="A381" s="24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</row>
    <row r="382" spans="1:26" ht="12.75">
      <c r="A382" s="24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</row>
    <row r="383" spans="1:26" ht="12.75">
      <c r="A383" s="24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</row>
    <row r="384" spans="1:26" ht="12.75">
      <c r="A384" s="24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</row>
    <row r="385" spans="1:26" ht="12.75">
      <c r="A385" s="24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</row>
    <row r="386" spans="1:26" ht="12.75">
      <c r="A386" s="24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</row>
    <row r="387" spans="1:26" ht="12.75">
      <c r="A387" s="24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</row>
    <row r="388" spans="1:26" ht="12.75">
      <c r="A388" s="24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</row>
    <row r="389" spans="1:26" ht="12.75">
      <c r="A389" s="24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</row>
    <row r="390" spans="1:26" ht="12.75">
      <c r="A390" s="24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</row>
    <row r="391" spans="1:26" ht="12.75">
      <c r="A391" s="24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</row>
    <row r="392" spans="1:26" ht="12.75">
      <c r="A392" s="24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</row>
    <row r="393" spans="1:26" ht="12.75">
      <c r="A393" s="24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</row>
    <row r="394" spans="1:26" ht="12.75">
      <c r="A394" s="24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</row>
    <row r="395" spans="1:26" ht="12.75">
      <c r="A395" s="24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</row>
    <row r="396" spans="1:26" ht="12.75">
      <c r="A396" s="24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</row>
    <row r="397" spans="1:26" ht="12.75">
      <c r="A397" s="24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</row>
    <row r="398" spans="1:26" ht="12.75">
      <c r="A398" s="24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</row>
    <row r="399" spans="1:26" ht="12.75">
      <c r="A399" s="24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</row>
    <row r="400" spans="1:26" ht="12.75">
      <c r="A400" s="24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</row>
    <row r="401" spans="1:26" ht="12.75">
      <c r="A401" s="24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</row>
    <row r="402" spans="1:26" ht="12.75">
      <c r="A402" s="24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</row>
    <row r="403" spans="1:26" ht="12.75">
      <c r="A403" s="24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</row>
    <row r="404" spans="1:26" ht="12.75">
      <c r="A404" s="24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</row>
    <row r="405" spans="1:26" ht="12.75">
      <c r="A405" s="24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</row>
    <row r="406" spans="1:26" ht="12.75">
      <c r="A406" s="24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</row>
    <row r="407" spans="1:26" ht="12.75">
      <c r="A407" s="24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</row>
    <row r="408" spans="1:26" ht="12.75">
      <c r="A408" s="24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</row>
    <row r="409" spans="1:26" ht="12.75">
      <c r="A409" s="24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</row>
    <row r="410" spans="1:26" ht="12.75">
      <c r="A410" s="24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</row>
    <row r="411" spans="1:26" ht="12.75">
      <c r="A411" s="24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</row>
    <row r="412" spans="1:26" ht="12.75">
      <c r="A412" s="24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</row>
    <row r="413" spans="1:26" ht="12.75">
      <c r="A413" s="24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</row>
    <row r="414" spans="1:26" ht="12.75">
      <c r="A414" s="24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</row>
    <row r="415" spans="1:26" ht="12.75">
      <c r="A415" s="24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</row>
    <row r="416" spans="1:26" ht="12.75">
      <c r="A416" s="24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</row>
    <row r="417" spans="1:26" ht="12.75">
      <c r="A417" s="24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</row>
    <row r="418" spans="1:26" ht="12.75">
      <c r="A418" s="24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</row>
    <row r="419" spans="1:26" ht="12.75">
      <c r="A419" s="24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</row>
    <row r="420" spans="1:26" ht="12.75">
      <c r="A420" s="24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</row>
    <row r="421" spans="1:26" ht="12.75">
      <c r="A421" s="24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</row>
    <row r="422" spans="1:26" ht="12.75">
      <c r="A422" s="24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</row>
    <row r="423" spans="1:26" ht="12.75">
      <c r="A423" s="24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</row>
    <row r="424" spans="1:26" ht="12.75">
      <c r="A424" s="24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</row>
    <row r="425" spans="1:26" ht="12.75">
      <c r="A425" s="24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</row>
    <row r="426" spans="1:26" ht="12.75">
      <c r="A426" s="24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</row>
    <row r="427" spans="1:26" ht="12.75">
      <c r="A427" s="24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</row>
    <row r="428" spans="1:26" ht="12.75">
      <c r="A428" s="24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</row>
    <row r="429" spans="1:26" ht="12.75">
      <c r="A429" s="24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</row>
    <row r="430" spans="1:26" ht="12.75">
      <c r="A430" s="24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</row>
    <row r="431" spans="1:26" ht="12.75">
      <c r="A431" s="24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</row>
    <row r="432" spans="1:26" ht="12.75">
      <c r="A432" s="24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</row>
    <row r="433" spans="1:26" ht="12.75">
      <c r="A433" s="24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</row>
    <row r="434" spans="1:26" ht="12.75">
      <c r="A434" s="24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</row>
    <row r="435" spans="1:26" ht="12.75">
      <c r="A435" s="24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</row>
    <row r="436" spans="1:26" ht="12.75">
      <c r="A436" s="24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</row>
    <row r="437" spans="1:26" ht="12.75">
      <c r="A437" s="24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</row>
    <row r="438" spans="1:26" ht="12.75">
      <c r="A438" s="24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</row>
    <row r="439" spans="1:26" ht="12.75">
      <c r="A439" s="24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</row>
    <row r="440" spans="1:26" ht="12.75">
      <c r="A440" s="24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</row>
    <row r="441" spans="1:26" ht="12.75">
      <c r="A441" s="24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</row>
    <row r="442" spans="1:26" ht="12.75">
      <c r="A442" s="24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</row>
    <row r="443" spans="1:26" ht="12.75">
      <c r="A443" s="24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</row>
    <row r="444" spans="1:26" ht="12.75">
      <c r="A444" s="24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</row>
    <row r="445" spans="1:26" ht="12.75">
      <c r="A445" s="24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</row>
    <row r="446" spans="1:26" ht="12.75">
      <c r="A446" s="24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</row>
    <row r="447" spans="1:26" ht="12.75">
      <c r="A447" s="24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</row>
    <row r="448" spans="1:26" ht="12.75">
      <c r="A448" s="24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</row>
    <row r="449" spans="1:26" ht="12.75">
      <c r="A449" s="24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</row>
    <row r="450" spans="1:26" ht="12.75">
      <c r="A450" s="24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</row>
    <row r="451" spans="1:26" ht="12.75">
      <c r="A451" s="24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</row>
    <row r="452" spans="1:26" ht="12.75">
      <c r="A452" s="24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</row>
    <row r="453" spans="1:26" ht="12.75">
      <c r="A453" s="24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</row>
    <row r="454" spans="1:26" ht="12.75">
      <c r="A454" s="24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</row>
    <row r="455" spans="1:26" ht="12.75">
      <c r="A455" s="24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</row>
    <row r="456" spans="1:26" ht="12.75">
      <c r="A456" s="24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</row>
    <row r="457" spans="1:26" ht="12.75">
      <c r="A457" s="24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</row>
    <row r="458" spans="1:26" ht="12.75">
      <c r="A458" s="24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</row>
    <row r="459" spans="1:26" ht="12.75">
      <c r="A459" s="24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</row>
    <row r="460" spans="1:26" ht="12.75">
      <c r="A460" s="24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</row>
    <row r="461" spans="1:26" ht="12.75">
      <c r="A461" s="24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</row>
    <row r="462" spans="1:26" ht="12.75">
      <c r="A462" s="24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</row>
    <row r="463" spans="1:26" ht="12.75">
      <c r="A463" s="24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</row>
    <row r="464" spans="1:26" ht="12.75">
      <c r="A464" s="24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</row>
    <row r="465" spans="1:26" ht="12.75">
      <c r="A465" s="24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</row>
    <row r="466" spans="1:26" ht="12.75">
      <c r="A466" s="24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</row>
    <row r="467" spans="1:26" ht="12.75">
      <c r="A467" s="24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</row>
    <row r="468" spans="1:26" ht="12.75">
      <c r="A468" s="24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</row>
    <row r="469" spans="1:26" ht="12.75">
      <c r="A469" s="24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</row>
    <row r="470" spans="1:26" ht="12.75">
      <c r="A470" s="24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</row>
    <row r="471" spans="1:26" ht="12.75">
      <c r="A471" s="24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</row>
    <row r="472" spans="1:26" ht="12.75">
      <c r="A472" s="24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</row>
    <row r="473" spans="1:26" ht="12.75">
      <c r="A473" s="24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</row>
    <row r="474" spans="1:26" ht="12.75">
      <c r="A474" s="24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</row>
    <row r="475" spans="1:26" ht="12.75">
      <c r="A475" s="24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</row>
    <row r="476" spans="1:26" ht="12.75">
      <c r="A476" s="24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</row>
    <row r="477" spans="1:26" ht="12.75">
      <c r="A477" s="24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</row>
    <row r="478" spans="1:26" ht="12.75">
      <c r="A478" s="24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</row>
    <row r="479" spans="1:26" ht="12.75">
      <c r="A479" s="24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</row>
    <row r="480" spans="1:26" ht="12.75">
      <c r="A480" s="24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</row>
    <row r="481" spans="1:26" ht="12.75">
      <c r="A481" s="24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</row>
    <row r="482" spans="1:26" ht="12.75">
      <c r="A482" s="24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</row>
    <row r="483" spans="1:26" ht="12.75">
      <c r="A483" s="24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</row>
    <row r="484" spans="1:26" ht="12.75">
      <c r="A484" s="24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</row>
    <row r="485" spans="1:26" ht="12.75">
      <c r="A485" s="24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</row>
    <row r="486" spans="1:26" ht="12.75">
      <c r="A486" s="24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</row>
    <row r="487" spans="1:26" ht="12.75">
      <c r="A487" s="24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</row>
    <row r="488" spans="1:26" ht="12.75">
      <c r="A488" s="24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</row>
    <row r="489" spans="1:26" ht="12.75">
      <c r="A489" s="24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</row>
    <row r="490" spans="1:26" ht="12.75">
      <c r="A490" s="24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</row>
    <row r="491" spans="1:26" ht="12.75">
      <c r="A491" s="24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</row>
    <row r="492" spans="1:26" ht="12.75">
      <c r="A492" s="24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</row>
    <row r="493" spans="1:26" ht="12.75">
      <c r="A493" s="24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</row>
    <row r="494" spans="1:26" ht="12.75">
      <c r="A494" s="24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</row>
    <row r="495" spans="1:26" ht="12.75">
      <c r="A495" s="24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</row>
    <row r="496" spans="1:26" ht="12.75">
      <c r="A496" s="24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</row>
    <row r="497" spans="1:26" ht="12.75">
      <c r="A497" s="24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</row>
    <row r="498" spans="1:26" ht="12.75">
      <c r="A498" s="24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</row>
    <row r="499" spans="1:26" ht="12.75">
      <c r="A499" s="24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</row>
    <row r="500" spans="1:26" ht="12.75">
      <c r="A500" s="24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</row>
    <row r="501" spans="1:26" ht="12.75">
      <c r="A501" s="24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</row>
    <row r="502" spans="1:26" ht="12.75">
      <c r="A502" s="24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</row>
    <row r="503" spans="1:26" ht="12.75">
      <c r="A503" s="24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</row>
    <row r="504" spans="1:26" ht="12.75">
      <c r="A504" s="24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</row>
    <row r="505" spans="1:26" ht="12.75">
      <c r="A505" s="24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</row>
    <row r="506" spans="1:26" ht="12.75">
      <c r="A506" s="24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</row>
    <row r="507" spans="1:26" ht="12.75">
      <c r="A507" s="24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</row>
    <row r="508" spans="1:26" ht="12.75">
      <c r="A508" s="24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</row>
    <row r="509" spans="1:26" ht="12.75">
      <c r="A509" s="24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</row>
    <row r="510" spans="1:26" ht="12.75">
      <c r="A510" s="24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</row>
    <row r="511" spans="1:26" ht="12.75">
      <c r="A511" s="24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</row>
    <row r="512" spans="1:26" ht="12.75">
      <c r="A512" s="24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</row>
    <row r="513" spans="1:26" ht="12.75">
      <c r="A513" s="24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</row>
    <row r="514" spans="1:26" ht="12.75">
      <c r="A514" s="24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</row>
    <row r="515" spans="1:26" ht="12.75">
      <c r="A515" s="24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</row>
    <row r="516" spans="1:26" ht="12.75">
      <c r="A516" s="24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</row>
    <row r="517" spans="1:26" ht="12.75">
      <c r="A517" s="24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</row>
    <row r="518" spans="1:26" ht="12.75">
      <c r="A518" s="24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</row>
    <row r="519" spans="1:26" ht="12.75">
      <c r="A519" s="24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</row>
    <row r="520" spans="1:26" ht="12.75">
      <c r="A520" s="24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</row>
    <row r="521" spans="1:26" ht="12.75">
      <c r="A521" s="242"/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</row>
    <row r="522" spans="1:26" ht="12.75">
      <c r="A522" s="242"/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</row>
    <row r="523" spans="1:26" ht="12.75">
      <c r="A523" s="242"/>
      <c r="B523" s="182"/>
      <c r="C523" s="182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</row>
    <row r="524" spans="1:26" ht="12.75">
      <c r="A524" s="242"/>
      <c r="B524" s="182"/>
      <c r="C524" s="182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</row>
    <row r="525" spans="1:26" ht="12.75">
      <c r="A525" s="242"/>
      <c r="B525" s="182"/>
      <c r="C525" s="182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</row>
    <row r="526" spans="1:26" ht="12.75">
      <c r="A526" s="242"/>
      <c r="B526" s="182"/>
      <c r="C526" s="182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</row>
    <row r="527" spans="1:26" ht="12.75">
      <c r="A527" s="242"/>
      <c r="B527" s="182"/>
      <c r="C527" s="182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</row>
    <row r="528" spans="1:26" ht="12.75">
      <c r="A528" s="242"/>
      <c r="B528" s="182"/>
      <c r="C528" s="182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</row>
    <row r="529" spans="1:26" ht="12.75">
      <c r="A529" s="242"/>
      <c r="B529" s="182"/>
      <c r="C529" s="182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</row>
    <row r="530" spans="1:26" ht="12.75">
      <c r="A530" s="242"/>
      <c r="B530" s="182"/>
      <c r="C530" s="182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</row>
    <row r="531" spans="1:26" ht="12.75">
      <c r="A531" s="242"/>
      <c r="B531" s="182"/>
      <c r="C531" s="182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</row>
    <row r="532" spans="1:26" ht="12.75">
      <c r="A532" s="242"/>
      <c r="B532" s="182"/>
      <c r="C532" s="182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</row>
    <row r="533" spans="1:26" ht="12.75">
      <c r="A533" s="242"/>
      <c r="B533" s="182"/>
      <c r="C533" s="182"/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</row>
    <row r="534" spans="1:26" ht="12.75">
      <c r="A534" s="242"/>
      <c r="B534" s="182"/>
      <c r="C534" s="182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</row>
    <row r="535" spans="1:26" ht="12.75">
      <c r="A535" s="242"/>
      <c r="B535" s="182"/>
      <c r="C535" s="182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</row>
    <row r="536" spans="1:26" ht="12.75">
      <c r="A536" s="242"/>
      <c r="B536" s="182"/>
      <c r="C536" s="182"/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</row>
    <row r="537" spans="1:26" ht="12.75">
      <c r="A537" s="242"/>
      <c r="B537" s="182"/>
      <c r="C537" s="182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</row>
    <row r="538" spans="1:26" ht="12.75">
      <c r="A538" s="242"/>
      <c r="B538" s="182"/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</row>
    <row r="539" spans="1:26" ht="12.75">
      <c r="A539" s="242"/>
      <c r="B539" s="182"/>
      <c r="C539" s="182"/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</row>
    <row r="540" spans="1:26" ht="12.75">
      <c r="A540" s="242"/>
      <c r="B540" s="182"/>
      <c r="C540" s="182"/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</row>
    <row r="541" spans="1:26" ht="12.75">
      <c r="A541" s="242"/>
      <c r="B541" s="182"/>
      <c r="C541" s="182"/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</row>
    <row r="542" spans="1:26" ht="12.75">
      <c r="A542" s="242"/>
      <c r="B542" s="182"/>
      <c r="C542" s="182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</row>
    <row r="543" spans="1:26" ht="12.75">
      <c r="A543" s="242"/>
      <c r="B543" s="182"/>
      <c r="C543" s="182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</row>
    <row r="544" spans="1:26" ht="12.75">
      <c r="A544" s="242"/>
      <c r="B544" s="182"/>
      <c r="C544" s="182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</row>
    <row r="545" spans="1:26" ht="12.75">
      <c r="A545" s="242"/>
      <c r="B545" s="182"/>
      <c r="C545" s="182"/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</row>
    <row r="546" spans="1:26" ht="12.75">
      <c r="A546" s="242"/>
      <c r="B546" s="182"/>
      <c r="C546" s="182"/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</row>
    <row r="547" spans="1:26" ht="12.75">
      <c r="A547" s="242"/>
      <c r="B547" s="182"/>
      <c r="C547" s="182"/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</row>
    <row r="548" spans="1:26" ht="12.75">
      <c r="A548" s="242"/>
      <c r="B548" s="182"/>
      <c r="C548" s="182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</row>
    <row r="549" spans="1:26" ht="12.75">
      <c r="A549" s="242"/>
      <c r="B549" s="182"/>
      <c r="C549" s="182"/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</row>
    <row r="550" spans="1:26" ht="12.75">
      <c r="A550" s="242"/>
      <c r="B550" s="182"/>
      <c r="C550" s="182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</row>
    <row r="551" spans="1:26" ht="12.75">
      <c r="A551" s="242"/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</row>
    <row r="552" spans="1:26" ht="12.75">
      <c r="A552" s="242"/>
      <c r="B552" s="182"/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</row>
    <row r="553" spans="1:26" ht="12.75">
      <c r="A553" s="242"/>
      <c r="B553" s="182"/>
      <c r="C553" s="182"/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</row>
    <row r="554" spans="1:26" ht="12.75">
      <c r="A554" s="242"/>
      <c r="B554" s="182"/>
      <c r="C554" s="182"/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</row>
    <row r="555" spans="1:26" ht="12.75">
      <c r="A555" s="242"/>
      <c r="B555" s="182"/>
      <c r="C555" s="182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</row>
    <row r="556" spans="1:26" ht="12.75">
      <c r="A556" s="242"/>
      <c r="B556" s="182"/>
      <c r="C556" s="182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</row>
    <row r="557" spans="1:26" ht="12.75">
      <c r="A557" s="242"/>
      <c r="B557" s="182"/>
      <c r="C557" s="182"/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</row>
    <row r="558" spans="1:26" ht="12.75">
      <c r="A558" s="242"/>
      <c r="B558" s="182"/>
      <c r="C558" s="182"/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</row>
    <row r="559" spans="1:26" ht="12.75">
      <c r="A559" s="242"/>
      <c r="B559" s="182"/>
      <c r="C559" s="182"/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</row>
    <row r="560" spans="1:26" ht="12.75">
      <c r="A560" s="242"/>
      <c r="B560" s="182"/>
      <c r="C560" s="182"/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</row>
    <row r="561" spans="1:26" ht="12.75">
      <c r="A561" s="242"/>
      <c r="B561" s="182"/>
      <c r="C561" s="182"/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</row>
    <row r="562" spans="1:26" ht="12.75">
      <c r="A562" s="242"/>
      <c r="B562" s="182"/>
      <c r="C562" s="182"/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</row>
    <row r="563" spans="1:26" ht="12.75">
      <c r="A563" s="242"/>
      <c r="B563" s="182"/>
      <c r="C563" s="182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</row>
    <row r="564" spans="1:26" ht="12.75">
      <c r="A564" s="242"/>
      <c r="B564" s="182"/>
      <c r="C564" s="182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</row>
    <row r="565" spans="1:26" ht="12.75">
      <c r="A565" s="242"/>
      <c r="B565" s="182"/>
      <c r="C565" s="182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</row>
    <row r="566" spans="1:26" ht="12.75">
      <c r="A566" s="242"/>
      <c r="B566" s="182"/>
      <c r="C566" s="182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</row>
    <row r="567" spans="1:26" ht="12.75">
      <c r="A567" s="242"/>
      <c r="B567" s="182"/>
      <c r="C567" s="182"/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</row>
    <row r="568" spans="1:26" ht="12.75">
      <c r="A568" s="242"/>
      <c r="B568" s="182"/>
      <c r="C568" s="182"/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</row>
    <row r="569" spans="1:26" ht="12.75">
      <c r="A569" s="242"/>
      <c r="B569" s="182"/>
      <c r="C569" s="182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</row>
    <row r="570" spans="1:26" ht="12.75">
      <c r="A570" s="242"/>
      <c r="B570" s="182"/>
      <c r="C570" s="182"/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</row>
    <row r="571" spans="1:26" ht="12.75">
      <c r="A571" s="242"/>
      <c r="B571" s="182"/>
      <c r="C571" s="182"/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</row>
    <row r="572" spans="1:26" ht="12.75">
      <c r="A572" s="242"/>
      <c r="B572" s="182"/>
      <c r="C572" s="182"/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</row>
    <row r="573" spans="1:26" ht="12.75">
      <c r="A573" s="242"/>
      <c r="B573" s="182"/>
      <c r="C573" s="182"/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</row>
    <row r="574" spans="1:26" ht="12.75">
      <c r="A574" s="242"/>
      <c r="B574" s="182"/>
      <c r="C574" s="182"/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</row>
    <row r="575" spans="1:26" ht="12.75">
      <c r="A575" s="242"/>
      <c r="B575" s="182"/>
      <c r="C575" s="182"/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</row>
    <row r="576" spans="1:26" ht="12.75">
      <c r="A576" s="242"/>
      <c r="B576" s="182"/>
      <c r="C576" s="182"/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</row>
    <row r="577" spans="1:26" ht="12.75">
      <c r="A577" s="242"/>
      <c r="B577" s="182"/>
      <c r="C577" s="182"/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</row>
    <row r="578" spans="1:26" ht="12.75">
      <c r="A578" s="242"/>
      <c r="B578" s="182"/>
      <c r="C578" s="182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</row>
    <row r="579" spans="1:26" ht="12.75">
      <c r="A579" s="242"/>
      <c r="B579" s="182"/>
      <c r="C579" s="182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</row>
    <row r="580" spans="1:26" ht="12.75">
      <c r="A580" s="242"/>
      <c r="B580" s="182"/>
      <c r="C580" s="182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</row>
    <row r="581" spans="1:26" ht="12.75">
      <c r="A581" s="242"/>
      <c r="B581" s="182"/>
      <c r="C581" s="182"/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</row>
    <row r="582" spans="1:26" ht="12.75">
      <c r="A582" s="242"/>
      <c r="B582" s="182"/>
      <c r="C582" s="182"/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</row>
    <row r="583" spans="1:26" ht="12.75">
      <c r="A583" s="242"/>
      <c r="B583" s="182"/>
      <c r="C583" s="182"/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</row>
    <row r="584" spans="1:26" ht="12.75">
      <c r="A584" s="242"/>
      <c r="B584" s="182"/>
      <c r="C584" s="182"/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</row>
    <row r="585" spans="1:26" ht="12.75">
      <c r="A585" s="242"/>
      <c r="B585" s="182"/>
      <c r="C585" s="182"/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</row>
    <row r="586" spans="1:26" ht="12.75">
      <c r="A586" s="242"/>
      <c r="B586" s="182"/>
      <c r="C586" s="182"/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</row>
    <row r="587" spans="1:26" ht="12.75">
      <c r="A587" s="242"/>
      <c r="B587" s="182"/>
      <c r="C587" s="182"/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</row>
    <row r="588" spans="1:26" ht="12.75">
      <c r="A588" s="242"/>
      <c r="B588" s="182"/>
      <c r="C588" s="182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</row>
    <row r="589" spans="1:26" ht="12.75">
      <c r="A589" s="242"/>
      <c r="B589" s="182"/>
      <c r="C589" s="182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</row>
    <row r="590" spans="1:26" ht="12.75">
      <c r="A590" s="242"/>
      <c r="B590" s="182"/>
      <c r="C590" s="182"/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</row>
    <row r="591" spans="1:26" ht="12.75">
      <c r="A591" s="242"/>
      <c r="B591" s="182"/>
      <c r="C591" s="182"/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</row>
    <row r="592" spans="1:26" ht="12.75">
      <c r="A592" s="242"/>
      <c r="B592" s="182"/>
      <c r="C592" s="182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</row>
    <row r="593" spans="1:26" ht="12.75">
      <c r="A593" s="242"/>
      <c r="B593" s="182"/>
      <c r="C593" s="182"/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</row>
    <row r="594" spans="1:26" ht="12.75">
      <c r="A594" s="242"/>
      <c r="B594" s="182"/>
      <c r="C594" s="182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</row>
    <row r="595" spans="1:26" ht="12.75">
      <c r="A595" s="242"/>
      <c r="B595" s="182"/>
      <c r="C595" s="182"/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</row>
    <row r="596" spans="1:26" ht="12.75">
      <c r="A596" s="242"/>
      <c r="B596" s="182"/>
      <c r="C596" s="182"/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</row>
    <row r="597" spans="1:26" ht="12.75">
      <c r="A597" s="242"/>
      <c r="B597" s="182"/>
      <c r="C597" s="182"/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</row>
    <row r="598" spans="1:26" ht="12.75">
      <c r="A598" s="242"/>
      <c r="B598" s="182"/>
      <c r="C598" s="182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</row>
    <row r="599" spans="1:26" ht="12.75">
      <c r="A599" s="242"/>
      <c r="B599" s="182"/>
      <c r="C599" s="182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</row>
    <row r="600" spans="1:26" ht="12.75">
      <c r="A600" s="242"/>
      <c r="B600" s="182"/>
      <c r="C600" s="182"/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</row>
    <row r="601" spans="1:26" ht="12.75">
      <c r="A601" s="242"/>
      <c r="B601" s="182"/>
      <c r="C601" s="182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</row>
    <row r="602" spans="1:26" ht="12.75">
      <c r="A602" s="242"/>
      <c r="B602" s="182"/>
      <c r="C602" s="182"/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</row>
    <row r="603" spans="1:26" ht="12.75">
      <c r="A603" s="242"/>
      <c r="B603" s="182"/>
      <c r="C603" s="182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</row>
    <row r="604" spans="1:26" ht="12.75">
      <c r="A604" s="242"/>
      <c r="B604" s="182"/>
      <c r="C604" s="182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</row>
    <row r="605" spans="1:26" ht="12.75">
      <c r="A605" s="242"/>
      <c r="B605" s="182"/>
      <c r="C605" s="182"/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</row>
    <row r="606" spans="1:26" ht="12.75">
      <c r="A606" s="242"/>
      <c r="B606" s="182"/>
      <c r="C606" s="182"/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</row>
    <row r="607" spans="1:26" ht="12.75">
      <c r="A607" s="242"/>
      <c r="B607" s="182"/>
      <c r="C607" s="182"/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</row>
    <row r="608" spans="1:26" ht="12.75">
      <c r="A608" s="242"/>
      <c r="B608" s="182"/>
      <c r="C608" s="182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</row>
    <row r="609" spans="1:26" ht="12.75">
      <c r="A609" s="242"/>
      <c r="B609" s="182"/>
      <c r="C609" s="182"/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</row>
    <row r="610" spans="1:26" ht="12.75">
      <c r="A610" s="242"/>
      <c r="B610" s="182"/>
      <c r="C610" s="182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</row>
    <row r="611" spans="1:26" ht="12.75">
      <c r="A611" s="242"/>
      <c r="B611" s="182"/>
      <c r="C611" s="182"/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</row>
    <row r="612" spans="1:26" ht="12.75">
      <c r="A612" s="242"/>
      <c r="B612" s="182"/>
      <c r="C612" s="182"/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</row>
    <row r="613" spans="1:26" ht="12.75">
      <c r="A613" s="242"/>
      <c r="B613" s="182"/>
      <c r="C613" s="182"/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</row>
    <row r="614" spans="1:26" ht="12.75">
      <c r="A614" s="242"/>
      <c r="B614" s="182"/>
      <c r="C614" s="182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</row>
    <row r="615" spans="1:26" ht="12.75">
      <c r="A615" s="242"/>
      <c r="B615" s="182"/>
      <c r="C615" s="182"/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</row>
    <row r="616" spans="1:26" ht="12.75">
      <c r="A616" s="242"/>
      <c r="B616" s="182"/>
      <c r="C616" s="182"/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</row>
    <row r="617" spans="1:26" ht="12.75">
      <c r="A617" s="242"/>
      <c r="B617" s="182"/>
      <c r="C617" s="182"/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</row>
    <row r="618" spans="1:26" ht="12.75">
      <c r="A618" s="242"/>
      <c r="B618" s="182"/>
      <c r="C618" s="182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</row>
    <row r="619" spans="1:26" ht="12.75">
      <c r="A619" s="242"/>
      <c r="B619" s="182"/>
      <c r="C619" s="182"/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</row>
    <row r="620" spans="1:26" ht="12.75">
      <c r="A620" s="242"/>
      <c r="B620" s="182"/>
      <c r="C620" s="182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</row>
    <row r="621" spans="1:26" ht="12.75">
      <c r="A621" s="242"/>
      <c r="B621" s="182"/>
      <c r="C621" s="182"/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</row>
    <row r="622" spans="1:26" ht="12.75">
      <c r="A622" s="242"/>
      <c r="B622" s="182"/>
      <c r="C622" s="182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</row>
    <row r="623" spans="1:26" ht="12.75">
      <c r="A623" s="242"/>
      <c r="B623" s="182"/>
      <c r="C623" s="182"/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</row>
    <row r="624" spans="1:26" ht="12.75">
      <c r="A624" s="242"/>
      <c r="B624" s="182"/>
      <c r="C624" s="182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</row>
    <row r="625" spans="1:26" ht="12.75">
      <c r="A625" s="242"/>
      <c r="B625" s="182"/>
      <c r="C625" s="182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</row>
    <row r="626" spans="1:26" ht="12.75">
      <c r="A626" s="242"/>
      <c r="B626" s="182"/>
      <c r="C626" s="182"/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</row>
    <row r="627" spans="1:26" ht="12.75">
      <c r="A627" s="242"/>
      <c r="B627" s="182"/>
      <c r="C627" s="182"/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</row>
    <row r="628" spans="1:26" ht="12.75">
      <c r="A628" s="242"/>
      <c r="B628" s="182"/>
      <c r="C628" s="182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</row>
    <row r="629" spans="1:26" ht="12.75">
      <c r="A629" s="242"/>
      <c r="B629" s="182"/>
      <c r="C629" s="182"/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</row>
    <row r="630" spans="1:26" ht="12.75">
      <c r="A630" s="242"/>
      <c r="B630" s="182"/>
      <c r="C630" s="182"/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</row>
    <row r="631" spans="1:26" ht="12.75">
      <c r="A631" s="242"/>
      <c r="B631" s="182"/>
      <c r="C631" s="182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</row>
    <row r="632" spans="1:26" ht="12.75">
      <c r="A632" s="242"/>
      <c r="B632" s="182"/>
      <c r="C632" s="182"/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</row>
    <row r="633" spans="1:26" ht="12.75">
      <c r="A633" s="242"/>
      <c r="B633" s="182"/>
      <c r="C633" s="182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</row>
    <row r="634" spans="1:26" ht="12.75">
      <c r="A634" s="242"/>
      <c r="B634" s="182"/>
      <c r="C634" s="182"/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</row>
    <row r="635" spans="1:26" ht="12.75">
      <c r="A635" s="242"/>
      <c r="B635" s="182"/>
      <c r="C635" s="182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</row>
    <row r="636" spans="1:26" ht="12.75">
      <c r="A636" s="242"/>
      <c r="B636" s="182"/>
      <c r="C636" s="182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</row>
    <row r="637" spans="1:26" ht="12.75">
      <c r="A637" s="242"/>
      <c r="B637" s="182"/>
      <c r="C637" s="182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</row>
    <row r="638" spans="1:26" ht="12.75">
      <c r="A638" s="242"/>
      <c r="B638" s="182"/>
      <c r="C638" s="182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</row>
    <row r="639" spans="1:26" ht="12.75">
      <c r="A639" s="242"/>
      <c r="B639" s="182"/>
      <c r="C639" s="182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</row>
    <row r="640" spans="1:26" ht="12.75">
      <c r="A640" s="242"/>
      <c r="B640" s="182"/>
      <c r="C640" s="182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</row>
    <row r="641" spans="1:26" ht="12.75">
      <c r="A641" s="242"/>
      <c r="B641" s="182"/>
      <c r="C641" s="182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</row>
    <row r="642" spans="1:26" ht="12.75">
      <c r="A642" s="242"/>
      <c r="B642" s="182"/>
      <c r="C642" s="182"/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</row>
    <row r="643" spans="1:26" ht="12.75">
      <c r="A643" s="242"/>
      <c r="B643" s="182"/>
      <c r="C643" s="182"/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</row>
    <row r="644" spans="1:26" ht="12.75">
      <c r="A644" s="242"/>
      <c r="B644" s="182"/>
      <c r="C644" s="182"/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</row>
    <row r="645" spans="1:26" ht="12.75">
      <c r="A645" s="242"/>
      <c r="B645" s="182"/>
      <c r="C645" s="182"/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</row>
    <row r="646" spans="1:26" ht="12.75">
      <c r="A646" s="242"/>
      <c r="B646" s="182"/>
      <c r="C646" s="182"/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</row>
    <row r="647" spans="1:26" ht="12.75">
      <c r="A647" s="242"/>
      <c r="B647" s="182"/>
      <c r="C647" s="182"/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</row>
    <row r="648" spans="1:26" ht="12.75">
      <c r="A648" s="242"/>
      <c r="B648" s="182"/>
      <c r="C648" s="182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</row>
    <row r="649" spans="1:26" ht="12.75">
      <c r="A649" s="242"/>
      <c r="B649" s="182"/>
      <c r="C649" s="182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</row>
    <row r="650" spans="1:26" ht="12.75">
      <c r="A650" s="242"/>
      <c r="B650" s="182"/>
      <c r="C650" s="182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</row>
    <row r="651" spans="1:26" ht="12.75">
      <c r="A651" s="242"/>
      <c r="B651" s="182"/>
      <c r="C651" s="182"/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</row>
    <row r="652" spans="1:26" ht="12.75">
      <c r="A652" s="242"/>
      <c r="B652" s="182"/>
      <c r="C652" s="182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</row>
    <row r="653" spans="1:26" ht="12.75">
      <c r="A653" s="242"/>
      <c r="B653" s="182"/>
      <c r="C653" s="182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</row>
    <row r="654" spans="1:26" ht="12.75">
      <c r="A654" s="242"/>
      <c r="B654" s="182"/>
      <c r="C654" s="182"/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</row>
    <row r="655" spans="1:26" ht="12.75">
      <c r="A655" s="242"/>
      <c r="B655" s="182"/>
      <c r="C655" s="182"/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</row>
    <row r="656" spans="1:26" ht="12.75">
      <c r="A656" s="242"/>
      <c r="B656" s="182"/>
      <c r="C656" s="182"/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</row>
    <row r="657" spans="1:26" ht="12.75">
      <c r="A657" s="242"/>
      <c r="B657" s="182"/>
      <c r="C657" s="182"/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</row>
    <row r="658" spans="1:26" ht="12.75">
      <c r="A658" s="242"/>
      <c r="B658" s="182"/>
      <c r="C658" s="182"/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</row>
    <row r="659" spans="1:26" ht="12.75">
      <c r="A659" s="242"/>
      <c r="B659" s="182"/>
      <c r="C659" s="182"/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</row>
    <row r="660" spans="1:26" ht="12.75">
      <c r="A660" s="242"/>
      <c r="B660" s="182"/>
      <c r="C660" s="182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</row>
    <row r="661" spans="1:26" ht="12.75">
      <c r="A661" s="242"/>
      <c r="B661" s="182"/>
      <c r="C661" s="182"/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</row>
    <row r="662" spans="1:26" ht="12.75">
      <c r="A662" s="242"/>
      <c r="B662" s="182"/>
      <c r="C662" s="182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</row>
    <row r="663" spans="1:26" ht="12.75">
      <c r="A663" s="242"/>
      <c r="B663" s="182"/>
      <c r="C663" s="182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</row>
    <row r="664" spans="1:26" ht="12.75">
      <c r="A664" s="242"/>
      <c r="B664" s="182"/>
      <c r="C664" s="182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</row>
    <row r="665" spans="1:26" ht="12.75">
      <c r="A665" s="242"/>
      <c r="B665" s="182"/>
      <c r="C665" s="182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</row>
    <row r="666" spans="1:26" ht="12.75">
      <c r="A666" s="242"/>
      <c r="B666" s="182"/>
      <c r="C666" s="182"/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</row>
    <row r="667" spans="1:26" ht="12.75">
      <c r="A667" s="242"/>
      <c r="B667" s="182"/>
      <c r="C667" s="182"/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</row>
    <row r="668" spans="1:26" ht="12.75">
      <c r="A668" s="242"/>
      <c r="B668" s="182"/>
      <c r="C668" s="182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</row>
    <row r="669" spans="1:26" ht="12.75">
      <c r="A669" s="242"/>
      <c r="B669" s="182"/>
      <c r="C669" s="182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</row>
    <row r="670" spans="1:26" ht="12.75">
      <c r="A670" s="242"/>
      <c r="B670" s="182"/>
      <c r="C670" s="182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</row>
    <row r="671" spans="1:26" ht="12.75">
      <c r="A671" s="242"/>
      <c r="B671" s="182"/>
      <c r="C671" s="182"/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</row>
    <row r="672" spans="1:26" ht="12.75">
      <c r="A672" s="242"/>
      <c r="B672" s="182"/>
      <c r="C672" s="182"/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</row>
    <row r="673" spans="1:26" ht="12.75">
      <c r="A673" s="242"/>
      <c r="B673" s="182"/>
      <c r="C673" s="182"/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</row>
    <row r="674" spans="1:26" ht="12.75">
      <c r="A674" s="242"/>
      <c r="B674" s="182"/>
      <c r="C674" s="182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</row>
    <row r="675" spans="1:26" ht="12.75">
      <c r="A675" s="242"/>
      <c r="B675" s="182"/>
      <c r="C675" s="182"/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</row>
    <row r="676" spans="1:26" ht="12.75">
      <c r="A676" s="242"/>
      <c r="B676" s="182"/>
      <c r="C676" s="182"/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</row>
    <row r="677" spans="1:26" ht="12.75">
      <c r="A677" s="242"/>
      <c r="B677" s="182"/>
      <c r="C677" s="182"/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</row>
    <row r="678" spans="1:26" ht="12.75">
      <c r="A678" s="242"/>
      <c r="B678" s="182"/>
      <c r="C678" s="182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</row>
    <row r="679" spans="1:26" ht="12.75">
      <c r="A679" s="242"/>
      <c r="B679" s="182"/>
      <c r="C679" s="182"/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</row>
    <row r="680" spans="1:26" ht="12.75">
      <c r="A680" s="242"/>
      <c r="B680" s="182"/>
      <c r="C680" s="182"/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</row>
    <row r="681" spans="1:26" ht="12.75">
      <c r="A681" s="242"/>
      <c r="B681" s="182"/>
      <c r="C681" s="182"/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</row>
    <row r="682" spans="1:26" ht="12.75">
      <c r="A682" s="242"/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</row>
    <row r="683" spans="1:26" ht="12.75">
      <c r="A683" s="242"/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</row>
    <row r="684" spans="1:26" ht="12.75">
      <c r="A684" s="242"/>
      <c r="B684" s="182"/>
      <c r="C684" s="182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</row>
    <row r="685" spans="1:26" ht="12.75">
      <c r="A685" s="242"/>
      <c r="B685" s="182"/>
      <c r="C685" s="182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</row>
    <row r="686" spans="1:26" ht="12.75">
      <c r="A686" s="242"/>
      <c r="B686" s="182"/>
      <c r="C686" s="182"/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</row>
    <row r="687" spans="1:26" ht="12.75">
      <c r="A687" s="242"/>
      <c r="B687" s="182"/>
      <c r="C687" s="182"/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</row>
    <row r="688" spans="1:26" ht="12.75">
      <c r="A688" s="242"/>
      <c r="B688" s="182"/>
      <c r="C688" s="182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</row>
    <row r="689" spans="1:26" ht="12.75">
      <c r="A689" s="242"/>
      <c r="B689" s="182"/>
      <c r="C689" s="182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</row>
    <row r="690" spans="1:26" ht="12.75">
      <c r="A690" s="242"/>
      <c r="B690" s="182"/>
      <c r="C690" s="182"/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</row>
    <row r="691" spans="1:26" ht="12.75">
      <c r="A691" s="242"/>
      <c r="B691" s="182"/>
      <c r="C691" s="182"/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</row>
    <row r="692" spans="1:26" ht="12.75">
      <c r="A692" s="242"/>
      <c r="B692" s="182"/>
      <c r="C692" s="182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</row>
    <row r="693" spans="1:26" ht="12.75">
      <c r="A693" s="242"/>
      <c r="B693" s="182"/>
      <c r="C693" s="182"/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</row>
    <row r="694" spans="1:26" ht="12.75">
      <c r="A694" s="242"/>
      <c r="B694" s="182"/>
      <c r="C694" s="182"/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</row>
    <row r="695" spans="1:26" ht="12.75">
      <c r="A695" s="242"/>
      <c r="B695" s="182"/>
      <c r="C695" s="182"/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</row>
    <row r="696" spans="1:26" ht="12.75">
      <c r="A696" s="242"/>
      <c r="B696" s="182"/>
      <c r="C696" s="182"/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</row>
    <row r="697" spans="1:26" ht="12.75">
      <c r="A697" s="242"/>
      <c r="B697" s="182"/>
      <c r="C697" s="182"/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</row>
    <row r="698" spans="1:26" ht="12.75">
      <c r="A698" s="242"/>
      <c r="B698" s="182"/>
      <c r="C698" s="182"/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</row>
    <row r="699" spans="1:26" ht="12.75">
      <c r="A699" s="242"/>
      <c r="B699" s="182"/>
      <c r="C699" s="182"/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</row>
    <row r="700" spans="1:26" ht="12.75">
      <c r="A700" s="242"/>
      <c r="B700" s="182"/>
      <c r="C700" s="182"/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</row>
    <row r="701" spans="1:26" ht="12.75">
      <c r="A701" s="242"/>
      <c r="B701" s="182"/>
      <c r="C701" s="182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</row>
    <row r="702" spans="1:26" ht="12.75">
      <c r="A702" s="242"/>
      <c r="B702" s="182"/>
      <c r="C702" s="182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</row>
    <row r="703" spans="1:26" ht="12.75">
      <c r="A703" s="242"/>
      <c r="B703" s="182"/>
      <c r="C703" s="182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</row>
    <row r="704" spans="1:26" ht="12.75">
      <c r="A704" s="242"/>
      <c r="B704" s="182"/>
      <c r="C704" s="182"/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</row>
    <row r="705" spans="1:26" ht="12.75">
      <c r="A705" s="242"/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</row>
    <row r="706" spans="1:26" ht="12.75">
      <c r="A706" s="242"/>
      <c r="B706" s="182"/>
      <c r="C706" s="182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</row>
    <row r="707" spans="1:26" ht="12.75">
      <c r="A707" s="242"/>
      <c r="B707" s="182"/>
      <c r="C707" s="182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</row>
    <row r="708" spans="1:26" ht="12.75">
      <c r="A708" s="242"/>
      <c r="B708" s="182"/>
      <c r="C708" s="182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</row>
    <row r="709" spans="1:26" ht="12.75">
      <c r="A709" s="242"/>
      <c r="B709" s="182"/>
      <c r="C709" s="182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</row>
    <row r="710" spans="1:26" ht="12.75">
      <c r="A710" s="242"/>
      <c r="B710" s="182"/>
      <c r="C710" s="182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</row>
    <row r="711" spans="1:26" ht="12.75">
      <c r="A711" s="242"/>
      <c r="B711" s="182"/>
      <c r="C711" s="182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</row>
    <row r="712" spans="1:26" ht="12.75">
      <c r="A712" s="242"/>
      <c r="B712" s="182"/>
      <c r="C712" s="182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</row>
    <row r="713" spans="1:26" ht="12.75">
      <c r="A713" s="242"/>
      <c r="B713" s="182"/>
      <c r="C713" s="182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</row>
    <row r="714" spans="1:26" ht="12.75">
      <c r="A714" s="242"/>
      <c r="B714" s="182"/>
      <c r="C714" s="182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</row>
    <row r="715" spans="1:26" ht="12.75">
      <c r="A715" s="242"/>
      <c r="B715" s="182"/>
      <c r="C715" s="182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</row>
    <row r="716" spans="1:26" ht="12.75">
      <c r="A716" s="242"/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</row>
    <row r="717" spans="1:26" ht="12.75">
      <c r="A717" s="242"/>
      <c r="B717" s="182"/>
      <c r="C717" s="182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</row>
    <row r="718" spans="1:26" ht="12.75">
      <c r="A718" s="242"/>
      <c r="B718" s="182"/>
      <c r="C718" s="182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</row>
    <row r="719" spans="1:26" ht="12.75">
      <c r="A719" s="242"/>
      <c r="B719" s="182"/>
      <c r="C719" s="182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</row>
    <row r="720" spans="1:26" ht="12.75">
      <c r="A720" s="242"/>
      <c r="B720" s="182"/>
      <c r="C720" s="182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</row>
    <row r="721" spans="1:26" ht="12.75">
      <c r="A721" s="242"/>
      <c r="B721" s="182"/>
      <c r="C721" s="182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</row>
    <row r="722" spans="1:26" ht="12.75">
      <c r="A722" s="242"/>
      <c r="B722" s="182"/>
      <c r="C722" s="182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</row>
    <row r="723" spans="1:26" ht="12.75">
      <c r="A723" s="242"/>
      <c r="B723" s="182"/>
      <c r="C723" s="182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</row>
    <row r="724" spans="1:26" ht="12.75">
      <c r="A724" s="242"/>
      <c r="B724" s="182"/>
      <c r="C724" s="182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</row>
    <row r="725" spans="1:26" ht="12.75">
      <c r="A725" s="242"/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</row>
    <row r="726" spans="1:26" ht="12.75">
      <c r="A726" s="242"/>
      <c r="B726" s="182"/>
      <c r="C726" s="182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</row>
    <row r="727" spans="1:26" ht="12.75">
      <c r="A727" s="242"/>
      <c r="B727" s="182"/>
      <c r="C727" s="182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</row>
    <row r="728" spans="1:26" ht="12.75">
      <c r="A728" s="242"/>
      <c r="B728" s="182"/>
      <c r="C728" s="182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</row>
    <row r="729" spans="1:26" ht="12.75">
      <c r="A729" s="242"/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</row>
    <row r="730" spans="1:26" ht="12.75">
      <c r="A730" s="242"/>
      <c r="B730" s="182"/>
      <c r="C730" s="182"/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</row>
    <row r="731" spans="1:26" ht="12.75">
      <c r="A731" s="242"/>
      <c r="B731" s="182"/>
      <c r="C731" s="182"/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</row>
    <row r="732" spans="1:26" ht="12.75">
      <c r="A732" s="242"/>
      <c r="B732" s="182"/>
      <c r="C732" s="182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</row>
    <row r="733" spans="1:26" ht="12.75">
      <c r="A733" s="242"/>
      <c r="B733" s="182"/>
      <c r="C733" s="182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</row>
    <row r="734" spans="1:26" ht="12.75">
      <c r="A734" s="242"/>
      <c r="B734" s="182"/>
      <c r="C734" s="182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</row>
    <row r="735" spans="1:26" ht="12.75">
      <c r="A735" s="242"/>
      <c r="B735" s="182"/>
      <c r="C735" s="182"/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</row>
    <row r="736" spans="1:26" ht="12.75">
      <c r="A736" s="242"/>
      <c r="B736" s="182"/>
      <c r="C736" s="182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</row>
    <row r="737" spans="1:26" ht="12.75">
      <c r="A737" s="242"/>
      <c r="B737" s="182"/>
      <c r="C737" s="182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</row>
    <row r="738" spans="1:26" ht="12.75">
      <c r="A738" s="242"/>
      <c r="B738" s="182"/>
      <c r="C738" s="182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</row>
    <row r="739" spans="1:26" ht="12.75">
      <c r="A739" s="242"/>
      <c r="B739" s="182"/>
      <c r="C739" s="182"/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</row>
    <row r="740" spans="1:26" ht="12.75">
      <c r="A740" s="242"/>
      <c r="B740" s="182"/>
      <c r="C740" s="182"/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</row>
    <row r="741" spans="1:26" ht="12.75">
      <c r="A741" s="242"/>
      <c r="B741" s="182"/>
      <c r="C741" s="182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</row>
    <row r="742" spans="1:26" ht="12.75">
      <c r="A742" s="242"/>
      <c r="B742" s="182"/>
      <c r="C742" s="182"/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</row>
    <row r="743" spans="1:26" ht="12.75">
      <c r="A743" s="242"/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</row>
    <row r="744" spans="1:26" ht="12.75">
      <c r="A744" s="242"/>
      <c r="B744" s="182"/>
      <c r="C744" s="182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</row>
    <row r="745" spans="1:26" ht="12.75">
      <c r="A745" s="242"/>
      <c r="B745" s="182"/>
      <c r="C745" s="182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</row>
    <row r="746" spans="1:26" ht="12.75">
      <c r="A746" s="242"/>
      <c r="B746" s="182"/>
      <c r="C746" s="182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</row>
    <row r="747" spans="1:26" ht="12.75">
      <c r="A747" s="242"/>
      <c r="B747" s="182"/>
      <c r="C747" s="182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</row>
    <row r="748" spans="1:26" ht="12.75">
      <c r="A748" s="242"/>
      <c r="B748" s="182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</row>
    <row r="749" spans="1:26" ht="12.75">
      <c r="A749" s="242"/>
      <c r="B749" s="182"/>
      <c r="C749" s="182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</row>
    <row r="750" spans="1:26" ht="12.75">
      <c r="A750" s="242"/>
      <c r="B750" s="182"/>
      <c r="C750" s="182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</row>
    <row r="751" spans="1:26" ht="12.75">
      <c r="A751" s="242"/>
      <c r="B751" s="182"/>
      <c r="C751" s="182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</row>
    <row r="752" spans="1:26" ht="12.75">
      <c r="A752" s="242"/>
      <c r="B752" s="182"/>
      <c r="C752" s="182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</row>
    <row r="753" spans="1:26" ht="12.75">
      <c r="A753" s="242"/>
      <c r="B753" s="182"/>
      <c r="C753" s="182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</row>
    <row r="754" spans="1:26" ht="12.75">
      <c r="A754" s="242"/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</row>
    <row r="755" spans="1:26" ht="12.75">
      <c r="A755" s="242"/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</row>
    <row r="756" spans="1:26" ht="12.75">
      <c r="A756" s="242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</row>
    <row r="757" spans="1:26" ht="12.75">
      <c r="A757" s="242"/>
      <c r="B757" s="182"/>
      <c r="C757" s="182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</row>
    <row r="758" spans="1:26" ht="12.75">
      <c r="A758" s="242"/>
      <c r="B758" s="182"/>
      <c r="C758" s="182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</row>
    <row r="759" spans="1:26" ht="12.75">
      <c r="A759" s="242"/>
      <c r="B759" s="182"/>
      <c r="C759" s="182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</row>
    <row r="760" spans="1:26" ht="12.75">
      <c r="A760" s="242"/>
      <c r="B760" s="182"/>
      <c r="C760" s="182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</row>
    <row r="761" spans="1:26" ht="12.75">
      <c r="A761" s="242"/>
      <c r="B761" s="182"/>
      <c r="C761" s="182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</row>
    <row r="762" spans="1:26" ht="12.75">
      <c r="A762" s="242"/>
      <c r="B762" s="182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</row>
    <row r="763" spans="1:26" ht="12.75">
      <c r="A763" s="242"/>
      <c r="B763" s="182"/>
      <c r="C763" s="182"/>
      <c r="D763" s="182"/>
      <c r="E763" s="182"/>
      <c r="F763" s="182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</row>
    <row r="764" spans="1:26" ht="12.75">
      <c r="A764" s="242"/>
      <c r="B764" s="182"/>
      <c r="C764" s="182"/>
      <c r="D764" s="182"/>
      <c r="E764" s="182"/>
      <c r="F764" s="182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</row>
    <row r="765" spans="1:26" ht="12.75">
      <c r="A765" s="242"/>
      <c r="B765" s="182"/>
      <c r="C765" s="182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</row>
    <row r="766" spans="1:26" ht="12.75">
      <c r="A766" s="242"/>
      <c r="B766" s="182"/>
      <c r="C766" s="182"/>
      <c r="D766" s="182"/>
      <c r="E766" s="182"/>
      <c r="F766" s="182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</row>
    <row r="767" spans="1:26" ht="12.75">
      <c r="A767" s="242"/>
      <c r="B767" s="182"/>
      <c r="C767" s="182"/>
      <c r="D767" s="182"/>
      <c r="E767" s="182"/>
      <c r="F767" s="182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</row>
    <row r="768" spans="1:26" ht="12.75">
      <c r="A768" s="242"/>
      <c r="B768" s="182"/>
      <c r="C768" s="182"/>
      <c r="D768" s="182"/>
      <c r="E768" s="182"/>
      <c r="F768" s="182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</row>
    <row r="769" spans="1:26" ht="12.75">
      <c r="A769" s="242"/>
      <c r="B769" s="182"/>
      <c r="C769" s="182"/>
      <c r="D769" s="182"/>
      <c r="E769" s="182"/>
      <c r="F769" s="182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</row>
    <row r="770" spans="1:26" ht="12.75">
      <c r="A770" s="242"/>
      <c r="B770" s="182"/>
      <c r="C770" s="182"/>
      <c r="D770" s="182"/>
      <c r="E770" s="182"/>
      <c r="F770" s="182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</row>
    <row r="771" spans="1:26" ht="12.75">
      <c r="A771" s="242"/>
      <c r="B771" s="182"/>
      <c r="C771" s="182"/>
      <c r="D771" s="182"/>
      <c r="E771" s="182"/>
      <c r="F771" s="182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</row>
    <row r="772" spans="1:26" ht="12.75">
      <c r="A772" s="242"/>
      <c r="B772" s="182"/>
      <c r="C772" s="182"/>
      <c r="D772" s="182"/>
      <c r="E772" s="182"/>
      <c r="F772" s="182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</row>
    <row r="773" spans="1:26" ht="12.75">
      <c r="A773" s="242"/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</row>
    <row r="774" spans="1:26" ht="12.75">
      <c r="A774" s="242"/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</row>
    <row r="775" spans="1:26" ht="12.75">
      <c r="A775" s="242"/>
      <c r="B775" s="182"/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</row>
    <row r="776" spans="1:26" ht="12.75">
      <c r="A776" s="242"/>
      <c r="B776" s="182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</row>
    <row r="777" spans="1:26" ht="12.75">
      <c r="A777" s="242"/>
      <c r="B777" s="182"/>
      <c r="C777" s="182"/>
      <c r="D777" s="182"/>
      <c r="E777" s="182"/>
      <c r="F777" s="182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</row>
    <row r="778" spans="1:26" ht="12.75">
      <c r="A778" s="242"/>
      <c r="B778" s="182"/>
      <c r="C778" s="182"/>
      <c r="D778" s="182"/>
      <c r="E778" s="182"/>
      <c r="F778" s="182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</row>
    <row r="779" spans="1:26" ht="12.75">
      <c r="A779" s="242"/>
      <c r="B779" s="182"/>
      <c r="C779" s="182"/>
      <c r="D779" s="182"/>
      <c r="E779" s="182"/>
      <c r="F779" s="182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</row>
    <row r="780" spans="1:26" ht="12.75">
      <c r="A780" s="242"/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</row>
    <row r="781" spans="1:26" ht="12.75">
      <c r="A781" s="242"/>
      <c r="B781" s="182"/>
      <c r="C781" s="182"/>
      <c r="D781" s="182"/>
      <c r="E781" s="182"/>
      <c r="F781" s="182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</row>
    <row r="782" spans="1:26" ht="12.75">
      <c r="A782" s="242"/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</row>
    <row r="783" spans="1:26" ht="12.75">
      <c r="A783" s="242"/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</row>
    <row r="784" spans="1:26" ht="12.75">
      <c r="A784" s="242"/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</row>
    <row r="785" spans="1:26" ht="12.75">
      <c r="A785" s="242"/>
      <c r="B785" s="182"/>
      <c r="C785" s="182"/>
      <c r="D785" s="182"/>
      <c r="E785" s="182"/>
      <c r="F785" s="182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</row>
    <row r="786" spans="1:26" ht="12.75">
      <c r="A786" s="242"/>
      <c r="B786" s="182"/>
      <c r="C786" s="182"/>
      <c r="D786" s="182"/>
      <c r="E786" s="182"/>
      <c r="F786" s="182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</row>
    <row r="787" spans="1:26" ht="12.75">
      <c r="A787" s="242"/>
      <c r="B787" s="182"/>
      <c r="C787" s="182"/>
      <c r="D787" s="182"/>
      <c r="E787" s="182"/>
      <c r="F787" s="182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</row>
    <row r="788" spans="1:26" ht="12.75">
      <c r="A788" s="242"/>
      <c r="B788" s="182"/>
      <c r="C788" s="182"/>
      <c r="D788" s="182"/>
      <c r="E788" s="182"/>
      <c r="F788" s="182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</row>
    <row r="789" spans="1:26" ht="12.75">
      <c r="A789" s="242"/>
      <c r="B789" s="182"/>
      <c r="C789" s="182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</row>
    <row r="790" spans="1:26" ht="12.75">
      <c r="A790" s="242"/>
      <c r="B790" s="182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</row>
    <row r="791" spans="1:26" ht="12.75">
      <c r="A791" s="242"/>
      <c r="B791" s="182"/>
      <c r="C791" s="182"/>
      <c r="D791" s="182"/>
      <c r="E791" s="182"/>
      <c r="F791" s="182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</row>
    <row r="792" spans="1:26" ht="12.75">
      <c r="A792" s="242"/>
      <c r="B792" s="182"/>
      <c r="C792" s="182"/>
      <c r="D792" s="182"/>
      <c r="E792" s="182"/>
      <c r="F792" s="182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</row>
    <row r="793" spans="1:26" ht="12.75">
      <c r="A793" s="242"/>
      <c r="B793" s="182"/>
      <c r="C793" s="182"/>
      <c r="D793" s="182"/>
      <c r="E793" s="182"/>
      <c r="F793" s="182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</row>
    <row r="794" spans="1:26" ht="12.75">
      <c r="A794" s="242"/>
      <c r="B794" s="182"/>
      <c r="C794" s="182"/>
      <c r="D794" s="182"/>
      <c r="E794" s="182"/>
      <c r="F794" s="182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</row>
    <row r="795" spans="1:26" ht="12.75">
      <c r="A795" s="242"/>
      <c r="B795" s="182"/>
      <c r="C795" s="182"/>
      <c r="D795" s="182"/>
      <c r="E795" s="182"/>
      <c r="F795" s="182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</row>
    <row r="796" spans="1:26" ht="12.75">
      <c r="A796" s="242"/>
      <c r="B796" s="182"/>
      <c r="C796" s="182"/>
      <c r="D796" s="182"/>
      <c r="E796" s="182"/>
      <c r="F796" s="182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</row>
    <row r="797" spans="1:26" ht="12.75">
      <c r="A797" s="242"/>
      <c r="B797" s="182"/>
      <c r="C797" s="182"/>
      <c r="D797" s="182"/>
      <c r="E797" s="182"/>
      <c r="F797" s="182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</row>
    <row r="798" spans="1:26" ht="12.75">
      <c r="A798" s="242"/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</row>
    <row r="799" spans="1:26" ht="12.75">
      <c r="A799" s="242"/>
      <c r="B799" s="182"/>
      <c r="C799" s="182"/>
      <c r="D799" s="182"/>
      <c r="E799" s="182"/>
      <c r="F799" s="182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</row>
    <row r="800" spans="1:26" ht="12.75">
      <c r="A800" s="242"/>
      <c r="B800" s="182"/>
      <c r="C800" s="182"/>
      <c r="D800" s="182"/>
      <c r="E800" s="182"/>
      <c r="F800" s="182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</row>
    <row r="801" spans="1:26" ht="12.75">
      <c r="A801" s="242"/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</row>
    <row r="802" spans="1:26" ht="12.75">
      <c r="A802" s="242"/>
      <c r="B802" s="182"/>
      <c r="C802" s="182"/>
      <c r="D802" s="182"/>
      <c r="E802" s="182"/>
      <c r="F802" s="182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</row>
    <row r="803" spans="1:26" ht="12.75">
      <c r="A803" s="242"/>
      <c r="B803" s="182"/>
      <c r="C803" s="182"/>
      <c r="D803" s="182"/>
      <c r="E803" s="182"/>
      <c r="F803" s="182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</row>
    <row r="804" spans="1:26" ht="12.75">
      <c r="A804" s="242"/>
      <c r="B804" s="182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</row>
    <row r="805" spans="1:26" ht="12.75">
      <c r="A805" s="242"/>
      <c r="B805" s="182"/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</row>
    <row r="806" spans="1:26" ht="12.75">
      <c r="A806" s="242"/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</row>
    <row r="807" spans="1:26" ht="12.75">
      <c r="A807" s="242"/>
      <c r="B807" s="182"/>
      <c r="C807" s="182"/>
      <c r="D807" s="182"/>
      <c r="E807" s="182"/>
      <c r="F807" s="182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</row>
    <row r="808" spans="1:26" ht="12.75">
      <c r="A808" s="242"/>
      <c r="B808" s="182"/>
      <c r="C808" s="182"/>
      <c r="D808" s="182"/>
      <c r="E808" s="182"/>
      <c r="F808" s="182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</row>
    <row r="809" spans="1:26" ht="12.75">
      <c r="A809" s="242"/>
      <c r="B809" s="182"/>
      <c r="C809" s="182"/>
      <c r="D809" s="182"/>
      <c r="E809" s="182"/>
      <c r="F809" s="182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</row>
    <row r="810" spans="1:26" ht="12.75">
      <c r="A810" s="242"/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</row>
    <row r="811" spans="1:26" ht="12.75">
      <c r="A811" s="242"/>
      <c r="B811" s="182"/>
      <c r="C811" s="182"/>
      <c r="D811" s="182"/>
      <c r="E811" s="182"/>
      <c r="F811" s="182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</row>
    <row r="812" spans="1:26" ht="12.75">
      <c r="A812" s="242"/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</row>
    <row r="813" spans="1:26" ht="12.75">
      <c r="A813" s="242"/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</row>
    <row r="814" spans="1:26" ht="12.75">
      <c r="A814" s="242"/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</row>
    <row r="815" spans="1:26" ht="12.75">
      <c r="A815" s="242"/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</row>
    <row r="816" spans="1:26" ht="12.75">
      <c r="A816" s="242"/>
      <c r="B816" s="182"/>
      <c r="C816" s="182"/>
      <c r="D816" s="182"/>
      <c r="E816" s="182"/>
      <c r="F816" s="182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</row>
    <row r="817" spans="1:26" ht="12.75">
      <c r="A817" s="242"/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</row>
    <row r="818" spans="1:26" ht="12.75">
      <c r="A818" s="242"/>
      <c r="B818" s="182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</row>
    <row r="819" spans="1:26" ht="12.75">
      <c r="A819" s="242"/>
      <c r="B819" s="182"/>
      <c r="C819" s="182"/>
      <c r="D819" s="182"/>
      <c r="E819" s="182"/>
      <c r="F819" s="182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</row>
    <row r="820" spans="1:26" ht="12.75">
      <c r="A820" s="242"/>
      <c r="B820" s="182"/>
      <c r="C820" s="182"/>
      <c r="D820" s="182"/>
      <c r="E820" s="182"/>
      <c r="F820" s="182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</row>
    <row r="821" spans="1:26" ht="12.75">
      <c r="A821" s="242"/>
      <c r="B821" s="182"/>
      <c r="C821" s="182"/>
      <c r="D821" s="182"/>
      <c r="E821" s="182"/>
      <c r="F821" s="182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</row>
    <row r="822" spans="1:26" ht="12.75">
      <c r="A822" s="242"/>
      <c r="B822" s="182"/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</row>
    <row r="823" spans="1:26" ht="12.75">
      <c r="A823" s="242"/>
      <c r="B823" s="182"/>
      <c r="C823" s="182"/>
      <c r="D823" s="182"/>
      <c r="E823" s="182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</row>
    <row r="824" spans="1:26" ht="12.75">
      <c r="A824" s="242"/>
      <c r="B824" s="182"/>
      <c r="C824" s="182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</row>
    <row r="825" spans="1:26" ht="12.75">
      <c r="A825" s="242"/>
      <c r="B825" s="182"/>
      <c r="C825" s="182"/>
      <c r="D825" s="182"/>
      <c r="E825" s="182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</row>
    <row r="826" spans="1:26" ht="12.75">
      <c r="A826" s="242"/>
      <c r="B826" s="182"/>
      <c r="C826" s="182"/>
      <c r="D826" s="182"/>
      <c r="E826" s="182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</row>
    <row r="827" spans="1:26" ht="12.75">
      <c r="A827" s="242"/>
      <c r="B827" s="182"/>
      <c r="C827" s="182"/>
      <c r="D827" s="182"/>
      <c r="E827" s="182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</row>
    <row r="828" spans="1:26" ht="12.75">
      <c r="A828" s="242"/>
      <c r="B828" s="182"/>
      <c r="C828" s="182"/>
      <c r="D828" s="182"/>
      <c r="E828" s="182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</row>
    <row r="829" spans="1:26" ht="12.75">
      <c r="A829" s="242"/>
      <c r="B829" s="182"/>
      <c r="C829" s="182"/>
      <c r="D829" s="182"/>
      <c r="E829" s="182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</row>
    <row r="830" spans="1:26" ht="12.75">
      <c r="A830" s="242"/>
      <c r="B830" s="182"/>
      <c r="C830" s="182"/>
      <c r="D830" s="182"/>
      <c r="E830" s="182"/>
      <c r="F830" s="182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</row>
    <row r="831" spans="1:26" ht="12.75">
      <c r="A831" s="242"/>
      <c r="B831" s="182"/>
      <c r="C831" s="182"/>
      <c r="D831" s="182"/>
      <c r="E831" s="182"/>
      <c r="F831" s="182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</row>
    <row r="832" spans="1:26" ht="12.75">
      <c r="A832" s="242"/>
      <c r="B832" s="182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</row>
    <row r="833" spans="1:26" ht="12.75">
      <c r="A833" s="242"/>
      <c r="B833" s="182"/>
      <c r="C833" s="182"/>
      <c r="D833" s="182"/>
      <c r="E833" s="182"/>
      <c r="F833" s="182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</row>
    <row r="834" spans="1:26" ht="12.75">
      <c r="A834" s="242"/>
      <c r="B834" s="182"/>
      <c r="C834" s="182"/>
      <c r="D834" s="182"/>
      <c r="E834" s="182"/>
      <c r="F834" s="182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</row>
    <row r="835" spans="1:26" ht="12.75">
      <c r="A835" s="242"/>
      <c r="B835" s="182"/>
      <c r="C835" s="182"/>
      <c r="D835" s="182"/>
      <c r="E835" s="182"/>
      <c r="F835" s="182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</row>
    <row r="836" spans="1:26" ht="12.75">
      <c r="A836" s="242"/>
      <c r="B836" s="182"/>
      <c r="C836" s="182"/>
      <c r="D836" s="182"/>
      <c r="E836" s="182"/>
      <c r="F836" s="182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</row>
    <row r="837" spans="1:26" ht="12.75">
      <c r="A837" s="242"/>
      <c r="B837" s="182"/>
      <c r="C837" s="182"/>
      <c r="D837" s="182"/>
      <c r="E837" s="182"/>
      <c r="F837" s="182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</row>
    <row r="838" spans="1:26" ht="12.75">
      <c r="A838" s="242"/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</row>
    <row r="839" spans="1:26" ht="12.75">
      <c r="A839" s="242"/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</row>
    <row r="840" spans="1:26" ht="12.75">
      <c r="A840" s="242"/>
      <c r="B840" s="182"/>
      <c r="C840" s="182"/>
      <c r="D840" s="182"/>
      <c r="E840" s="182"/>
      <c r="F840" s="182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</row>
    <row r="841" spans="1:26" ht="12.75">
      <c r="A841" s="242"/>
      <c r="B841" s="182"/>
      <c r="C841" s="182"/>
      <c r="D841" s="182"/>
      <c r="E841" s="182"/>
      <c r="F841" s="182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</row>
    <row r="842" spans="1:26" ht="12.75">
      <c r="A842" s="242"/>
      <c r="B842" s="182"/>
      <c r="C842" s="182"/>
      <c r="D842" s="182"/>
      <c r="E842" s="182"/>
      <c r="F842" s="182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</row>
    <row r="843" spans="1:26" ht="12.75">
      <c r="A843" s="242"/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</row>
    <row r="844" spans="1:26" ht="12.75">
      <c r="A844" s="242"/>
      <c r="B844" s="182"/>
      <c r="C844" s="182"/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</row>
    <row r="845" spans="1:26" ht="12.75">
      <c r="A845" s="242"/>
      <c r="B845" s="182"/>
      <c r="C845" s="182"/>
      <c r="D845" s="182"/>
      <c r="E845" s="182"/>
      <c r="F845" s="182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</row>
    <row r="846" spans="1:26" ht="12.75">
      <c r="A846" s="242"/>
      <c r="B846" s="182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</row>
    <row r="847" spans="1:26" ht="12.75">
      <c r="A847" s="242"/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</row>
    <row r="848" spans="1:26" ht="12.75">
      <c r="A848" s="242"/>
      <c r="B848" s="182"/>
      <c r="C848" s="182"/>
      <c r="D848" s="182"/>
      <c r="E848" s="182"/>
      <c r="F848" s="182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</row>
    <row r="849" spans="1:26" ht="12.75">
      <c r="A849" s="242"/>
      <c r="B849" s="182"/>
      <c r="C849" s="182"/>
      <c r="D849" s="182"/>
      <c r="E849" s="182"/>
      <c r="F849" s="182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</row>
    <row r="850" spans="1:26" ht="12.75">
      <c r="A850" s="242"/>
      <c r="B850" s="182"/>
      <c r="C850" s="182"/>
      <c r="D850" s="182"/>
      <c r="E850" s="182"/>
      <c r="F850" s="182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</row>
    <row r="851" spans="1:26" ht="12.75">
      <c r="A851" s="242"/>
      <c r="B851" s="182"/>
      <c r="C851" s="182"/>
      <c r="D851" s="182"/>
      <c r="E851" s="182"/>
      <c r="F851" s="182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</row>
    <row r="852" spans="1:26" ht="12.75">
      <c r="A852" s="242"/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</row>
    <row r="853" spans="1:26" ht="12.75">
      <c r="A853" s="242"/>
      <c r="B853" s="182"/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</row>
    <row r="854" spans="1:26" ht="12.75">
      <c r="A854" s="242"/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</row>
    <row r="855" spans="1:26" ht="12.75">
      <c r="A855" s="242"/>
      <c r="B855" s="182"/>
      <c r="C855" s="182"/>
      <c r="D855" s="182"/>
      <c r="E855" s="182"/>
      <c r="F855" s="182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</row>
    <row r="856" spans="1:26" ht="12.75">
      <c r="A856" s="242"/>
      <c r="B856" s="182"/>
      <c r="C856" s="182"/>
      <c r="D856" s="182"/>
      <c r="E856" s="182"/>
      <c r="F856" s="182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</row>
    <row r="857" spans="1:26" ht="12.75">
      <c r="A857" s="242"/>
      <c r="B857" s="182"/>
      <c r="C857" s="182"/>
      <c r="D857" s="182"/>
      <c r="E857" s="182"/>
      <c r="F857" s="182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</row>
    <row r="858" spans="1:26" ht="12.75">
      <c r="A858" s="242"/>
      <c r="B858" s="182"/>
      <c r="C858" s="182"/>
      <c r="D858" s="182"/>
      <c r="E858" s="182"/>
      <c r="F858" s="182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</row>
    <row r="859" spans="1:26" ht="12.75">
      <c r="A859" s="242"/>
      <c r="B859" s="182"/>
      <c r="C859" s="182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</row>
    <row r="860" spans="1:26" ht="12.75">
      <c r="A860" s="242"/>
      <c r="B860" s="182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</row>
    <row r="861" spans="1:26" ht="12.75">
      <c r="A861" s="242"/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</row>
    <row r="862" spans="1:26" ht="12.75">
      <c r="A862" s="242"/>
      <c r="B862" s="182"/>
      <c r="C862" s="182"/>
      <c r="D862" s="182"/>
      <c r="E862" s="182"/>
      <c r="F862" s="182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</row>
    <row r="863" spans="1:26" ht="12.75">
      <c r="A863" s="242"/>
      <c r="B863" s="182"/>
      <c r="C863" s="182"/>
      <c r="D863" s="182"/>
      <c r="E863" s="182"/>
      <c r="F863" s="182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</row>
    <row r="864" spans="1:26" ht="12.75">
      <c r="A864" s="242"/>
      <c r="B864" s="182"/>
      <c r="C864" s="182"/>
      <c r="D864" s="182"/>
      <c r="E864" s="182"/>
      <c r="F864" s="182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</row>
    <row r="865" spans="1:26" ht="12.75">
      <c r="A865" s="242"/>
      <c r="B865" s="182"/>
      <c r="C865" s="182"/>
      <c r="D865" s="182"/>
      <c r="E865" s="182"/>
      <c r="F865" s="182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</row>
    <row r="866" spans="1:26" ht="12.75">
      <c r="A866" s="242"/>
      <c r="B866" s="182"/>
      <c r="C866" s="182"/>
      <c r="D866" s="182"/>
      <c r="E866" s="182"/>
      <c r="F866" s="182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</row>
    <row r="867" spans="1:26" ht="12.75">
      <c r="A867" s="242"/>
      <c r="B867" s="182"/>
      <c r="C867" s="182"/>
      <c r="D867" s="182"/>
      <c r="E867" s="182"/>
      <c r="F867" s="182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</row>
    <row r="868" spans="1:26" ht="12.75">
      <c r="A868" s="242"/>
      <c r="B868" s="182"/>
      <c r="C868" s="182"/>
      <c r="D868" s="182"/>
      <c r="E868" s="182"/>
      <c r="F868" s="182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</row>
    <row r="869" spans="1:26" ht="12.75">
      <c r="A869" s="242"/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</row>
    <row r="870" spans="1:26" ht="12.75">
      <c r="A870" s="242"/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</row>
    <row r="871" spans="1:26" ht="12.75">
      <c r="A871" s="242"/>
      <c r="B871" s="182"/>
      <c r="C871" s="182"/>
      <c r="D871" s="182"/>
      <c r="E871" s="182"/>
      <c r="F871" s="182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</row>
    <row r="872" spans="1:26" ht="12.75">
      <c r="A872" s="242"/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</row>
    <row r="873" spans="1:26" ht="12.75">
      <c r="A873" s="242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</row>
    <row r="874" spans="1:26" ht="12.75">
      <c r="A874" s="242"/>
      <c r="B874" s="182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</row>
    <row r="875" spans="1:26" ht="12.75">
      <c r="A875" s="242"/>
      <c r="B875" s="182"/>
      <c r="C875" s="182"/>
      <c r="D875" s="182"/>
      <c r="E875" s="182"/>
      <c r="F875" s="182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</row>
    <row r="876" spans="1:26" ht="12.75">
      <c r="A876" s="242"/>
      <c r="B876" s="182"/>
      <c r="C876" s="182"/>
      <c r="D876" s="182"/>
      <c r="E876" s="182"/>
      <c r="F876" s="182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</row>
    <row r="877" spans="1:26" ht="12.75">
      <c r="A877" s="242"/>
      <c r="B877" s="182"/>
      <c r="C877" s="182"/>
      <c r="D877" s="182"/>
      <c r="E877" s="182"/>
      <c r="F877" s="182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</row>
    <row r="878" spans="1:26" ht="12.75">
      <c r="A878" s="242"/>
      <c r="B878" s="182"/>
      <c r="C878" s="182"/>
      <c r="D878" s="182"/>
      <c r="E878" s="182"/>
      <c r="F878" s="182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</row>
    <row r="879" spans="1:26" ht="12.75">
      <c r="A879" s="242"/>
      <c r="B879" s="182"/>
      <c r="C879" s="182"/>
      <c r="D879" s="182"/>
      <c r="E879" s="182"/>
      <c r="F879" s="182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</row>
    <row r="880" spans="1:26" ht="12.75">
      <c r="A880" s="242"/>
      <c r="B880" s="182"/>
      <c r="C880" s="182"/>
      <c r="D880" s="182"/>
      <c r="E880" s="182"/>
      <c r="F880" s="182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</row>
    <row r="881" spans="1:26" ht="12.75">
      <c r="A881" s="242"/>
      <c r="B881" s="182"/>
      <c r="C881" s="182"/>
      <c r="D881" s="182"/>
      <c r="E881" s="182"/>
      <c r="F881" s="182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</row>
    <row r="882" spans="1:26" ht="12.75">
      <c r="A882" s="242"/>
      <c r="B882" s="182"/>
      <c r="C882" s="182"/>
      <c r="D882" s="182"/>
      <c r="E882" s="182"/>
      <c r="F882" s="182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</row>
    <row r="883" spans="1:26" ht="12.75">
      <c r="A883" s="242"/>
      <c r="B883" s="182"/>
      <c r="C883" s="182"/>
      <c r="D883" s="182"/>
      <c r="E883" s="182"/>
      <c r="F883" s="182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</row>
    <row r="884" spans="1:26" ht="12.75">
      <c r="A884" s="242"/>
      <c r="B884" s="182"/>
      <c r="C884" s="182"/>
      <c r="D884" s="182"/>
      <c r="E884" s="182"/>
      <c r="F884" s="182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</row>
    <row r="885" spans="1:26" ht="12.75">
      <c r="A885" s="242"/>
      <c r="B885" s="182"/>
      <c r="C885" s="182"/>
      <c r="D885" s="182"/>
      <c r="E885" s="182"/>
      <c r="F885" s="182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</row>
    <row r="886" spans="1:26" ht="12.75">
      <c r="A886" s="242"/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</row>
    <row r="887" spans="1:26" ht="12.75">
      <c r="A887" s="242"/>
      <c r="B887" s="182"/>
      <c r="C887" s="182"/>
      <c r="D887" s="182"/>
      <c r="E887" s="182"/>
      <c r="F887" s="182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</row>
    <row r="888" spans="1:26" ht="12.75">
      <c r="A888" s="242"/>
      <c r="B888" s="182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</row>
    <row r="889" spans="1:26" ht="12.75">
      <c r="A889" s="242"/>
      <c r="B889" s="182"/>
      <c r="C889" s="182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</row>
    <row r="890" spans="1:26" ht="12.75">
      <c r="A890" s="242"/>
      <c r="B890" s="182"/>
      <c r="C890" s="182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</row>
    <row r="891" spans="1:26" ht="12.75">
      <c r="A891" s="242"/>
      <c r="B891" s="182"/>
      <c r="C891" s="182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</row>
    <row r="892" spans="1:26" ht="12.75">
      <c r="A892" s="242"/>
      <c r="B892" s="182"/>
      <c r="C892" s="182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</row>
    <row r="893" spans="1:26" ht="12.75">
      <c r="A893" s="242"/>
      <c r="B893" s="182"/>
      <c r="C893" s="182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</row>
    <row r="894" spans="1:26" ht="12.75">
      <c r="A894" s="242"/>
      <c r="B894" s="182"/>
      <c r="C894" s="182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</row>
    <row r="895" spans="1:26" ht="12.75">
      <c r="A895" s="242"/>
      <c r="B895" s="182"/>
      <c r="C895" s="182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</row>
    <row r="896" spans="1:26" ht="12.75">
      <c r="A896" s="242"/>
      <c r="B896" s="182"/>
      <c r="C896" s="182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</row>
    <row r="897" spans="1:26" ht="12.75">
      <c r="A897" s="242"/>
      <c r="B897" s="182"/>
      <c r="C897" s="182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</row>
    <row r="898" spans="1:26" ht="12.75">
      <c r="A898" s="242"/>
      <c r="B898" s="182"/>
      <c r="C898" s="182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</row>
    <row r="899" spans="1:26" ht="12.75">
      <c r="A899" s="242"/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</row>
    <row r="900" spans="1:26" ht="12.75">
      <c r="A900" s="242"/>
      <c r="B900" s="182"/>
      <c r="C900" s="182"/>
      <c r="D900" s="182"/>
      <c r="E900" s="182"/>
      <c r="F900" s="182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</row>
    <row r="901" spans="1:26" ht="12.75">
      <c r="A901" s="242"/>
      <c r="B901" s="182"/>
      <c r="C901" s="182"/>
      <c r="D901" s="182"/>
      <c r="E901" s="182"/>
      <c r="F901" s="182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</row>
    <row r="902" spans="1:26" ht="12.75">
      <c r="A902" s="242"/>
      <c r="B902" s="182"/>
      <c r="C902" s="182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</row>
    <row r="903" spans="1:26" ht="12.75">
      <c r="A903" s="242"/>
      <c r="B903" s="182"/>
      <c r="C903" s="182"/>
      <c r="D903" s="182"/>
      <c r="E903" s="182"/>
      <c r="F903" s="182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</row>
    <row r="904" spans="1:26" ht="12.75">
      <c r="A904" s="242"/>
      <c r="B904" s="182"/>
      <c r="C904" s="182"/>
      <c r="D904" s="182"/>
      <c r="E904" s="182"/>
      <c r="F904" s="182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</row>
    <row r="905" spans="1:26" ht="12.75">
      <c r="A905" s="242"/>
      <c r="B905" s="182"/>
      <c r="C905" s="182"/>
      <c r="D905" s="182"/>
      <c r="E905" s="182"/>
      <c r="F905" s="182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</row>
    <row r="906" spans="1:26" ht="12.75">
      <c r="A906" s="242"/>
      <c r="B906" s="182"/>
      <c r="C906" s="182"/>
      <c r="D906" s="182"/>
      <c r="E906" s="182"/>
      <c r="F906" s="182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</row>
    <row r="907" spans="1:26" ht="12.75">
      <c r="A907" s="242"/>
      <c r="B907" s="182"/>
      <c r="C907" s="182"/>
      <c r="D907" s="182"/>
      <c r="E907" s="182"/>
      <c r="F907" s="182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</row>
    <row r="908" spans="1:26" ht="12.75">
      <c r="A908" s="242"/>
      <c r="B908" s="182"/>
      <c r="C908" s="182"/>
      <c r="D908" s="182"/>
      <c r="E908" s="182"/>
      <c r="F908" s="182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</row>
    <row r="909" spans="1:26" ht="12.75">
      <c r="A909" s="242"/>
      <c r="B909" s="182"/>
      <c r="C909" s="182"/>
      <c r="D909" s="182"/>
      <c r="E909" s="182"/>
      <c r="F909" s="182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</row>
    <row r="910" spans="1:26" ht="12.75">
      <c r="A910" s="242"/>
      <c r="B910" s="182"/>
      <c r="C910" s="182"/>
      <c r="D910" s="182"/>
      <c r="E910" s="182"/>
      <c r="F910" s="182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</row>
    <row r="911" spans="1:26" ht="12.75">
      <c r="A911" s="242"/>
      <c r="B911" s="182"/>
      <c r="C911" s="182"/>
      <c r="D911" s="182"/>
      <c r="E911" s="182"/>
      <c r="F911" s="182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</row>
    <row r="912" spans="1:26" ht="12.75">
      <c r="A912" s="242"/>
      <c r="B912" s="182"/>
      <c r="C912" s="182"/>
      <c r="D912" s="182"/>
      <c r="E912" s="182"/>
      <c r="F912" s="182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</row>
    <row r="913" spans="1:26" ht="12.75">
      <c r="A913" s="242"/>
      <c r="B913" s="182"/>
      <c r="C913" s="182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</row>
    <row r="914" spans="1:26" ht="12.75">
      <c r="A914" s="242"/>
      <c r="B914" s="182"/>
      <c r="C914" s="182"/>
      <c r="D914" s="182"/>
      <c r="E914" s="182"/>
      <c r="F914" s="182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</row>
    <row r="915" spans="1:26" ht="12.75">
      <c r="A915" s="242"/>
      <c r="B915" s="182"/>
      <c r="C915" s="182"/>
      <c r="D915" s="182"/>
      <c r="E915" s="182"/>
      <c r="F915" s="182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</row>
    <row r="916" spans="1:26" ht="12.75">
      <c r="A916" s="242"/>
      <c r="B916" s="182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</row>
    <row r="917" spans="1:26" ht="12.75">
      <c r="A917" s="242"/>
      <c r="B917" s="182"/>
      <c r="C917" s="182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</row>
    <row r="918" spans="1:26" ht="12.75">
      <c r="A918" s="242"/>
      <c r="B918" s="182"/>
      <c r="C918" s="182"/>
      <c r="D918" s="182"/>
      <c r="E918" s="182"/>
      <c r="F918" s="182"/>
      <c r="G918" s="182"/>
      <c r="H918" s="182"/>
      <c r="I918" s="182"/>
      <c r="J918" s="182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</row>
    <row r="919" spans="1:26" ht="12.75">
      <c r="A919" s="242"/>
      <c r="B919" s="182"/>
      <c r="C919" s="182"/>
      <c r="D919" s="182"/>
      <c r="E919" s="182"/>
      <c r="F919" s="182"/>
      <c r="G919" s="182"/>
      <c r="H919" s="182"/>
      <c r="I919" s="182"/>
      <c r="J919" s="182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</row>
    <row r="920" spans="1:26" ht="12.75">
      <c r="A920" s="242"/>
      <c r="B920" s="182"/>
      <c r="C920" s="182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</row>
    <row r="921" spans="1:26" ht="12.75">
      <c r="A921" s="242"/>
      <c r="B921" s="182"/>
      <c r="C921" s="182"/>
      <c r="D921" s="182"/>
      <c r="E921" s="182"/>
      <c r="F921" s="182"/>
      <c r="G921" s="182"/>
      <c r="H921" s="182"/>
      <c r="I921" s="182"/>
      <c r="J921" s="182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</row>
    <row r="922" spans="1:26" ht="12.75">
      <c r="A922" s="242"/>
      <c r="B922" s="182"/>
      <c r="C922" s="182"/>
      <c r="D922" s="182"/>
      <c r="E922" s="182"/>
      <c r="F922" s="182"/>
      <c r="G922" s="182"/>
      <c r="H922" s="182"/>
      <c r="I922" s="182"/>
      <c r="J922" s="182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</row>
    <row r="923" spans="1:26" ht="12.75">
      <c r="A923" s="242"/>
      <c r="B923" s="182"/>
      <c r="C923" s="182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</row>
    <row r="924" spans="1:26" ht="12.75">
      <c r="A924" s="242"/>
      <c r="B924" s="182"/>
      <c r="C924" s="182"/>
      <c r="D924" s="182"/>
      <c r="E924" s="182"/>
      <c r="F924" s="182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</row>
    <row r="925" spans="1:26" ht="12.75">
      <c r="A925" s="242"/>
      <c r="B925" s="182"/>
      <c r="C925" s="182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</row>
    <row r="926" spans="1:26" ht="12.75">
      <c r="A926" s="242"/>
      <c r="B926" s="182"/>
      <c r="C926" s="182"/>
      <c r="D926" s="182"/>
      <c r="E926" s="182"/>
      <c r="F926" s="182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</row>
    <row r="927" spans="1:26" ht="12.75">
      <c r="A927" s="242"/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</row>
    <row r="928" spans="1:26" ht="12.75">
      <c r="A928" s="242"/>
      <c r="B928" s="182"/>
      <c r="C928" s="182"/>
      <c r="D928" s="182"/>
      <c r="E928" s="182"/>
      <c r="F928" s="182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</row>
    <row r="929" spans="1:26" ht="12.75">
      <c r="A929" s="242"/>
      <c r="B929" s="182"/>
      <c r="C929" s="182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</row>
    <row r="930" spans="1:26" ht="12.75">
      <c r="A930" s="242"/>
      <c r="B930" s="182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</row>
    <row r="931" spans="1:26" ht="12.75">
      <c r="A931" s="242"/>
      <c r="B931" s="182"/>
      <c r="C931" s="182"/>
      <c r="D931" s="182"/>
      <c r="E931" s="182"/>
      <c r="F931" s="182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</row>
    <row r="932" spans="1:26" ht="12.75">
      <c r="A932" s="242"/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</row>
    <row r="933" spans="1:26" ht="12.75">
      <c r="A933" s="242"/>
      <c r="B933" s="182"/>
      <c r="C933" s="182"/>
      <c r="D933" s="182"/>
      <c r="E933" s="182"/>
      <c r="F933" s="182"/>
      <c r="G933" s="182"/>
      <c r="H933" s="182"/>
      <c r="I933" s="182"/>
      <c r="J933" s="182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</row>
    <row r="934" spans="1:26" ht="12.75">
      <c r="A934" s="242"/>
      <c r="B934" s="182"/>
      <c r="C934" s="182"/>
      <c r="D934" s="182"/>
      <c r="E934" s="182"/>
      <c r="F934" s="182"/>
      <c r="G934" s="182"/>
      <c r="H934" s="182"/>
      <c r="I934" s="182"/>
      <c r="J934" s="182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</row>
    <row r="935" spans="1:26" ht="12.75">
      <c r="A935" s="242"/>
      <c r="B935" s="182"/>
      <c r="C935" s="182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</row>
    <row r="936" spans="1:26" ht="12.75">
      <c r="A936" s="242"/>
      <c r="B936" s="182"/>
      <c r="C936" s="182"/>
      <c r="D936" s="182"/>
      <c r="E936" s="182"/>
      <c r="F936" s="182"/>
      <c r="G936" s="182"/>
      <c r="H936" s="182"/>
      <c r="I936" s="182"/>
      <c r="J936" s="182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</row>
    <row r="937" spans="1:26" ht="12.75">
      <c r="A937" s="242"/>
      <c r="B937" s="182"/>
      <c r="C937" s="182"/>
      <c r="D937" s="182"/>
      <c r="E937" s="182"/>
      <c r="F937" s="182"/>
      <c r="G937" s="182"/>
      <c r="H937" s="182"/>
      <c r="I937" s="182"/>
      <c r="J937" s="182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</row>
    <row r="938" spans="1:26" ht="12.75">
      <c r="A938" s="242"/>
      <c r="B938" s="182"/>
      <c r="C938" s="182"/>
      <c r="D938" s="182"/>
      <c r="E938" s="182"/>
      <c r="F938" s="182"/>
      <c r="G938" s="182"/>
      <c r="H938" s="182"/>
      <c r="I938" s="182"/>
      <c r="J938" s="182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</row>
    <row r="939" spans="1:26" ht="12.75">
      <c r="A939" s="242"/>
      <c r="B939" s="182"/>
      <c r="C939" s="182"/>
      <c r="D939" s="182"/>
      <c r="E939" s="182"/>
      <c r="F939" s="182"/>
      <c r="G939" s="182"/>
      <c r="H939" s="182"/>
      <c r="I939" s="182"/>
      <c r="J939" s="182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</row>
    <row r="940" spans="1:26" ht="12.75">
      <c r="A940" s="242"/>
      <c r="B940" s="182"/>
      <c r="C940" s="182"/>
      <c r="D940" s="182"/>
      <c r="E940" s="182"/>
      <c r="F940" s="182"/>
      <c r="G940" s="182"/>
      <c r="H940" s="182"/>
      <c r="I940" s="182"/>
      <c r="J940" s="182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</row>
    <row r="941" spans="1:26" ht="12.75">
      <c r="A941" s="242"/>
      <c r="B941" s="182"/>
      <c r="C941" s="182"/>
      <c r="D941" s="182"/>
      <c r="E941" s="182"/>
      <c r="F941" s="182"/>
      <c r="G941" s="182"/>
      <c r="H941" s="182"/>
      <c r="I941" s="182"/>
      <c r="J941" s="182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</row>
    <row r="942" spans="1:26" ht="12.75">
      <c r="A942" s="242"/>
      <c r="B942" s="182"/>
      <c r="C942" s="182"/>
      <c r="D942" s="182"/>
      <c r="E942" s="182"/>
      <c r="F942" s="182"/>
      <c r="G942" s="182"/>
      <c r="H942" s="182"/>
      <c r="I942" s="182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</row>
    <row r="943" spans="1:26" ht="12.75">
      <c r="A943" s="242"/>
      <c r="B943" s="182"/>
      <c r="C943" s="182"/>
      <c r="D943" s="182"/>
      <c r="E943" s="182"/>
      <c r="F943" s="182"/>
      <c r="G943" s="182"/>
      <c r="H943" s="182"/>
      <c r="I943" s="182"/>
      <c r="J943" s="182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</row>
    <row r="944" spans="1:26" ht="12.75">
      <c r="A944" s="242"/>
      <c r="B944" s="182"/>
      <c r="C944" s="182"/>
      <c r="D944" s="182"/>
      <c r="E944" s="182"/>
      <c r="F944" s="182"/>
      <c r="G944" s="182"/>
      <c r="H944" s="182"/>
      <c r="I944" s="182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</row>
    <row r="945" spans="1:26" ht="12.75">
      <c r="A945" s="242"/>
      <c r="B945" s="182"/>
      <c r="C945" s="182"/>
      <c r="D945" s="182"/>
      <c r="E945" s="182"/>
      <c r="F945" s="182"/>
      <c r="G945" s="182"/>
      <c r="H945" s="182"/>
      <c r="I945" s="182"/>
      <c r="J945" s="182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</row>
    <row r="946" spans="1:26" ht="12.75">
      <c r="A946" s="242"/>
      <c r="B946" s="182"/>
      <c r="C946" s="182"/>
      <c r="D946" s="182"/>
      <c r="E946" s="182"/>
      <c r="F946" s="182"/>
      <c r="G946" s="182"/>
      <c r="H946" s="182"/>
      <c r="I946" s="182"/>
      <c r="J946" s="182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</row>
    <row r="947" spans="1:26" ht="12.75">
      <c r="A947" s="242"/>
      <c r="B947" s="182"/>
      <c r="C947" s="182"/>
      <c r="D947" s="182"/>
      <c r="E947" s="182"/>
      <c r="F947" s="182"/>
      <c r="G947" s="182"/>
      <c r="H947" s="182"/>
      <c r="I947" s="182"/>
      <c r="J947" s="182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</row>
    <row r="948" spans="1:26" ht="12.75">
      <c r="A948" s="242"/>
      <c r="B948" s="182"/>
      <c r="C948" s="182"/>
      <c r="D948" s="182"/>
      <c r="E948" s="182"/>
      <c r="F948" s="182"/>
      <c r="G948" s="182"/>
      <c r="H948" s="182"/>
      <c r="I948" s="182"/>
      <c r="J948" s="182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</row>
    <row r="949" spans="1:26" ht="12.75">
      <c r="A949" s="242"/>
      <c r="B949" s="182"/>
      <c r="C949" s="182"/>
      <c r="D949" s="182"/>
      <c r="E949" s="182"/>
      <c r="F949" s="182"/>
      <c r="G949" s="182"/>
      <c r="H949" s="182"/>
      <c r="I949" s="182"/>
      <c r="J949" s="182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</row>
    <row r="950" spans="1:26" ht="12.75">
      <c r="A950" s="242"/>
      <c r="B950" s="182"/>
      <c r="C950" s="182"/>
      <c r="D950" s="182"/>
      <c r="E950" s="182"/>
      <c r="F950" s="182"/>
      <c r="G950" s="182"/>
      <c r="H950" s="182"/>
      <c r="I950" s="182"/>
      <c r="J950" s="182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</row>
    <row r="951" spans="1:26" ht="12.75">
      <c r="A951" s="242"/>
      <c r="B951" s="182"/>
      <c r="C951" s="182"/>
      <c r="D951" s="182"/>
      <c r="E951" s="182"/>
      <c r="F951" s="182"/>
      <c r="G951" s="182"/>
      <c r="H951" s="182"/>
      <c r="I951" s="182"/>
      <c r="J951" s="182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</row>
    <row r="952" spans="1:26" ht="12.75">
      <c r="A952" s="242"/>
      <c r="B952" s="182"/>
      <c r="C952" s="182"/>
      <c r="D952" s="182"/>
      <c r="E952" s="182"/>
      <c r="F952" s="182"/>
      <c r="G952" s="182"/>
      <c r="H952" s="182"/>
      <c r="I952" s="182"/>
      <c r="J952" s="182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</row>
    <row r="953" spans="1:26" ht="12.75">
      <c r="A953" s="242"/>
      <c r="B953" s="182"/>
      <c r="C953" s="182"/>
      <c r="D953" s="182"/>
      <c r="E953" s="182"/>
      <c r="F953" s="182"/>
      <c r="G953" s="182"/>
      <c r="H953" s="182"/>
      <c r="I953" s="182"/>
      <c r="J953" s="182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</row>
    <row r="954" spans="1:26" ht="12.75">
      <c r="A954" s="242"/>
      <c r="B954" s="182"/>
      <c r="C954" s="182"/>
      <c r="D954" s="182"/>
      <c r="E954" s="182"/>
      <c r="F954" s="182"/>
      <c r="G954" s="182"/>
      <c r="H954" s="182"/>
      <c r="I954" s="182"/>
      <c r="J954" s="182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</row>
    <row r="955" spans="1:26" ht="12.75">
      <c r="A955" s="242"/>
      <c r="B955" s="182"/>
      <c r="C955" s="182"/>
      <c r="D955" s="182"/>
      <c r="E955" s="182"/>
      <c r="F955" s="182"/>
      <c r="G955" s="182"/>
      <c r="H955" s="182"/>
      <c r="I955" s="182"/>
      <c r="J955" s="182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</row>
    <row r="956" spans="1:26" ht="12.75">
      <c r="A956" s="242"/>
      <c r="B956" s="182"/>
      <c r="C956" s="182"/>
      <c r="D956" s="182"/>
      <c r="E956" s="182"/>
      <c r="F956" s="182"/>
      <c r="G956" s="182"/>
      <c r="H956" s="182"/>
      <c r="I956" s="182"/>
      <c r="J956" s="182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</row>
    <row r="957" spans="1:26" ht="12.75">
      <c r="A957" s="242"/>
      <c r="B957" s="182"/>
      <c r="C957" s="182"/>
      <c r="D957" s="182"/>
      <c r="E957" s="182"/>
      <c r="F957" s="182"/>
      <c r="G957" s="182"/>
      <c r="H957" s="182"/>
      <c r="I957" s="182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</row>
    <row r="958" spans="1:26" ht="12.75">
      <c r="A958" s="242"/>
      <c r="B958" s="182"/>
      <c r="C958" s="182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</row>
    <row r="959" spans="1:26" ht="12.75">
      <c r="A959" s="242"/>
      <c r="B959" s="182"/>
      <c r="C959" s="182"/>
      <c r="D959" s="182"/>
      <c r="E959" s="182"/>
      <c r="F959" s="182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</row>
    <row r="960" spans="1:26" ht="12.75">
      <c r="A960" s="242"/>
      <c r="B960" s="182"/>
      <c r="C960" s="182"/>
      <c r="D960" s="182"/>
      <c r="E960" s="182"/>
      <c r="F960" s="182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</row>
    <row r="961" spans="1:26" ht="12.75">
      <c r="A961" s="242"/>
      <c r="B961" s="182"/>
      <c r="C961" s="182"/>
      <c r="D961" s="182"/>
      <c r="E961" s="182"/>
      <c r="F961" s="182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</row>
    <row r="962" spans="1:26" ht="12.75">
      <c r="A962" s="242"/>
      <c r="B962" s="182"/>
      <c r="C962" s="182"/>
      <c r="D962" s="182"/>
      <c r="E962" s="182"/>
      <c r="F962" s="182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</row>
    <row r="963" spans="1:26" ht="12.75">
      <c r="A963" s="242"/>
      <c r="B963" s="182"/>
      <c r="C963" s="182"/>
      <c r="D963" s="182"/>
      <c r="E963" s="182"/>
      <c r="F963" s="182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</row>
    <row r="964" spans="1:26" ht="12.75">
      <c r="A964" s="242"/>
      <c r="B964" s="182"/>
      <c r="C964" s="182"/>
      <c r="D964" s="182"/>
      <c r="E964" s="182"/>
      <c r="F964" s="182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</row>
    <row r="965" spans="1:26" ht="12.75">
      <c r="A965" s="242"/>
      <c r="B965" s="182"/>
      <c r="C965" s="182"/>
      <c r="D965" s="182"/>
      <c r="E965" s="182"/>
      <c r="F965" s="182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</row>
    <row r="966" spans="1:26" ht="12.75">
      <c r="A966" s="242"/>
      <c r="B966" s="182"/>
      <c r="C966" s="182"/>
      <c r="D966" s="182"/>
      <c r="E966" s="182"/>
      <c r="F966" s="182"/>
      <c r="G966" s="182"/>
      <c r="H966" s="182"/>
      <c r="I966" s="182"/>
      <c r="J966" s="182"/>
      <c r="K966" s="182"/>
      <c r="L966" s="182"/>
      <c r="M966" s="182"/>
      <c r="N966" s="182"/>
      <c r="O966" s="182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Z966" s="182"/>
    </row>
    <row r="967" spans="1:26" ht="12.75">
      <c r="A967" s="242"/>
      <c r="B967" s="182"/>
      <c r="C967" s="182"/>
      <c r="D967" s="182"/>
      <c r="E967" s="182"/>
      <c r="F967" s="182"/>
      <c r="G967" s="182"/>
      <c r="H967" s="182"/>
      <c r="I967" s="182"/>
      <c r="J967" s="182"/>
      <c r="K967" s="182"/>
      <c r="L967" s="182"/>
      <c r="M967" s="182"/>
      <c r="N967" s="182"/>
      <c r="O967" s="182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Z967" s="182"/>
    </row>
    <row r="968" spans="1:26" ht="12.75">
      <c r="A968" s="242"/>
      <c r="B968" s="182"/>
      <c r="C968" s="182"/>
      <c r="D968" s="182"/>
      <c r="E968" s="182"/>
      <c r="F968" s="182"/>
      <c r="G968" s="182"/>
      <c r="H968" s="182"/>
      <c r="I968" s="182"/>
      <c r="J968" s="182"/>
      <c r="K968" s="182"/>
      <c r="L968" s="182"/>
      <c r="M968" s="182"/>
      <c r="N968" s="182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</row>
    <row r="969" spans="1:26" ht="12.75">
      <c r="A969" s="242"/>
      <c r="B969" s="182"/>
      <c r="C969" s="182"/>
      <c r="D969" s="182"/>
      <c r="E969" s="182"/>
      <c r="F969" s="182"/>
      <c r="G969" s="182"/>
      <c r="H969" s="182"/>
      <c r="I969" s="182"/>
      <c r="J969" s="182"/>
      <c r="K969" s="182"/>
      <c r="L969" s="182"/>
      <c r="M969" s="182"/>
      <c r="N969" s="182"/>
      <c r="O969" s="182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Z969" s="182"/>
    </row>
    <row r="970" spans="1:26" ht="12.75">
      <c r="A970" s="242"/>
      <c r="B970" s="182"/>
      <c r="C970" s="182"/>
      <c r="D970" s="182"/>
      <c r="E970" s="182"/>
      <c r="F970" s="182"/>
      <c r="G970" s="182"/>
      <c r="H970" s="182"/>
      <c r="I970" s="182"/>
      <c r="J970" s="182"/>
      <c r="K970" s="182"/>
      <c r="L970" s="182"/>
      <c r="M970" s="182"/>
      <c r="N970" s="182"/>
      <c r="O970" s="182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Z970" s="182"/>
    </row>
    <row r="971" spans="1:26" ht="12.75">
      <c r="A971" s="242"/>
      <c r="B971" s="182"/>
      <c r="C971" s="182"/>
      <c r="D971" s="182"/>
      <c r="E971" s="182"/>
      <c r="F971" s="182"/>
      <c r="G971" s="182"/>
      <c r="H971" s="182"/>
      <c r="I971" s="182"/>
      <c r="J971" s="182"/>
      <c r="K971" s="182"/>
      <c r="L971" s="182"/>
      <c r="M971" s="182"/>
      <c r="N971" s="182"/>
      <c r="O971" s="182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Z971" s="182"/>
    </row>
    <row r="972" spans="1:26" ht="12.75">
      <c r="A972" s="242"/>
      <c r="B972" s="182"/>
      <c r="C972" s="182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Z972" s="182"/>
    </row>
    <row r="973" spans="1:26" ht="12.75">
      <c r="A973" s="242"/>
      <c r="B973" s="182"/>
      <c r="C973" s="182"/>
      <c r="D973" s="182"/>
      <c r="E973" s="182"/>
      <c r="F973" s="182"/>
      <c r="G973" s="182"/>
      <c r="H973" s="182"/>
      <c r="I973" s="182"/>
      <c r="J973" s="182"/>
      <c r="K973" s="182"/>
      <c r="L973" s="182"/>
      <c r="M973" s="182"/>
      <c r="N973" s="182"/>
      <c r="O973" s="182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Z973" s="182"/>
    </row>
    <row r="974" spans="1:26" ht="12.75">
      <c r="A974" s="242"/>
      <c r="B974" s="182"/>
      <c r="C974" s="182"/>
      <c r="D974" s="182"/>
      <c r="E974" s="182"/>
      <c r="F974" s="182"/>
      <c r="G974" s="182"/>
      <c r="H974" s="182"/>
      <c r="I974" s="182"/>
      <c r="J974" s="182"/>
      <c r="K974" s="182"/>
      <c r="L974" s="182"/>
      <c r="M974" s="182"/>
      <c r="N974" s="182"/>
      <c r="O974" s="182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Z974" s="182"/>
    </row>
    <row r="975" spans="1:26" ht="12.75">
      <c r="A975" s="242"/>
      <c r="B975" s="182"/>
      <c r="C975" s="182"/>
      <c r="D975" s="182"/>
      <c r="E975" s="182"/>
      <c r="F975" s="182"/>
      <c r="G975" s="182"/>
      <c r="H975" s="182"/>
      <c r="I975" s="182"/>
      <c r="J975" s="182"/>
      <c r="K975" s="182"/>
      <c r="L975" s="182"/>
      <c r="M975" s="182"/>
      <c r="N975" s="182"/>
      <c r="O975" s="182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Z975" s="182"/>
    </row>
    <row r="976" spans="1:26" ht="12.75">
      <c r="A976" s="242"/>
      <c r="B976" s="182"/>
      <c r="C976" s="182"/>
      <c r="D976" s="182"/>
      <c r="E976" s="182"/>
      <c r="F976" s="182"/>
      <c r="G976" s="182"/>
      <c r="H976" s="182"/>
      <c r="I976" s="182"/>
      <c r="J976" s="182"/>
      <c r="K976" s="182"/>
      <c r="L976" s="182"/>
      <c r="M976" s="182"/>
      <c r="N976" s="182"/>
      <c r="O976" s="182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</row>
    <row r="977" spans="1:26" ht="12.75">
      <c r="A977" s="242"/>
      <c r="B977" s="182"/>
      <c r="C977" s="182"/>
      <c r="D977" s="182"/>
      <c r="E977" s="182"/>
      <c r="F977" s="182"/>
      <c r="G977" s="182"/>
      <c r="H977" s="182"/>
      <c r="I977" s="182"/>
      <c r="J977" s="182"/>
      <c r="K977" s="182"/>
      <c r="L977" s="182"/>
      <c r="M977" s="182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</row>
    <row r="978" spans="1:26" ht="12.75">
      <c r="A978" s="242"/>
      <c r="B978" s="182"/>
      <c r="C978" s="182"/>
      <c r="D978" s="182"/>
      <c r="E978" s="182"/>
      <c r="F978" s="182"/>
      <c r="G978" s="182"/>
      <c r="H978" s="182"/>
      <c r="I978" s="182"/>
      <c r="J978" s="182"/>
      <c r="K978" s="182"/>
      <c r="L978" s="182"/>
      <c r="M978" s="182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</row>
    <row r="979" spans="1:26" ht="12.75">
      <c r="A979" s="242"/>
      <c r="B979" s="182"/>
      <c r="C979" s="182"/>
      <c r="D979" s="182"/>
      <c r="E979" s="182"/>
      <c r="F979" s="182"/>
      <c r="G979" s="182"/>
      <c r="H979" s="182"/>
      <c r="I979" s="182"/>
      <c r="J979" s="182"/>
      <c r="K979" s="182"/>
      <c r="L979" s="182"/>
      <c r="M979" s="182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</row>
    <row r="980" spans="1:26" ht="12.75">
      <c r="A980" s="242"/>
      <c r="B980" s="182"/>
      <c r="C980" s="182"/>
      <c r="D980" s="182"/>
      <c r="E980" s="182"/>
      <c r="F980" s="182"/>
      <c r="G980" s="182"/>
      <c r="H980" s="182"/>
      <c r="I980" s="182"/>
      <c r="J980" s="182"/>
      <c r="K980" s="182"/>
      <c r="L980" s="182"/>
      <c r="M980" s="182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</row>
    <row r="981" spans="1:26" ht="12.75">
      <c r="A981" s="242"/>
      <c r="B981" s="182"/>
      <c r="C981" s="182"/>
      <c r="D981" s="182"/>
      <c r="E981" s="182"/>
      <c r="F981" s="182"/>
      <c r="G981" s="182"/>
      <c r="H981" s="182"/>
      <c r="I981" s="182"/>
      <c r="J981" s="182"/>
      <c r="K981" s="182"/>
      <c r="L981" s="182"/>
      <c r="M981" s="182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</row>
    <row r="982" spans="1:26" ht="12.75">
      <c r="A982" s="242"/>
      <c r="B982" s="182"/>
      <c r="C982" s="182"/>
      <c r="D982" s="182"/>
      <c r="E982" s="182"/>
      <c r="F982" s="182"/>
      <c r="G982" s="182"/>
      <c r="H982" s="182"/>
      <c r="I982" s="182"/>
      <c r="J982" s="182"/>
      <c r="K982" s="182"/>
      <c r="L982" s="182"/>
      <c r="M982" s="182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</row>
    <row r="983" spans="1:26" ht="12.75">
      <c r="A983" s="242"/>
      <c r="B983" s="182"/>
      <c r="C983" s="182"/>
      <c r="D983" s="182"/>
      <c r="E983" s="182"/>
      <c r="F983" s="182"/>
      <c r="G983" s="182"/>
      <c r="H983" s="182"/>
      <c r="I983" s="182"/>
      <c r="J983" s="182"/>
      <c r="K983" s="182"/>
      <c r="L983" s="182"/>
      <c r="M983" s="182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</row>
    <row r="984" spans="1:26" ht="12.75">
      <c r="A984" s="242"/>
      <c r="B984" s="182"/>
      <c r="C984" s="182"/>
      <c r="D984" s="182"/>
      <c r="E984" s="182"/>
      <c r="F984" s="182"/>
      <c r="G984" s="182"/>
      <c r="H984" s="182"/>
      <c r="I984" s="182"/>
      <c r="J984" s="182"/>
      <c r="K984" s="182"/>
      <c r="L984" s="182"/>
      <c r="M984" s="182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</row>
    <row r="985" spans="1:26" ht="12.75">
      <c r="A985" s="242"/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</row>
    <row r="986" spans="1:26" ht="12.75">
      <c r="A986" s="242"/>
      <c r="B986" s="182"/>
      <c r="C986" s="182"/>
      <c r="D986" s="182"/>
      <c r="E986" s="182"/>
      <c r="F986" s="182"/>
      <c r="G986" s="182"/>
      <c r="H986" s="182"/>
      <c r="I986" s="182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</row>
    <row r="987" spans="1:26" ht="12.75">
      <c r="A987" s="242"/>
      <c r="B987" s="182"/>
      <c r="C987" s="182"/>
      <c r="D987" s="182"/>
      <c r="E987" s="182"/>
      <c r="F987" s="182"/>
      <c r="G987" s="182"/>
      <c r="H987" s="182"/>
      <c r="I987" s="182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Z987" s="182"/>
    </row>
    <row r="988" spans="1:26" ht="12.75">
      <c r="A988" s="242"/>
      <c r="B988" s="182"/>
      <c r="C988" s="182"/>
      <c r="D988" s="182"/>
      <c r="E988" s="182"/>
      <c r="F988" s="182"/>
      <c r="G988" s="182"/>
      <c r="H988" s="182"/>
      <c r="I988" s="182"/>
      <c r="J988" s="182"/>
      <c r="K988" s="182"/>
      <c r="L988" s="182"/>
      <c r="M988" s="182"/>
      <c r="N988" s="182"/>
      <c r="O988" s="182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Z988" s="182"/>
    </row>
    <row r="989" spans="1:26" ht="12.75">
      <c r="A989" s="242"/>
      <c r="B989" s="182"/>
      <c r="C989" s="182"/>
      <c r="D989" s="182"/>
      <c r="E989" s="182"/>
      <c r="F989" s="182"/>
      <c r="G989" s="182"/>
      <c r="H989" s="182"/>
      <c r="I989" s="182"/>
      <c r="J989" s="182"/>
      <c r="K989" s="182"/>
      <c r="L989" s="182"/>
      <c r="M989" s="182"/>
      <c r="N989" s="182"/>
      <c r="O989" s="182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Z989" s="182"/>
    </row>
    <row r="990" spans="1:26" ht="12.75">
      <c r="A990" s="242"/>
      <c r="B990" s="182"/>
      <c r="C990" s="182"/>
      <c r="D990" s="182"/>
      <c r="E990" s="182"/>
      <c r="F990" s="182"/>
      <c r="G990" s="182"/>
      <c r="H990" s="182"/>
      <c r="I990" s="182"/>
      <c r="J990" s="182"/>
      <c r="K990" s="182"/>
      <c r="L990" s="182"/>
      <c r="M990" s="182"/>
      <c r="N990" s="182"/>
      <c r="O990" s="182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Z990" s="182"/>
    </row>
    <row r="991" spans="1:26" ht="12.75">
      <c r="A991" s="242"/>
      <c r="B991" s="182"/>
      <c r="C991" s="182"/>
      <c r="D991" s="182"/>
      <c r="E991" s="182"/>
      <c r="F991" s="182"/>
      <c r="G991" s="182"/>
      <c r="H991" s="182"/>
      <c r="I991" s="182"/>
      <c r="J991" s="182"/>
      <c r="K991" s="182"/>
      <c r="L991" s="182"/>
      <c r="M991" s="182"/>
      <c r="N991" s="182"/>
      <c r="O991" s="182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Z991" s="182"/>
    </row>
    <row r="992" spans="1:26" ht="12.75">
      <c r="A992" s="242"/>
      <c r="B992" s="182"/>
      <c r="C992" s="182"/>
      <c r="D992" s="182"/>
      <c r="E992" s="182"/>
      <c r="F992" s="182"/>
      <c r="G992" s="182"/>
      <c r="H992" s="182"/>
      <c r="I992" s="182"/>
      <c r="J992" s="182"/>
      <c r="K992" s="182"/>
      <c r="L992" s="182"/>
      <c r="M992" s="182"/>
      <c r="N992" s="182"/>
      <c r="O992" s="182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Z992" s="182"/>
    </row>
    <row r="993" spans="1:26" ht="12.75">
      <c r="A993" s="242"/>
      <c r="B993" s="182"/>
      <c r="C993" s="182"/>
      <c r="D993" s="182"/>
      <c r="E993" s="182"/>
      <c r="F993" s="182"/>
      <c r="G993" s="182"/>
      <c r="H993" s="182"/>
      <c r="I993" s="182"/>
      <c r="J993" s="182"/>
      <c r="K993" s="182"/>
      <c r="L993" s="182"/>
      <c r="M993" s="182"/>
      <c r="N993" s="182"/>
      <c r="O993" s="182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Z993" s="182"/>
    </row>
    <row r="994" spans="1:26" ht="12.75">
      <c r="A994" s="242"/>
      <c r="B994" s="182"/>
      <c r="C994" s="182"/>
      <c r="D994" s="182"/>
      <c r="E994" s="182"/>
      <c r="F994" s="182"/>
      <c r="G994" s="182"/>
      <c r="H994" s="182"/>
      <c r="I994" s="182"/>
      <c r="J994" s="182"/>
      <c r="K994" s="182"/>
      <c r="L994" s="182"/>
      <c r="M994" s="182"/>
      <c r="N994" s="182"/>
      <c r="O994" s="182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Z994" s="182"/>
    </row>
    <row r="995" spans="1:26" ht="12.75">
      <c r="A995" s="242"/>
      <c r="B995" s="182"/>
      <c r="C995" s="182"/>
      <c r="D995" s="182"/>
      <c r="E995" s="182"/>
      <c r="F995" s="182"/>
      <c r="G995" s="182"/>
      <c r="H995" s="182"/>
      <c r="I995" s="182"/>
      <c r="J995" s="182"/>
      <c r="K995" s="182"/>
      <c r="L995" s="182"/>
      <c r="M995" s="182"/>
      <c r="N995" s="182"/>
      <c r="O995" s="182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Z995" s="182"/>
    </row>
    <row r="996" spans="1:26" ht="12.75">
      <c r="A996" s="242"/>
      <c r="B996" s="182"/>
      <c r="C996" s="182"/>
      <c r="D996" s="182"/>
      <c r="E996" s="182"/>
      <c r="F996" s="182"/>
      <c r="G996" s="182"/>
      <c r="H996" s="182"/>
      <c r="I996" s="182"/>
      <c r="J996" s="182"/>
      <c r="K996" s="182"/>
      <c r="L996" s="182"/>
      <c r="M996" s="182"/>
      <c r="N996" s="182"/>
      <c r="O996" s="182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Z996" s="182"/>
    </row>
    <row r="997" spans="1:26" ht="12.75">
      <c r="A997" s="242"/>
      <c r="B997" s="182"/>
      <c r="C997" s="182"/>
      <c r="D997" s="182"/>
      <c r="E997" s="182"/>
      <c r="F997" s="182"/>
      <c r="G997" s="182"/>
      <c r="H997" s="182"/>
      <c r="I997" s="182"/>
      <c r="J997" s="182"/>
      <c r="K997" s="182"/>
      <c r="L997" s="182"/>
      <c r="M997" s="182"/>
      <c r="N997" s="182"/>
      <c r="O997" s="182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Z997" s="182"/>
    </row>
    <row r="998" spans="1:26" ht="12.75">
      <c r="A998" s="242"/>
      <c r="B998" s="182"/>
      <c r="C998" s="182"/>
      <c r="D998" s="182"/>
      <c r="E998" s="182"/>
      <c r="F998" s="182"/>
      <c r="G998" s="182"/>
      <c r="H998" s="182"/>
      <c r="I998" s="182"/>
      <c r="J998" s="182"/>
      <c r="K998" s="182"/>
      <c r="L998" s="182"/>
      <c r="M998" s="182"/>
      <c r="N998" s="182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</row>
    <row r="999" spans="1:26" ht="12.75">
      <c r="A999" s="242"/>
      <c r="B999" s="182"/>
      <c r="C999" s="182"/>
      <c r="D999" s="182"/>
      <c r="E999" s="182"/>
      <c r="F999" s="182"/>
      <c r="G999" s="182"/>
      <c r="H999" s="182"/>
      <c r="I999" s="182"/>
      <c r="J999" s="182"/>
      <c r="K999" s="182"/>
      <c r="L999" s="182"/>
      <c r="M999" s="182"/>
      <c r="N999" s="182"/>
      <c r="O999" s="182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Z999" s="182"/>
    </row>
    <row r="1000" spans="1:26" ht="12.75">
      <c r="A1000" s="242"/>
      <c r="B1000" s="182"/>
      <c r="C1000" s="182"/>
      <c r="D1000" s="182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Z1000" s="182"/>
    </row>
    <row r="1001" spans="1:26" ht="12.75">
      <c r="A1001" s="242"/>
      <c r="B1001" s="182"/>
      <c r="C1001" s="182"/>
      <c r="D1001" s="182"/>
      <c r="E1001" s="182"/>
      <c r="F1001" s="182"/>
      <c r="G1001" s="182"/>
      <c r="H1001" s="182"/>
      <c r="I1001" s="182"/>
      <c r="J1001" s="182"/>
      <c r="K1001" s="182"/>
      <c r="L1001" s="182"/>
      <c r="M1001" s="182"/>
      <c r="N1001" s="182"/>
      <c r="O1001" s="182"/>
      <c r="P1001" s="182"/>
      <c r="Q1001" s="182"/>
      <c r="R1001" s="182"/>
      <c r="S1001" s="182"/>
      <c r="T1001" s="182"/>
      <c r="U1001" s="182"/>
      <c r="V1001" s="182"/>
      <c r="W1001" s="182"/>
      <c r="X1001" s="182"/>
      <c r="Y1001" s="182"/>
      <c r="Z1001" s="182"/>
    </row>
    <row r="1002" spans="1:26" ht="12.75">
      <c r="A1002" s="242"/>
      <c r="B1002" s="182"/>
      <c r="C1002" s="182"/>
      <c r="D1002" s="182"/>
      <c r="E1002" s="182"/>
      <c r="F1002" s="182"/>
      <c r="G1002" s="182"/>
      <c r="H1002" s="182"/>
      <c r="I1002" s="182"/>
      <c r="J1002" s="182"/>
      <c r="K1002" s="182"/>
      <c r="L1002" s="182"/>
      <c r="M1002" s="182"/>
      <c r="N1002" s="182"/>
      <c r="O1002" s="182"/>
      <c r="P1002" s="182"/>
      <c r="Q1002" s="182"/>
      <c r="R1002" s="182"/>
      <c r="S1002" s="182"/>
      <c r="T1002" s="182"/>
      <c r="U1002" s="182"/>
      <c r="V1002" s="182"/>
      <c r="W1002" s="182"/>
      <c r="X1002" s="182"/>
      <c r="Y1002" s="182"/>
      <c r="Z1002" s="182"/>
    </row>
    <row r="1003" spans="1:26" ht="12.75">
      <c r="A1003" s="242"/>
      <c r="B1003" s="182"/>
      <c r="C1003" s="182"/>
      <c r="D1003" s="182"/>
      <c r="E1003" s="182"/>
      <c r="F1003" s="182"/>
      <c r="G1003" s="182"/>
      <c r="H1003" s="182"/>
      <c r="I1003" s="182"/>
      <c r="J1003" s="182"/>
      <c r="K1003" s="182"/>
      <c r="L1003" s="182"/>
      <c r="M1003" s="182"/>
      <c r="N1003" s="182"/>
      <c r="O1003" s="182"/>
      <c r="P1003" s="182"/>
      <c r="Q1003" s="182"/>
      <c r="R1003" s="182"/>
      <c r="S1003" s="182"/>
      <c r="T1003" s="182"/>
      <c r="U1003" s="182"/>
      <c r="V1003" s="182"/>
      <c r="W1003" s="182"/>
      <c r="X1003" s="182"/>
      <c r="Y1003" s="182"/>
      <c r="Z1003" s="182"/>
    </row>
    <row r="1004" spans="1:26" ht="12.75">
      <c r="A1004" s="242"/>
      <c r="B1004" s="182"/>
      <c r="C1004" s="182"/>
      <c r="D1004" s="182"/>
      <c r="E1004" s="182"/>
      <c r="F1004" s="182"/>
      <c r="G1004" s="182"/>
      <c r="H1004" s="182"/>
      <c r="I1004" s="182"/>
      <c r="J1004" s="182"/>
      <c r="K1004" s="182"/>
      <c r="L1004" s="182"/>
      <c r="M1004" s="182"/>
      <c r="N1004" s="182"/>
      <c r="O1004" s="182"/>
      <c r="P1004" s="182"/>
      <c r="Q1004" s="182"/>
      <c r="R1004" s="182"/>
      <c r="S1004" s="182"/>
      <c r="T1004" s="182"/>
      <c r="U1004" s="182"/>
      <c r="V1004" s="182"/>
      <c r="W1004" s="182"/>
      <c r="X1004" s="182"/>
      <c r="Y1004" s="182"/>
      <c r="Z1004" s="182"/>
    </row>
    <row r="1005" spans="1:26" ht="12.75">
      <c r="A1005" s="242"/>
      <c r="B1005" s="182"/>
      <c r="C1005" s="182"/>
      <c r="D1005" s="182"/>
      <c r="E1005" s="182"/>
      <c r="F1005" s="182"/>
      <c r="G1005" s="182"/>
      <c r="H1005" s="182"/>
      <c r="I1005" s="182"/>
      <c r="J1005" s="182"/>
      <c r="K1005" s="182"/>
      <c r="L1005" s="182"/>
      <c r="M1005" s="182"/>
      <c r="N1005" s="182"/>
      <c r="O1005" s="182"/>
      <c r="P1005" s="182"/>
      <c r="Q1005" s="182"/>
      <c r="R1005" s="182"/>
      <c r="S1005" s="182"/>
      <c r="T1005" s="182"/>
      <c r="U1005" s="182"/>
      <c r="V1005" s="182"/>
      <c r="W1005" s="182"/>
      <c r="X1005" s="182"/>
      <c r="Y1005" s="182"/>
      <c r="Z1005" s="182"/>
    </row>
    <row r="1006" spans="1:26" ht="12.75">
      <c r="A1006" s="242"/>
      <c r="B1006" s="182"/>
      <c r="C1006" s="182"/>
      <c r="D1006" s="182"/>
      <c r="E1006" s="182"/>
      <c r="F1006" s="182"/>
      <c r="G1006" s="182"/>
      <c r="H1006" s="182"/>
      <c r="I1006" s="182"/>
      <c r="J1006" s="182"/>
      <c r="K1006" s="182"/>
      <c r="L1006" s="182"/>
      <c r="M1006" s="182"/>
      <c r="N1006" s="182"/>
      <c r="O1006" s="182"/>
      <c r="P1006" s="182"/>
      <c r="Q1006" s="182"/>
      <c r="R1006" s="182"/>
      <c r="S1006" s="182"/>
      <c r="T1006" s="182"/>
      <c r="U1006" s="182"/>
      <c r="V1006" s="182"/>
      <c r="W1006" s="182"/>
      <c r="X1006" s="182"/>
      <c r="Y1006" s="182"/>
      <c r="Z1006" s="182"/>
    </row>
    <row r="1007" spans="1:26" ht="12.75">
      <c r="A1007" s="242"/>
      <c r="B1007" s="182"/>
      <c r="C1007" s="182"/>
      <c r="D1007" s="182"/>
      <c r="E1007" s="182"/>
      <c r="F1007" s="182"/>
      <c r="G1007" s="182"/>
      <c r="H1007" s="182"/>
      <c r="I1007" s="182"/>
      <c r="J1007" s="182"/>
      <c r="K1007" s="182"/>
      <c r="L1007" s="182"/>
      <c r="M1007" s="182"/>
      <c r="N1007" s="182"/>
      <c r="O1007" s="182"/>
      <c r="P1007" s="182"/>
      <c r="Q1007" s="182"/>
      <c r="R1007" s="182"/>
      <c r="S1007" s="182"/>
      <c r="T1007" s="182"/>
      <c r="U1007" s="182"/>
      <c r="V1007" s="182"/>
      <c r="W1007" s="182"/>
      <c r="X1007" s="182"/>
      <c r="Y1007" s="182"/>
      <c r="Z1007" s="182"/>
    </row>
    <row r="1008" spans="1:26" ht="12.75">
      <c r="A1008" s="242"/>
      <c r="B1008" s="182"/>
      <c r="C1008" s="182"/>
      <c r="D1008" s="182"/>
      <c r="E1008" s="182"/>
      <c r="F1008" s="182"/>
      <c r="G1008" s="182"/>
      <c r="H1008" s="182"/>
      <c r="I1008" s="182"/>
      <c r="J1008" s="182"/>
      <c r="K1008" s="182"/>
      <c r="L1008" s="182"/>
      <c r="M1008" s="182"/>
      <c r="N1008" s="182"/>
      <c r="O1008" s="182"/>
      <c r="P1008" s="182"/>
      <c r="Q1008" s="182"/>
      <c r="R1008" s="182"/>
      <c r="S1008" s="182"/>
      <c r="T1008" s="182"/>
      <c r="U1008" s="182"/>
      <c r="V1008" s="182"/>
      <c r="W1008" s="182"/>
      <c r="X1008" s="182"/>
      <c r="Y1008" s="182"/>
      <c r="Z1008" s="182"/>
    </row>
    <row r="1009" spans="1:26" ht="12.75">
      <c r="A1009" s="242"/>
      <c r="B1009" s="182"/>
      <c r="C1009" s="182"/>
      <c r="D1009" s="182"/>
      <c r="E1009" s="182"/>
      <c r="F1009" s="182"/>
      <c r="G1009" s="182"/>
      <c r="H1009" s="182"/>
      <c r="I1009" s="182"/>
      <c r="J1009" s="182"/>
      <c r="K1009" s="182"/>
      <c r="L1009" s="182"/>
      <c r="M1009" s="182"/>
      <c r="N1009" s="182"/>
      <c r="O1009" s="182"/>
      <c r="P1009" s="182"/>
      <c r="Q1009" s="182"/>
      <c r="R1009" s="182"/>
      <c r="S1009" s="182"/>
      <c r="T1009" s="182"/>
      <c r="U1009" s="182"/>
      <c r="V1009" s="182"/>
      <c r="W1009" s="182"/>
      <c r="X1009" s="182"/>
      <c r="Y1009" s="182"/>
      <c r="Z1009" s="182"/>
    </row>
    <row r="1010" spans="1:26" ht="12.75">
      <c r="A1010" s="242"/>
      <c r="B1010" s="182"/>
      <c r="C1010" s="182"/>
      <c r="D1010" s="182"/>
      <c r="E1010" s="182"/>
      <c r="F1010" s="182"/>
      <c r="G1010" s="182"/>
      <c r="H1010" s="182"/>
      <c r="I1010" s="182"/>
      <c r="J1010" s="182"/>
      <c r="K1010" s="182"/>
      <c r="L1010" s="182"/>
      <c r="M1010" s="182"/>
      <c r="N1010" s="182"/>
      <c r="O1010" s="182"/>
      <c r="P1010" s="182"/>
      <c r="Q1010" s="182"/>
      <c r="R1010" s="182"/>
      <c r="S1010" s="182"/>
      <c r="T1010" s="182"/>
      <c r="U1010" s="182"/>
      <c r="V1010" s="182"/>
      <c r="W1010" s="182"/>
      <c r="X1010" s="182"/>
      <c r="Y1010" s="182"/>
      <c r="Z1010" s="182"/>
    </row>
    <row r="1011" spans="1:26" ht="12.75">
      <c r="A1011" s="242"/>
      <c r="B1011" s="182"/>
      <c r="C1011" s="182"/>
      <c r="D1011" s="182"/>
      <c r="E1011" s="182"/>
      <c r="F1011" s="182"/>
      <c r="G1011" s="182"/>
      <c r="H1011" s="182"/>
      <c r="I1011" s="182"/>
      <c r="J1011" s="182"/>
      <c r="K1011" s="182"/>
      <c r="L1011" s="182"/>
      <c r="M1011" s="182"/>
      <c r="N1011" s="182"/>
      <c r="O1011" s="182"/>
      <c r="P1011" s="182"/>
      <c r="Q1011" s="182"/>
      <c r="R1011" s="182"/>
      <c r="S1011" s="182"/>
      <c r="T1011" s="182"/>
      <c r="U1011" s="182"/>
      <c r="V1011" s="182"/>
      <c r="W1011" s="182"/>
      <c r="X1011" s="182"/>
      <c r="Y1011" s="182"/>
      <c r="Z1011" s="182"/>
    </row>
    <row r="1012" spans="1:26" ht="12.75">
      <c r="A1012" s="242"/>
      <c r="B1012" s="182"/>
      <c r="C1012" s="182"/>
      <c r="D1012" s="182"/>
      <c r="E1012" s="182"/>
      <c r="F1012" s="182"/>
      <c r="G1012" s="182"/>
      <c r="H1012" s="182"/>
      <c r="I1012" s="182"/>
      <c r="J1012" s="182"/>
      <c r="K1012" s="182"/>
      <c r="L1012" s="182"/>
      <c r="M1012" s="182"/>
      <c r="N1012" s="182"/>
      <c r="O1012" s="182"/>
      <c r="P1012" s="182"/>
      <c r="Q1012" s="182"/>
      <c r="R1012" s="182"/>
      <c r="S1012" s="182"/>
      <c r="T1012" s="182"/>
      <c r="U1012" s="182"/>
      <c r="V1012" s="182"/>
      <c r="W1012" s="182"/>
      <c r="X1012" s="182"/>
      <c r="Y1012" s="182"/>
      <c r="Z1012" s="182"/>
    </row>
  </sheetData>
  <mergeCells count="17">
    <mergeCell ref="C10:F10"/>
    <mergeCell ref="C11:F11"/>
    <mergeCell ref="C34:D34"/>
    <mergeCell ref="C36:F36"/>
    <mergeCell ref="C47:D47"/>
    <mergeCell ref="C13:F13"/>
    <mergeCell ref="C14:D14"/>
    <mergeCell ref="C28:F28"/>
    <mergeCell ref="C30:F30"/>
    <mergeCell ref="C31:D31"/>
    <mergeCell ref="C32:D32"/>
    <mergeCell ref="C33:D33"/>
    <mergeCell ref="B3:G3"/>
    <mergeCell ref="B4:G4"/>
    <mergeCell ref="D6:F6"/>
    <mergeCell ref="E7:F7"/>
    <mergeCell ref="E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A987"/>
  <sheetViews>
    <sheetView showGridLines="0" workbookViewId="0">
      <selection activeCell="E36" sqref="E36"/>
    </sheetView>
  </sheetViews>
  <sheetFormatPr defaultColWidth="14.42578125" defaultRowHeight="15.75" customHeight="1"/>
  <cols>
    <col min="1" max="2" width="3.140625" customWidth="1"/>
    <col min="3" max="3" width="66.5703125" bestFit="1" customWidth="1"/>
    <col min="4" max="4" width="23.42578125" customWidth="1"/>
    <col min="5" max="6" width="13.7109375" customWidth="1"/>
    <col min="7" max="7" width="14.5703125" customWidth="1"/>
    <col min="8" max="8" width="13.42578125" customWidth="1"/>
    <col min="9" max="28" width="13.7109375" customWidth="1"/>
    <col min="29" max="40" width="13.42578125" customWidth="1"/>
    <col min="42" max="42" width="15.140625" customWidth="1"/>
    <col min="53" max="53" width="8.140625" customWidth="1"/>
  </cols>
  <sheetData>
    <row r="1" spans="1:53" ht="1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 thickTop="1">
      <c r="A2" s="13"/>
      <c r="B2" s="15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3"/>
    </row>
    <row r="3" spans="1:53" ht="23.25">
      <c r="A3" s="13"/>
      <c r="B3" s="450" t="s">
        <v>107</v>
      </c>
      <c r="C3" s="451"/>
      <c r="D3" s="451"/>
      <c r="E3" s="451"/>
      <c r="F3" s="451"/>
      <c r="G3" s="451"/>
      <c r="H3" s="451"/>
      <c r="I3" s="451"/>
      <c r="J3" s="496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8"/>
    </row>
    <row r="4" spans="1:53" ht="23.25">
      <c r="A4" s="13"/>
      <c r="B4" s="450" t="str">
        <f>'Входящие данные'!B4</f>
        <v>Вторпроект</v>
      </c>
      <c r="C4" s="451"/>
      <c r="D4" s="451"/>
      <c r="E4" s="451"/>
      <c r="F4" s="451"/>
      <c r="G4" s="451"/>
      <c r="H4" s="451"/>
      <c r="I4" s="451"/>
      <c r="J4" s="496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8"/>
    </row>
    <row r="5" spans="1:53" ht="19.5" customHeight="1">
      <c r="A5" s="13"/>
      <c r="B5" s="64"/>
      <c r="C5" s="12"/>
      <c r="D5" s="12"/>
      <c r="E5" s="249"/>
      <c r="F5" s="12"/>
      <c r="G5" s="12"/>
      <c r="H5" s="250"/>
      <c r="I5" s="250"/>
      <c r="J5" s="251"/>
      <c r="K5" s="47"/>
      <c r="L5" s="47"/>
      <c r="M5" s="47"/>
      <c r="N5" s="252"/>
      <c r="O5" s="252"/>
      <c r="P5" s="252"/>
      <c r="Q5" s="252"/>
      <c r="R5" s="252"/>
      <c r="S5" s="252"/>
      <c r="T5" s="252"/>
      <c r="U5" s="252"/>
      <c r="V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44"/>
    </row>
    <row r="6" spans="1:53" ht="14.25" customHeight="1">
      <c r="A6" s="13"/>
      <c r="B6" s="103"/>
      <c r="C6" s="254"/>
      <c r="D6" s="254" t="s">
        <v>6</v>
      </c>
      <c r="E6" s="255"/>
      <c r="F6" s="250"/>
      <c r="G6" s="143"/>
      <c r="J6" s="143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12"/>
      <c r="AM6" s="257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24"/>
    </row>
    <row r="7" spans="1:53" ht="14.25" customHeight="1">
      <c r="A7" s="13"/>
      <c r="B7" s="103"/>
      <c r="C7" s="258"/>
      <c r="D7" s="39"/>
      <c r="E7" s="505" t="s">
        <v>8</v>
      </c>
      <c r="F7" s="451"/>
      <c r="G7" s="143"/>
      <c r="H7" s="143"/>
      <c r="I7" s="143"/>
      <c r="J7" s="143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12"/>
      <c r="AM7" s="259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24"/>
    </row>
    <row r="8" spans="1:53" ht="14.25" customHeight="1">
      <c r="A8" s="13"/>
      <c r="B8" s="103"/>
      <c r="C8" s="8"/>
      <c r="D8" s="53"/>
      <c r="E8" s="505" t="s">
        <v>10</v>
      </c>
      <c r="F8" s="451"/>
      <c r="G8" s="451"/>
      <c r="H8" s="143"/>
      <c r="I8" s="143"/>
      <c r="J8" s="143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12"/>
      <c r="AM8" s="12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24"/>
    </row>
    <row r="9" spans="1:53" ht="19.5" customHeight="1">
      <c r="A9" s="13"/>
      <c r="B9" s="103"/>
      <c r="E9" s="250"/>
      <c r="F9" s="250"/>
      <c r="G9" s="143"/>
      <c r="H9" s="143"/>
      <c r="I9" s="143"/>
      <c r="J9" s="143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12"/>
      <c r="AM9" s="12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24"/>
    </row>
    <row r="10" spans="1:53" ht="15" customHeight="1">
      <c r="A10" s="13"/>
      <c r="B10" s="103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12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24"/>
    </row>
    <row r="11" spans="1:53" ht="15">
      <c r="A11" s="13"/>
      <c r="B11" s="64"/>
      <c r="C11" s="506" t="s">
        <v>108</v>
      </c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58"/>
      <c r="AP11" s="143"/>
      <c r="BA11" s="261"/>
    </row>
    <row r="12" spans="1:53" ht="15">
      <c r="A12" s="13"/>
      <c r="B12" s="64"/>
      <c r="C12" s="262" t="s">
        <v>109</v>
      </c>
      <c r="D12" s="263"/>
      <c r="E12" s="264" t="s">
        <v>110</v>
      </c>
      <c r="F12" s="264" t="s">
        <v>111</v>
      </c>
      <c r="G12" s="264" t="s">
        <v>112</v>
      </c>
      <c r="H12" s="264" t="s">
        <v>113</v>
      </c>
      <c r="I12" s="264" t="s">
        <v>114</v>
      </c>
      <c r="J12" s="264" t="s">
        <v>115</v>
      </c>
      <c r="K12" s="264" t="s">
        <v>116</v>
      </c>
      <c r="L12" s="264" t="s">
        <v>117</v>
      </c>
      <c r="M12" s="264" t="s">
        <v>118</v>
      </c>
      <c r="N12" s="264" t="s">
        <v>119</v>
      </c>
      <c r="O12" s="264" t="s">
        <v>120</v>
      </c>
      <c r="P12" s="264" t="s">
        <v>121</v>
      </c>
      <c r="Q12" s="264" t="s">
        <v>122</v>
      </c>
      <c r="R12" s="264" t="s">
        <v>123</v>
      </c>
      <c r="S12" s="264" t="s">
        <v>124</v>
      </c>
      <c r="T12" s="264" t="s">
        <v>125</v>
      </c>
      <c r="U12" s="264" t="s">
        <v>126</v>
      </c>
      <c r="V12" s="264" t="s">
        <v>127</v>
      </c>
      <c r="W12" s="264" t="s">
        <v>128</v>
      </c>
      <c r="X12" s="264" t="s">
        <v>129</v>
      </c>
      <c r="Y12" s="264" t="s">
        <v>130</v>
      </c>
      <c r="Z12" s="264" t="s">
        <v>131</v>
      </c>
      <c r="AA12" s="264" t="s">
        <v>132</v>
      </c>
      <c r="AB12" s="264" t="s">
        <v>133</v>
      </c>
      <c r="AC12" s="264" t="s">
        <v>134</v>
      </c>
      <c r="AD12" s="264" t="s">
        <v>135</v>
      </c>
      <c r="AE12" s="264" t="s">
        <v>136</v>
      </c>
      <c r="AF12" s="264" t="s">
        <v>137</v>
      </c>
      <c r="AG12" s="264" t="s">
        <v>138</v>
      </c>
      <c r="AH12" s="264" t="s">
        <v>139</v>
      </c>
      <c r="AI12" s="264" t="s">
        <v>140</v>
      </c>
      <c r="AJ12" s="264" t="s">
        <v>141</v>
      </c>
      <c r="AK12" s="264" t="s">
        <v>142</v>
      </c>
      <c r="AL12" s="264" t="s">
        <v>143</v>
      </c>
      <c r="AM12" s="264" t="s">
        <v>144</v>
      </c>
      <c r="AN12" s="264" t="s">
        <v>145</v>
      </c>
      <c r="AO12" s="264" t="s">
        <v>172</v>
      </c>
      <c r="AP12" s="264" t="s">
        <v>173</v>
      </c>
      <c r="AQ12" s="264" t="s">
        <v>174</v>
      </c>
      <c r="AR12" s="264" t="s">
        <v>175</v>
      </c>
      <c r="AS12" s="264" t="s">
        <v>176</v>
      </c>
      <c r="AT12" s="264" t="s">
        <v>177</v>
      </c>
      <c r="AU12" s="264" t="s">
        <v>178</v>
      </c>
      <c r="AV12" s="264" t="s">
        <v>179</v>
      </c>
      <c r="AW12" s="264" t="s">
        <v>180</v>
      </c>
      <c r="AX12" s="264" t="s">
        <v>181</v>
      </c>
      <c r="AY12" s="264" t="s">
        <v>182</v>
      </c>
      <c r="AZ12" s="264" t="s">
        <v>183</v>
      </c>
      <c r="BA12" s="261"/>
    </row>
    <row r="13" spans="1:53" ht="15">
      <c r="A13" s="301"/>
      <c r="B13" s="300"/>
      <c r="C13" s="262" t="s">
        <v>200</v>
      </c>
      <c r="D13" s="371"/>
      <c r="E13" s="269">
        <v>30000</v>
      </c>
      <c r="F13" s="269">
        <v>45000</v>
      </c>
      <c r="G13" s="269">
        <v>50000</v>
      </c>
      <c r="H13" s="269">
        <v>59000</v>
      </c>
      <c r="I13" s="269">
        <v>80000</v>
      </c>
      <c r="J13" s="269">
        <v>90000</v>
      </c>
      <c r="K13" s="269">
        <v>95000</v>
      </c>
      <c r="L13" s="269">
        <v>105000</v>
      </c>
      <c r="M13" s="269">
        <v>95000</v>
      </c>
      <c r="N13" s="269">
        <v>100000</v>
      </c>
      <c r="O13" s="269">
        <v>125000</v>
      </c>
      <c r="P13" s="269">
        <v>150000</v>
      </c>
      <c r="Q13" s="269">
        <v>175000</v>
      </c>
      <c r="R13" s="269">
        <v>200000</v>
      </c>
      <c r="S13" s="269">
        <v>225000</v>
      </c>
      <c r="T13" s="269">
        <v>250000</v>
      </c>
      <c r="U13" s="269">
        <v>275000</v>
      </c>
      <c r="V13" s="269">
        <v>300000</v>
      </c>
      <c r="W13" s="269">
        <v>300000</v>
      </c>
      <c r="X13" s="269">
        <v>300000</v>
      </c>
      <c r="Y13" s="269">
        <v>320000</v>
      </c>
      <c r="Z13" s="269">
        <v>320000</v>
      </c>
      <c r="AA13" s="269">
        <v>340000</v>
      </c>
      <c r="AB13" s="269">
        <v>340000</v>
      </c>
      <c r="AC13" s="269">
        <v>350000</v>
      </c>
      <c r="AD13" s="269">
        <v>350000</v>
      </c>
      <c r="AE13" s="269">
        <v>350000</v>
      </c>
      <c r="AF13" s="269">
        <v>350000</v>
      </c>
      <c r="AG13" s="269">
        <v>360000</v>
      </c>
      <c r="AH13" s="269">
        <v>360000</v>
      </c>
      <c r="AI13" s="269">
        <v>375000</v>
      </c>
      <c r="AJ13" s="269">
        <v>375000</v>
      </c>
      <c r="AK13" s="269">
        <v>390000</v>
      </c>
      <c r="AL13" s="269">
        <v>390000</v>
      </c>
      <c r="AM13" s="269">
        <v>395000</v>
      </c>
      <c r="AN13" s="269">
        <v>400000</v>
      </c>
      <c r="AO13" s="269">
        <v>400000</v>
      </c>
      <c r="AP13" s="269">
        <v>400000</v>
      </c>
      <c r="AQ13" s="269">
        <v>400000</v>
      </c>
      <c r="AR13" s="269">
        <v>400000</v>
      </c>
      <c r="AS13" s="269">
        <v>400000</v>
      </c>
      <c r="AT13" s="269">
        <v>400000</v>
      </c>
      <c r="AU13" s="269">
        <v>400000</v>
      </c>
      <c r="AV13" s="269">
        <v>400000</v>
      </c>
      <c r="AW13" s="269">
        <v>400000</v>
      </c>
      <c r="AX13" s="269">
        <v>400000</v>
      </c>
      <c r="AY13" s="269">
        <v>400000</v>
      </c>
      <c r="AZ13" s="269">
        <v>400000</v>
      </c>
      <c r="BA13" s="372"/>
    </row>
    <row r="14" spans="1:53" ht="15" customHeight="1">
      <c r="A14" s="13"/>
      <c r="B14" s="64"/>
      <c r="C14" s="262" t="s">
        <v>196</v>
      </c>
      <c r="D14" s="265">
        <f>D15+D17+D19+D21</f>
        <v>1</v>
      </c>
      <c r="E14" s="266">
        <f>E13*Прибыль_окупаемость!$D$6</f>
        <v>21000</v>
      </c>
      <c r="F14" s="269">
        <f>F13*Прибыль_окупаемость!$D$6</f>
        <v>31499.999999999996</v>
      </c>
      <c r="G14" s="269">
        <f>G13*Прибыль_окупаемость!$D$6</f>
        <v>35000</v>
      </c>
      <c r="H14" s="269">
        <f>H13*Прибыль_окупаемость!$D$6</f>
        <v>41300</v>
      </c>
      <c r="I14" s="269">
        <f>I13*Прибыль_окупаемость!$D$6</f>
        <v>56000</v>
      </c>
      <c r="J14" s="269">
        <f>J13*Прибыль_окупаемость!$D$6</f>
        <v>62999.999999999993</v>
      </c>
      <c r="K14" s="269">
        <f>K13*Прибыль_окупаемость!$D$6</f>
        <v>66500</v>
      </c>
      <c r="L14" s="269">
        <f>L13*Прибыль_окупаемость!$D$6</f>
        <v>73500</v>
      </c>
      <c r="M14" s="269">
        <f>M13*Прибыль_окупаемость!$D$6</f>
        <v>66500</v>
      </c>
      <c r="N14" s="269">
        <f>N13*Прибыль_окупаемость!$D$6</f>
        <v>70000</v>
      </c>
      <c r="O14" s="269">
        <f>O13*Прибыль_окупаемость!$D$6</f>
        <v>87500</v>
      </c>
      <c r="P14" s="269">
        <f>P13*Прибыль_окупаемость!$D$6</f>
        <v>105000</v>
      </c>
      <c r="Q14" s="269">
        <f>Q13*Прибыль_окупаемость!$D$6</f>
        <v>122499.99999999999</v>
      </c>
      <c r="R14" s="269">
        <f>R13*Прибыль_окупаемость!$D$6</f>
        <v>140000</v>
      </c>
      <c r="S14" s="269">
        <f>S13*Прибыль_окупаемость!$D$6</f>
        <v>157500</v>
      </c>
      <c r="T14" s="269">
        <f>T13*Прибыль_окупаемость!$D$6</f>
        <v>175000</v>
      </c>
      <c r="U14" s="269">
        <f>U13*Прибыль_окупаемость!$D$6</f>
        <v>192500</v>
      </c>
      <c r="V14" s="269">
        <f>V13*Прибыль_окупаемость!$D$6</f>
        <v>210000</v>
      </c>
      <c r="W14" s="269">
        <f>W13*Прибыль_окупаемость!$D$6</f>
        <v>210000</v>
      </c>
      <c r="X14" s="269">
        <f>X13*Прибыль_окупаемость!$D$6</f>
        <v>210000</v>
      </c>
      <c r="Y14" s="269">
        <f>Y13*Прибыль_окупаемость!$D$6</f>
        <v>224000</v>
      </c>
      <c r="Z14" s="269">
        <f>Z13*Прибыль_окупаемость!$D$6</f>
        <v>224000</v>
      </c>
      <c r="AA14" s="269">
        <f>AA13*Прибыль_окупаемость!$D$6</f>
        <v>237999.99999999997</v>
      </c>
      <c r="AB14" s="269">
        <f>AB13*Прибыль_окупаемость!$D$6</f>
        <v>237999.99999999997</v>
      </c>
      <c r="AC14" s="269">
        <f>AC13*Прибыль_окупаемость!$D$6</f>
        <v>244999.99999999997</v>
      </c>
      <c r="AD14" s="269">
        <f>AD13*Прибыль_окупаемость!$D$6</f>
        <v>244999.99999999997</v>
      </c>
      <c r="AE14" s="269">
        <f>AE13*Прибыль_окупаемость!$D$6</f>
        <v>244999.99999999997</v>
      </c>
      <c r="AF14" s="269">
        <f>AF13*Прибыль_окупаемость!$D$6</f>
        <v>244999.99999999997</v>
      </c>
      <c r="AG14" s="269">
        <f>AG13*Прибыль_окупаемость!$D$6</f>
        <v>251999.99999999997</v>
      </c>
      <c r="AH14" s="269">
        <f>AH13*Прибыль_окупаемость!$D$6</f>
        <v>251999.99999999997</v>
      </c>
      <c r="AI14" s="269">
        <f>AI13*Прибыль_окупаемость!$D$6</f>
        <v>262500</v>
      </c>
      <c r="AJ14" s="269">
        <f>AJ13*Прибыль_окупаемость!$D$6</f>
        <v>262500</v>
      </c>
      <c r="AK14" s="269">
        <f>AK13*Прибыль_окупаемость!$D$6</f>
        <v>273000</v>
      </c>
      <c r="AL14" s="269">
        <f>AL13*Прибыль_окупаемость!$D$6</f>
        <v>273000</v>
      </c>
      <c r="AM14" s="269">
        <f>AM13*Прибыль_окупаемость!$D$6</f>
        <v>276500</v>
      </c>
      <c r="AN14" s="269">
        <f>AN13*Прибыль_окупаемость!$D$6</f>
        <v>280000</v>
      </c>
      <c r="AO14" s="269">
        <f>AO13*Прибыль_окупаемость!$D$6</f>
        <v>280000</v>
      </c>
      <c r="AP14" s="269">
        <f>AP13*Прибыль_окупаемость!$D$6</f>
        <v>280000</v>
      </c>
      <c r="AQ14" s="269">
        <f>AQ13*Прибыль_окупаемость!$D$6</f>
        <v>280000</v>
      </c>
      <c r="AR14" s="269">
        <f>AR13*Прибыль_окупаемость!$D$6</f>
        <v>280000</v>
      </c>
      <c r="AS14" s="269">
        <f>AS13*Прибыль_окупаемость!$D$6</f>
        <v>280000</v>
      </c>
      <c r="AT14" s="269">
        <f>AT13*Прибыль_окупаемость!$D$6</f>
        <v>280000</v>
      </c>
      <c r="AU14" s="269">
        <f>AU13*Прибыль_окупаемость!$D$6</f>
        <v>280000</v>
      </c>
      <c r="AV14" s="269">
        <f>AV13*Прибыль_окупаемость!$D$6</f>
        <v>280000</v>
      </c>
      <c r="AW14" s="269">
        <f>AW13*Прибыль_окупаемость!$D$6</f>
        <v>280000</v>
      </c>
      <c r="AX14" s="269">
        <f>AX13*Прибыль_окупаемость!$D$6</f>
        <v>280000</v>
      </c>
      <c r="AY14" s="269">
        <f>AY13*Прибыль_окупаемость!$D$6</f>
        <v>280000</v>
      </c>
      <c r="AZ14" s="269">
        <f>AZ13*Прибыль_окупаемость!$D$6</f>
        <v>280000</v>
      </c>
      <c r="BA14" s="261"/>
    </row>
    <row r="15" spans="1:53" ht="15" customHeight="1">
      <c r="A15" s="13"/>
      <c r="B15" s="64"/>
      <c r="C15" s="267" t="s">
        <v>49</v>
      </c>
      <c r="D15" s="268">
        <v>0.65</v>
      </c>
      <c r="E15" s="269">
        <f t="shared" ref="E15:AN15" si="0">E14*$D$15</f>
        <v>13650</v>
      </c>
      <c r="F15" s="269">
        <f t="shared" si="0"/>
        <v>20475</v>
      </c>
      <c r="G15" s="269">
        <f t="shared" si="0"/>
        <v>22750</v>
      </c>
      <c r="H15" s="269">
        <f t="shared" si="0"/>
        <v>26845</v>
      </c>
      <c r="I15" s="269">
        <f t="shared" si="0"/>
        <v>36400</v>
      </c>
      <c r="J15" s="269">
        <f t="shared" si="0"/>
        <v>40950</v>
      </c>
      <c r="K15" s="269">
        <f t="shared" si="0"/>
        <v>43225</v>
      </c>
      <c r="L15" s="269">
        <f t="shared" si="0"/>
        <v>47775</v>
      </c>
      <c r="M15" s="269">
        <f t="shared" si="0"/>
        <v>43225</v>
      </c>
      <c r="N15" s="269">
        <f t="shared" si="0"/>
        <v>45500</v>
      </c>
      <c r="O15" s="269">
        <f t="shared" si="0"/>
        <v>56875</v>
      </c>
      <c r="P15" s="269">
        <f t="shared" si="0"/>
        <v>68250</v>
      </c>
      <c r="Q15" s="269">
        <f t="shared" si="0"/>
        <v>79625</v>
      </c>
      <c r="R15" s="269">
        <f t="shared" si="0"/>
        <v>91000</v>
      </c>
      <c r="S15" s="269">
        <f t="shared" si="0"/>
        <v>102375</v>
      </c>
      <c r="T15" s="269">
        <f t="shared" si="0"/>
        <v>113750</v>
      </c>
      <c r="U15" s="269">
        <f t="shared" si="0"/>
        <v>125125</v>
      </c>
      <c r="V15" s="269">
        <f t="shared" si="0"/>
        <v>136500</v>
      </c>
      <c r="W15" s="269">
        <f t="shared" si="0"/>
        <v>136500</v>
      </c>
      <c r="X15" s="269">
        <f t="shared" si="0"/>
        <v>136500</v>
      </c>
      <c r="Y15" s="269">
        <f t="shared" si="0"/>
        <v>145600</v>
      </c>
      <c r="Z15" s="269">
        <f t="shared" si="0"/>
        <v>145600</v>
      </c>
      <c r="AA15" s="269">
        <f t="shared" si="0"/>
        <v>154700</v>
      </c>
      <c r="AB15" s="269">
        <f t="shared" si="0"/>
        <v>154700</v>
      </c>
      <c r="AC15" s="269">
        <f t="shared" si="0"/>
        <v>159250</v>
      </c>
      <c r="AD15" s="269">
        <f t="shared" si="0"/>
        <v>159250</v>
      </c>
      <c r="AE15" s="269">
        <f t="shared" si="0"/>
        <v>159250</v>
      </c>
      <c r="AF15" s="269">
        <f t="shared" si="0"/>
        <v>159250</v>
      </c>
      <c r="AG15" s="269">
        <f t="shared" si="0"/>
        <v>163800</v>
      </c>
      <c r="AH15" s="269">
        <f t="shared" si="0"/>
        <v>163800</v>
      </c>
      <c r="AI15" s="269">
        <f t="shared" si="0"/>
        <v>170625</v>
      </c>
      <c r="AJ15" s="269">
        <f t="shared" si="0"/>
        <v>170625</v>
      </c>
      <c r="AK15" s="269">
        <f t="shared" si="0"/>
        <v>177450</v>
      </c>
      <c r="AL15" s="269">
        <f t="shared" si="0"/>
        <v>177450</v>
      </c>
      <c r="AM15" s="269">
        <f t="shared" si="0"/>
        <v>179725</v>
      </c>
      <c r="AN15" s="269">
        <f t="shared" si="0"/>
        <v>182000</v>
      </c>
      <c r="AO15" s="269">
        <f t="shared" ref="AO15:AQ15" si="1">AO14*$D$15</f>
        <v>182000</v>
      </c>
      <c r="AP15" s="269">
        <f t="shared" si="1"/>
        <v>182000</v>
      </c>
      <c r="AQ15" s="269">
        <f t="shared" si="1"/>
        <v>182000</v>
      </c>
      <c r="AR15" s="269">
        <f t="shared" ref="AR15:AZ15" si="2">AR14*$D$15</f>
        <v>182000</v>
      </c>
      <c r="AS15" s="269">
        <f t="shared" si="2"/>
        <v>182000</v>
      </c>
      <c r="AT15" s="269">
        <f t="shared" si="2"/>
        <v>182000</v>
      </c>
      <c r="AU15" s="269">
        <f t="shared" si="2"/>
        <v>182000</v>
      </c>
      <c r="AV15" s="269">
        <f t="shared" si="2"/>
        <v>182000</v>
      </c>
      <c r="AW15" s="269">
        <f t="shared" si="2"/>
        <v>182000</v>
      </c>
      <c r="AX15" s="269">
        <f t="shared" si="2"/>
        <v>182000</v>
      </c>
      <c r="AY15" s="269">
        <f t="shared" si="2"/>
        <v>182000</v>
      </c>
      <c r="AZ15" s="269">
        <f t="shared" si="2"/>
        <v>182000</v>
      </c>
      <c r="BA15" s="261"/>
    </row>
    <row r="16" spans="1:53" ht="15" customHeight="1">
      <c r="A16" s="13"/>
      <c r="B16" s="64"/>
      <c r="C16" s="270" t="s">
        <v>146</v>
      </c>
      <c r="D16" s="271">
        <f>'Входящие данные'!E19</f>
        <v>9</v>
      </c>
      <c r="E16" s="269">
        <f t="shared" ref="E16:AN16" si="3">E15*$D$16</f>
        <v>122850</v>
      </c>
      <c r="F16" s="269">
        <f t="shared" si="3"/>
        <v>184275</v>
      </c>
      <c r="G16" s="269">
        <f t="shared" si="3"/>
        <v>204750</v>
      </c>
      <c r="H16" s="269">
        <f t="shared" si="3"/>
        <v>241605</v>
      </c>
      <c r="I16" s="269">
        <f t="shared" si="3"/>
        <v>327600</v>
      </c>
      <c r="J16" s="269">
        <f t="shared" si="3"/>
        <v>368550</v>
      </c>
      <c r="K16" s="269">
        <f t="shared" si="3"/>
        <v>389025</v>
      </c>
      <c r="L16" s="269">
        <f t="shared" si="3"/>
        <v>429975</v>
      </c>
      <c r="M16" s="269">
        <f t="shared" si="3"/>
        <v>389025</v>
      </c>
      <c r="N16" s="269">
        <f t="shared" si="3"/>
        <v>409500</v>
      </c>
      <c r="O16" s="269">
        <f t="shared" si="3"/>
        <v>511875</v>
      </c>
      <c r="P16" s="269">
        <f t="shared" si="3"/>
        <v>614250</v>
      </c>
      <c r="Q16" s="269">
        <f t="shared" si="3"/>
        <v>716625</v>
      </c>
      <c r="R16" s="269">
        <f t="shared" si="3"/>
        <v>819000</v>
      </c>
      <c r="S16" s="269">
        <f t="shared" si="3"/>
        <v>921375</v>
      </c>
      <c r="T16" s="269">
        <f t="shared" si="3"/>
        <v>1023750</v>
      </c>
      <c r="U16" s="269">
        <f t="shared" si="3"/>
        <v>1126125</v>
      </c>
      <c r="V16" s="269">
        <f t="shared" si="3"/>
        <v>1228500</v>
      </c>
      <c r="W16" s="269">
        <f t="shared" si="3"/>
        <v>1228500</v>
      </c>
      <c r="X16" s="269">
        <f t="shared" si="3"/>
        <v>1228500</v>
      </c>
      <c r="Y16" s="269">
        <f t="shared" si="3"/>
        <v>1310400</v>
      </c>
      <c r="Z16" s="269">
        <f t="shared" si="3"/>
        <v>1310400</v>
      </c>
      <c r="AA16" s="269">
        <f t="shared" si="3"/>
        <v>1392300</v>
      </c>
      <c r="AB16" s="269">
        <f t="shared" si="3"/>
        <v>1392300</v>
      </c>
      <c r="AC16" s="269">
        <f t="shared" si="3"/>
        <v>1433250</v>
      </c>
      <c r="AD16" s="269">
        <f t="shared" si="3"/>
        <v>1433250</v>
      </c>
      <c r="AE16" s="269">
        <f t="shared" si="3"/>
        <v>1433250</v>
      </c>
      <c r="AF16" s="269">
        <f t="shared" si="3"/>
        <v>1433250</v>
      </c>
      <c r="AG16" s="269">
        <f t="shared" si="3"/>
        <v>1474200</v>
      </c>
      <c r="AH16" s="269">
        <f t="shared" si="3"/>
        <v>1474200</v>
      </c>
      <c r="AI16" s="269">
        <f t="shared" si="3"/>
        <v>1535625</v>
      </c>
      <c r="AJ16" s="269">
        <f t="shared" si="3"/>
        <v>1535625</v>
      </c>
      <c r="AK16" s="269">
        <f t="shared" si="3"/>
        <v>1597050</v>
      </c>
      <c r="AL16" s="269">
        <f t="shared" si="3"/>
        <v>1597050</v>
      </c>
      <c r="AM16" s="269">
        <f t="shared" si="3"/>
        <v>1617525</v>
      </c>
      <c r="AN16" s="269">
        <f t="shared" si="3"/>
        <v>1638000</v>
      </c>
      <c r="AO16" s="269">
        <f t="shared" ref="AO16:AQ16" si="4">AO15*$D$16</f>
        <v>1638000</v>
      </c>
      <c r="AP16" s="269">
        <f t="shared" si="4"/>
        <v>1638000</v>
      </c>
      <c r="AQ16" s="269">
        <f t="shared" si="4"/>
        <v>1638000</v>
      </c>
      <c r="AR16" s="269">
        <f t="shared" ref="AR16:AZ16" si="5">AR15*$D$16</f>
        <v>1638000</v>
      </c>
      <c r="AS16" s="269">
        <f t="shared" si="5"/>
        <v>1638000</v>
      </c>
      <c r="AT16" s="269">
        <f t="shared" si="5"/>
        <v>1638000</v>
      </c>
      <c r="AU16" s="269">
        <f t="shared" si="5"/>
        <v>1638000</v>
      </c>
      <c r="AV16" s="269">
        <f t="shared" si="5"/>
        <v>1638000</v>
      </c>
      <c r="AW16" s="269">
        <f t="shared" si="5"/>
        <v>1638000</v>
      </c>
      <c r="AX16" s="269">
        <f t="shared" si="5"/>
        <v>1638000</v>
      </c>
      <c r="AY16" s="269">
        <f t="shared" si="5"/>
        <v>1638000</v>
      </c>
      <c r="AZ16" s="269">
        <f t="shared" si="5"/>
        <v>1638000</v>
      </c>
      <c r="BA16" s="261"/>
    </row>
    <row r="17" spans="1:53" ht="15" customHeight="1">
      <c r="A17" s="13"/>
      <c r="B17" s="64"/>
      <c r="C17" s="267" t="s">
        <v>53</v>
      </c>
      <c r="D17" s="268">
        <v>0.15</v>
      </c>
      <c r="E17" s="269">
        <f t="shared" ref="E17:AN17" si="6">E14*$D$17</f>
        <v>3150</v>
      </c>
      <c r="F17" s="269">
        <f t="shared" si="6"/>
        <v>4724.9999999999991</v>
      </c>
      <c r="G17" s="269">
        <f t="shared" si="6"/>
        <v>5250</v>
      </c>
      <c r="H17" s="269">
        <f t="shared" si="6"/>
        <v>6195</v>
      </c>
      <c r="I17" s="269">
        <f t="shared" si="6"/>
        <v>8400</v>
      </c>
      <c r="J17" s="269">
        <f t="shared" si="6"/>
        <v>9449.9999999999982</v>
      </c>
      <c r="K17" s="269">
        <f t="shared" si="6"/>
        <v>9975</v>
      </c>
      <c r="L17" s="269">
        <f t="shared" si="6"/>
        <v>11025</v>
      </c>
      <c r="M17" s="269">
        <f t="shared" si="6"/>
        <v>9975</v>
      </c>
      <c r="N17" s="269">
        <f t="shared" si="6"/>
        <v>10500</v>
      </c>
      <c r="O17" s="269">
        <f t="shared" si="6"/>
        <v>13125</v>
      </c>
      <c r="P17" s="269">
        <f t="shared" si="6"/>
        <v>15750</v>
      </c>
      <c r="Q17" s="269">
        <f t="shared" si="6"/>
        <v>18374.999999999996</v>
      </c>
      <c r="R17" s="269">
        <f t="shared" si="6"/>
        <v>21000</v>
      </c>
      <c r="S17" s="269">
        <f t="shared" si="6"/>
        <v>23625</v>
      </c>
      <c r="T17" s="269">
        <f t="shared" si="6"/>
        <v>26250</v>
      </c>
      <c r="U17" s="269">
        <f t="shared" si="6"/>
        <v>28875</v>
      </c>
      <c r="V17" s="269">
        <f t="shared" si="6"/>
        <v>31500</v>
      </c>
      <c r="W17" s="269">
        <f t="shared" si="6"/>
        <v>31500</v>
      </c>
      <c r="X17" s="269">
        <f t="shared" si="6"/>
        <v>31500</v>
      </c>
      <c r="Y17" s="269">
        <f t="shared" si="6"/>
        <v>33600</v>
      </c>
      <c r="Z17" s="269">
        <f t="shared" si="6"/>
        <v>33600</v>
      </c>
      <c r="AA17" s="269">
        <f t="shared" si="6"/>
        <v>35699.999999999993</v>
      </c>
      <c r="AB17" s="269">
        <f t="shared" si="6"/>
        <v>35699.999999999993</v>
      </c>
      <c r="AC17" s="269">
        <f t="shared" si="6"/>
        <v>36749.999999999993</v>
      </c>
      <c r="AD17" s="269">
        <f t="shared" si="6"/>
        <v>36749.999999999993</v>
      </c>
      <c r="AE17" s="269">
        <f t="shared" si="6"/>
        <v>36749.999999999993</v>
      </c>
      <c r="AF17" s="269">
        <f t="shared" si="6"/>
        <v>36749.999999999993</v>
      </c>
      <c r="AG17" s="269">
        <f t="shared" si="6"/>
        <v>37799.999999999993</v>
      </c>
      <c r="AH17" s="269">
        <f t="shared" si="6"/>
        <v>37799.999999999993</v>
      </c>
      <c r="AI17" s="269">
        <f t="shared" si="6"/>
        <v>39375</v>
      </c>
      <c r="AJ17" s="269">
        <f t="shared" si="6"/>
        <v>39375</v>
      </c>
      <c r="AK17" s="269">
        <f t="shared" si="6"/>
        <v>40950</v>
      </c>
      <c r="AL17" s="269">
        <f t="shared" si="6"/>
        <v>40950</v>
      </c>
      <c r="AM17" s="269">
        <f t="shared" si="6"/>
        <v>41475</v>
      </c>
      <c r="AN17" s="269">
        <f t="shared" si="6"/>
        <v>42000</v>
      </c>
      <c r="AO17" s="269">
        <f t="shared" ref="AO17:AQ17" si="7">AO14*$D$17</f>
        <v>42000</v>
      </c>
      <c r="AP17" s="269">
        <f t="shared" si="7"/>
        <v>42000</v>
      </c>
      <c r="AQ17" s="269">
        <f t="shared" si="7"/>
        <v>42000</v>
      </c>
      <c r="AR17" s="269">
        <f t="shared" ref="AR17:AZ17" si="8">AR14*$D$17</f>
        <v>42000</v>
      </c>
      <c r="AS17" s="269">
        <f t="shared" si="8"/>
        <v>42000</v>
      </c>
      <c r="AT17" s="269">
        <f t="shared" si="8"/>
        <v>42000</v>
      </c>
      <c r="AU17" s="269">
        <f t="shared" si="8"/>
        <v>42000</v>
      </c>
      <c r="AV17" s="269">
        <f t="shared" si="8"/>
        <v>42000</v>
      </c>
      <c r="AW17" s="269">
        <f t="shared" si="8"/>
        <v>42000</v>
      </c>
      <c r="AX17" s="269">
        <f t="shared" si="8"/>
        <v>42000</v>
      </c>
      <c r="AY17" s="269">
        <f t="shared" si="8"/>
        <v>42000</v>
      </c>
      <c r="AZ17" s="269">
        <f t="shared" si="8"/>
        <v>42000</v>
      </c>
      <c r="BA17" s="261"/>
    </row>
    <row r="18" spans="1:53" ht="15" customHeight="1">
      <c r="A18" s="13"/>
      <c r="B18" s="64"/>
      <c r="C18" s="270" t="s">
        <v>146</v>
      </c>
      <c r="D18" s="271">
        <f>'Входящие данные'!E20</f>
        <v>13</v>
      </c>
      <c r="E18" s="269">
        <f t="shared" ref="E18:AN18" si="9">E17*$D$18</f>
        <v>40950</v>
      </c>
      <c r="F18" s="269">
        <f t="shared" si="9"/>
        <v>61424.999999999985</v>
      </c>
      <c r="G18" s="269">
        <f t="shared" si="9"/>
        <v>68250</v>
      </c>
      <c r="H18" s="269">
        <f t="shared" si="9"/>
        <v>80535</v>
      </c>
      <c r="I18" s="269">
        <f t="shared" si="9"/>
        <v>109200</v>
      </c>
      <c r="J18" s="269">
        <f t="shared" si="9"/>
        <v>122849.99999999997</v>
      </c>
      <c r="K18" s="269">
        <f t="shared" si="9"/>
        <v>129675</v>
      </c>
      <c r="L18" s="269">
        <f t="shared" si="9"/>
        <v>143325</v>
      </c>
      <c r="M18" s="269">
        <f t="shared" si="9"/>
        <v>129675</v>
      </c>
      <c r="N18" s="269">
        <f t="shared" si="9"/>
        <v>136500</v>
      </c>
      <c r="O18" s="269">
        <f t="shared" si="9"/>
        <v>170625</v>
      </c>
      <c r="P18" s="269">
        <f t="shared" si="9"/>
        <v>204750</v>
      </c>
      <c r="Q18" s="269">
        <f t="shared" si="9"/>
        <v>238874.99999999994</v>
      </c>
      <c r="R18" s="269">
        <f t="shared" si="9"/>
        <v>273000</v>
      </c>
      <c r="S18" s="269">
        <f t="shared" si="9"/>
        <v>307125</v>
      </c>
      <c r="T18" s="269">
        <f t="shared" si="9"/>
        <v>341250</v>
      </c>
      <c r="U18" s="269">
        <f t="shared" si="9"/>
        <v>375375</v>
      </c>
      <c r="V18" s="269">
        <f t="shared" si="9"/>
        <v>409500</v>
      </c>
      <c r="W18" s="269">
        <f t="shared" si="9"/>
        <v>409500</v>
      </c>
      <c r="X18" s="269">
        <f t="shared" si="9"/>
        <v>409500</v>
      </c>
      <c r="Y18" s="269">
        <f t="shared" si="9"/>
        <v>436800</v>
      </c>
      <c r="Z18" s="269">
        <f t="shared" si="9"/>
        <v>436800</v>
      </c>
      <c r="AA18" s="269">
        <f t="shared" si="9"/>
        <v>464099.99999999988</v>
      </c>
      <c r="AB18" s="269">
        <f t="shared" si="9"/>
        <v>464099.99999999988</v>
      </c>
      <c r="AC18" s="269">
        <f t="shared" si="9"/>
        <v>477749.99999999988</v>
      </c>
      <c r="AD18" s="269">
        <f t="shared" si="9"/>
        <v>477749.99999999988</v>
      </c>
      <c r="AE18" s="269">
        <f t="shared" si="9"/>
        <v>477749.99999999988</v>
      </c>
      <c r="AF18" s="269">
        <f t="shared" si="9"/>
        <v>477749.99999999988</v>
      </c>
      <c r="AG18" s="269">
        <f t="shared" si="9"/>
        <v>491399.99999999988</v>
      </c>
      <c r="AH18" s="269">
        <f t="shared" si="9"/>
        <v>491399.99999999988</v>
      </c>
      <c r="AI18" s="269">
        <f t="shared" si="9"/>
        <v>511875</v>
      </c>
      <c r="AJ18" s="269">
        <f t="shared" si="9"/>
        <v>511875</v>
      </c>
      <c r="AK18" s="269">
        <f t="shared" si="9"/>
        <v>532350</v>
      </c>
      <c r="AL18" s="269">
        <f t="shared" si="9"/>
        <v>532350</v>
      </c>
      <c r="AM18" s="269">
        <f t="shared" si="9"/>
        <v>539175</v>
      </c>
      <c r="AN18" s="269">
        <f t="shared" si="9"/>
        <v>546000</v>
      </c>
      <c r="AO18" s="269">
        <f t="shared" ref="AO18:AQ18" si="10">AO17*$D$18</f>
        <v>546000</v>
      </c>
      <c r="AP18" s="269">
        <f t="shared" si="10"/>
        <v>546000</v>
      </c>
      <c r="AQ18" s="269">
        <f t="shared" si="10"/>
        <v>546000</v>
      </c>
      <c r="AR18" s="269">
        <f t="shared" ref="AR18:AZ18" si="11">AR17*$D$18</f>
        <v>546000</v>
      </c>
      <c r="AS18" s="269">
        <f t="shared" si="11"/>
        <v>546000</v>
      </c>
      <c r="AT18" s="269">
        <f t="shared" si="11"/>
        <v>546000</v>
      </c>
      <c r="AU18" s="269">
        <f t="shared" si="11"/>
        <v>546000</v>
      </c>
      <c r="AV18" s="269">
        <f t="shared" si="11"/>
        <v>546000</v>
      </c>
      <c r="AW18" s="269">
        <f t="shared" si="11"/>
        <v>546000</v>
      </c>
      <c r="AX18" s="269">
        <f t="shared" si="11"/>
        <v>546000</v>
      </c>
      <c r="AY18" s="269">
        <f t="shared" si="11"/>
        <v>546000</v>
      </c>
      <c r="AZ18" s="269">
        <f t="shared" si="11"/>
        <v>546000</v>
      </c>
      <c r="BA18" s="261"/>
    </row>
    <row r="19" spans="1:53" ht="15" customHeight="1">
      <c r="A19" s="13"/>
      <c r="B19" s="64"/>
      <c r="C19" s="267" t="s">
        <v>55</v>
      </c>
      <c r="D19" s="268">
        <v>0.1</v>
      </c>
      <c r="E19" s="272">
        <f t="shared" ref="E19:AN19" si="12">E14*$D$19</f>
        <v>2100</v>
      </c>
      <c r="F19" s="272">
        <f t="shared" si="12"/>
        <v>3150</v>
      </c>
      <c r="G19" s="272">
        <f t="shared" si="12"/>
        <v>3500</v>
      </c>
      <c r="H19" s="272">
        <f t="shared" si="12"/>
        <v>4130</v>
      </c>
      <c r="I19" s="272">
        <f t="shared" si="12"/>
        <v>5600</v>
      </c>
      <c r="J19" s="272">
        <f t="shared" si="12"/>
        <v>6300</v>
      </c>
      <c r="K19" s="272">
        <f t="shared" si="12"/>
        <v>6650</v>
      </c>
      <c r="L19" s="272">
        <f t="shared" si="12"/>
        <v>7350</v>
      </c>
      <c r="M19" s="272">
        <f t="shared" si="12"/>
        <v>6650</v>
      </c>
      <c r="N19" s="272">
        <f t="shared" si="12"/>
        <v>7000</v>
      </c>
      <c r="O19" s="272">
        <f t="shared" si="12"/>
        <v>8750</v>
      </c>
      <c r="P19" s="272">
        <f t="shared" si="12"/>
        <v>10500</v>
      </c>
      <c r="Q19" s="272">
        <f t="shared" si="12"/>
        <v>12250</v>
      </c>
      <c r="R19" s="272">
        <f t="shared" si="12"/>
        <v>14000</v>
      </c>
      <c r="S19" s="272">
        <f t="shared" si="12"/>
        <v>15750</v>
      </c>
      <c r="T19" s="272">
        <f t="shared" si="12"/>
        <v>17500</v>
      </c>
      <c r="U19" s="272">
        <f t="shared" si="12"/>
        <v>19250</v>
      </c>
      <c r="V19" s="272">
        <f t="shared" si="12"/>
        <v>21000</v>
      </c>
      <c r="W19" s="272">
        <f t="shared" si="12"/>
        <v>21000</v>
      </c>
      <c r="X19" s="272">
        <f t="shared" si="12"/>
        <v>21000</v>
      </c>
      <c r="Y19" s="272">
        <f t="shared" si="12"/>
        <v>22400</v>
      </c>
      <c r="Z19" s="272">
        <f t="shared" si="12"/>
        <v>22400</v>
      </c>
      <c r="AA19" s="272">
        <f t="shared" si="12"/>
        <v>23800</v>
      </c>
      <c r="AB19" s="272">
        <f t="shared" si="12"/>
        <v>23800</v>
      </c>
      <c r="AC19" s="272">
        <f t="shared" si="12"/>
        <v>24500</v>
      </c>
      <c r="AD19" s="272">
        <f t="shared" si="12"/>
        <v>24500</v>
      </c>
      <c r="AE19" s="272">
        <f t="shared" si="12"/>
        <v>24500</v>
      </c>
      <c r="AF19" s="272">
        <f t="shared" si="12"/>
        <v>24500</v>
      </c>
      <c r="AG19" s="272">
        <f t="shared" si="12"/>
        <v>25200</v>
      </c>
      <c r="AH19" s="272">
        <f t="shared" si="12"/>
        <v>25200</v>
      </c>
      <c r="AI19" s="272">
        <f t="shared" si="12"/>
        <v>26250</v>
      </c>
      <c r="AJ19" s="272">
        <f t="shared" si="12"/>
        <v>26250</v>
      </c>
      <c r="AK19" s="272">
        <f t="shared" si="12"/>
        <v>27300</v>
      </c>
      <c r="AL19" s="272">
        <f t="shared" si="12"/>
        <v>27300</v>
      </c>
      <c r="AM19" s="272">
        <f t="shared" si="12"/>
        <v>27650</v>
      </c>
      <c r="AN19" s="272">
        <f t="shared" si="12"/>
        <v>28000</v>
      </c>
      <c r="AO19" s="272">
        <f t="shared" ref="AO19:AQ19" si="13">AO14*$D$19</f>
        <v>28000</v>
      </c>
      <c r="AP19" s="272">
        <f t="shared" si="13"/>
        <v>28000</v>
      </c>
      <c r="AQ19" s="272">
        <f t="shared" si="13"/>
        <v>28000</v>
      </c>
      <c r="AR19" s="272">
        <f t="shared" ref="AR19:AZ19" si="14">AR14*$D$19</f>
        <v>28000</v>
      </c>
      <c r="AS19" s="272">
        <f t="shared" si="14"/>
        <v>28000</v>
      </c>
      <c r="AT19" s="272">
        <f t="shared" si="14"/>
        <v>28000</v>
      </c>
      <c r="AU19" s="272">
        <f t="shared" si="14"/>
        <v>28000</v>
      </c>
      <c r="AV19" s="272">
        <f t="shared" si="14"/>
        <v>28000</v>
      </c>
      <c r="AW19" s="272">
        <f t="shared" si="14"/>
        <v>28000</v>
      </c>
      <c r="AX19" s="272">
        <f t="shared" si="14"/>
        <v>28000</v>
      </c>
      <c r="AY19" s="272">
        <f t="shared" si="14"/>
        <v>28000</v>
      </c>
      <c r="AZ19" s="272">
        <f t="shared" si="14"/>
        <v>28000</v>
      </c>
      <c r="BA19" s="261"/>
    </row>
    <row r="20" spans="1:53" ht="15" customHeight="1">
      <c r="A20" s="13"/>
      <c r="B20" s="64"/>
      <c r="C20" s="270" t="s">
        <v>146</v>
      </c>
      <c r="D20" s="271">
        <f>'Входящие данные'!E21</f>
        <v>22</v>
      </c>
      <c r="E20" s="269">
        <f t="shared" ref="E20:AN20" si="15">E19*$D$20</f>
        <v>46200</v>
      </c>
      <c r="F20" s="269">
        <f t="shared" si="15"/>
        <v>69300</v>
      </c>
      <c r="G20" s="269">
        <f t="shared" si="15"/>
        <v>77000</v>
      </c>
      <c r="H20" s="269">
        <f t="shared" si="15"/>
        <v>90860</v>
      </c>
      <c r="I20" s="269">
        <f t="shared" si="15"/>
        <v>123200</v>
      </c>
      <c r="J20" s="269">
        <f t="shared" si="15"/>
        <v>138600</v>
      </c>
      <c r="K20" s="269">
        <f t="shared" si="15"/>
        <v>146300</v>
      </c>
      <c r="L20" s="269">
        <f t="shared" si="15"/>
        <v>161700</v>
      </c>
      <c r="M20" s="269">
        <f t="shared" si="15"/>
        <v>146300</v>
      </c>
      <c r="N20" s="269">
        <f t="shared" si="15"/>
        <v>154000</v>
      </c>
      <c r="O20" s="269">
        <f t="shared" si="15"/>
        <v>192500</v>
      </c>
      <c r="P20" s="269">
        <f t="shared" si="15"/>
        <v>231000</v>
      </c>
      <c r="Q20" s="269">
        <f t="shared" si="15"/>
        <v>269500</v>
      </c>
      <c r="R20" s="269">
        <f t="shared" si="15"/>
        <v>308000</v>
      </c>
      <c r="S20" s="269">
        <f t="shared" si="15"/>
        <v>346500</v>
      </c>
      <c r="T20" s="269">
        <f t="shared" si="15"/>
        <v>385000</v>
      </c>
      <c r="U20" s="269">
        <f t="shared" si="15"/>
        <v>423500</v>
      </c>
      <c r="V20" s="269">
        <f t="shared" si="15"/>
        <v>462000</v>
      </c>
      <c r="W20" s="269">
        <f t="shared" si="15"/>
        <v>462000</v>
      </c>
      <c r="X20" s="269">
        <f t="shared" si="15"/>
        <v>462000</v>
      </c>
      <c r="Y20" s="269">
        <f t="shared" si="15"/>
        <v>492800</v>
      </c>
      <c r="Z20" s="269">
        <f t="shared" si="15"/>
        <v>492800</v>
      </c>
      <c r="AA20" s="269">
        <f t="shared" si="15"/>
        <v>523600</v>
      </c>
      <c r="AB20" s="269">
        <f t="shared" si="15"/>
        <v>523600</v>
      </c>
      <c r="AC20" s="269">
        <f t="shared" si="15"/>
        <v>539000</v>
      </c>
      <c r="AD20" s="269">
        <f t="shared" si="15"/>
        <v>539000</v>
      </c>
      <c r="AE20" s="269">
        <f t="shared" si="15"/>
        <v>539000</v>
      </c>
      <c r="AF20" s="269">
        <f t="shared" si="15"/>
        <v>539000</v>
      </c>
      <c r="AG20" s="269">
        <f t="shared" si="15"/>
        <v>554400</v>
      </c>
      <c r="AH20" s="269">
        <f t="shared" si="15"/>
        <v>554400</v>
      </c>
      <c r="AI20" s="269">
        <f t="shared" si="15"/>
        <v>577500</v>
      </c>
      <c r="AJ20" s="269">
        <f t="shared" si="15"/>
        <v>577500</v>
      </c>
      <c r="AK20" s="269">
        <f t="shared" si="15"/>
        <v>600600</v>
      </c>
      <c r="AL20" s="269">
        <f t="shared" si="15"/>
        <v>600600</v>
      </c>
      <c r="AM20" s="269">
        <f t="shared" si="15"/>
        <v>608300</v>
      </c>
      <c r="AN20" s="269">
        <f t="shared" si="15"/>
        <v>616000</v>
      </c>
      <c r="AO20" s="269">
        <f t="shared" ref="AO20:AQ20" si="16">AO19*$D$20</f>
        <v>616000</v>
      </c>
      <c r="AP20" s="269">
        <f t="shared" si="16"/>
        <v>616000</v>
      </c>
      <c r="AQ20" s="269">
        <f t="shared" si="16"/>
        <v>616000</v>
      </c>
      <c r="AR20" s="269">
        <f t="shared" ref="AR20:AZ20" si="17">AR19*$D$20</f>
        <v>616000</v>
      </c>
      <c r="AS20" s="269">
        <f t="shared" si="17"/>
        <v>616000</v>
      </c>
      <c r="AT20" s="269">
        <f t="shared" si="17"/>
        <v>616000</v>
      </c>
      <c r="AU20" s="269">
        <f t="shared" si="17"/>
        <v>616000</v>
      </c>
      <c r="AV20" s="269">
        <f t="shared" si="17"/>
        <v>616000</v>
      </c>
      <c r="AW20" s="269">
        <f t="shared" si="17"/>
        <v>616000</v>
      </c>
      <c r="AX20" s="269">
        <f t="shared" si="17"/>
        <v>616000</v>
      </c>
      <c r="AY20" s="269">
        <f t="shared" si="17"/>
        <v>616000</v>
      </c>
      <c r="AZ20" s="269">
        <f t="shared" si="17"/>
        <v>616000</v>
      </c>
      <c r="BA20" s="261"/>
    </row>
    <row r="21" spans="1:53" ht="15" customHeight="1">
      <c r="A21" s="13"/>
      <c r="B21" s="64"/>
      <c r="C21" s="273" t="s">
        <v>214</v>
      </c>
      <c r="D21" s="274">
        <v>0.1</v>
      </c>
      <c r="E21" s="269">
        <f t="shared" ref="E21:AN21" si="18">E14*$D$21</f>
        <v>2100</v>
      </c>
      <c r="F21" s="269">
        <f t="shared" si="18"/>
        <v>3150</v>
      </c>
      <c r="G21" s="269">
        <f t="shared" si="18"/>
        <v>3500</v>
      </c>
      <c r="H21" s="269">
        <f t="shared" si="18"/>
        <v>4130</v>
      </c>
      <c r="I21" s="269">
        <f t="shared" si="18"/>
        <v>5600</v>
      </c>
      <c r="J21" s="269">
        <f t="shared" si="18"/>
        <v>6300</v>
      </c>
      <c r="K21" s="269">
        <f t="shared" si="18"/>
        <v>6650</v>
      </c>
      <c r="L21" s="269">
        <f t="shared" si="18"/>
        <v>7350</v>
      </c>
      <c r="M21" s="269">
        <f t="shared" si="18"/>
        <v>6650</v>
      </c>
      <c r="N21" s="269">
        <f t="shared" si="18"/>
        <v>7000</v>
      </c>
      <c r="O21" s="269">
        <f t="shared" si="18"/>
        <v>8750</v>
      </c>
      <c r="P21" s="269">
        <f t="shared" si="18"/>
        <v>10500</v>
      </c>
      <c r="Q21" s="269">
        <f t="shared" si="18"/>
        <v>12250</v>
      </c>
      <c r="R21" s="269">
        <f t="shared" si="18"/>
        <v>14000</v>
      </c>
      <c r="S21" s="269">
        <f t="shared" si="18"/>
        <v>15750</v>
      </c>
      <c r="T21" s="269">
        <f t="shared" si="18"/>
        <v>17500</v>
      </c>
      <c r="U21" s="269">
        <f t="shared" si="18"/>
        <v>19250</v>
      </c>
      <c r="V21" s="269">
        <f t="shared" si="18"/>
        <v>21000</v>
      </c>
      <c r="W21" s="269">
        <f t="shared" si="18"/>
        <v>21000</v>
      </c>
      <c r="X21" s="269">
        <f t="shared" si="18"/>
        <v>21000</v>
      </c>
      <c r="Y21" s="269">
        <f t="shared" si="18"/>
        <v>22400</v>
      </c>
      <c r="Z21" s="269">
        <f t="shared" si="18"/>
        <v>22400</v>
      </c>
      <c r="AA21" s="269">
        <f t="shared" si="18"/>
        <v>23800</v>
      </c>
      <c r="AB21" s="269">
        <f t="shared" si="18"/>
        <v>23800</v>
      </c>
      <c r="AC21" s="269">
        <f t="shared" si="18"/>
        <v>24500</v>
      </c>
      <c r="AD21" s="269">
        <f t="shared" si="18"/>
        <v>24500</v>
      </c>
      <c r="AE21" s="269">
        <f t="shared" si="18"/>
        <v>24500</v>
      </c>
      <c r="AF21" s="269">
        <f t="shared" si="18"/>
        <v>24500</v>
      </c>
      <c r="AG21" s="269">
        <f t="shared" si="18"/>
        <v>25200</v>
      </c>
      <c r="AH21" s="269">
        <f t="shared" si="18"/>
        <v>25200</v>
      </c>
      <c r="AI21" s="269">
        <f t="shared" si="18"/>
        <v>26250</v>
      </c>
      <c r="AJ21" s="269">
        <f t="shared" si="18"/>
        <v>26250</v>
      </c>
      <c r="AK21" s="269">
        <f t="shared" si="18"/>
        <v>27300</v>
      </c>
      <c r="AL21" s="269">
        <f t="shared" si="18"/>
        <v>27300</v>
      </c>
      <c r="AM21" s="269">
        <f t="shared" si="18"/>
        <v>27650</v>
      </c>
      <c r="AN21" s="269">
        <f t="shared" si="18"/>
        <v>28000</v>
      </c>
      <c r="AO21" s="269">
        <f t="shared" ref="AO21:AQ21" si="19">AO14*$D$21</f>
        <v>28000</v>
      </c>
      <c r="AP21" s="269">
        <f t="shared" si="19"/>
        <v>28000</v>
      </c>
      <c r="AQ21" s="269">
        <f t="shared" si="19"/>
        <v>28000</v>
      </c>
      <c r="AR21" s="269">
        <f t="shared" ref="AR21:AZ21" si="20">AR14*$D$21</f>
        <v>28000</v>
      </c>
      <c r="AS21" s="269">
        <f t="shared" si="20"/>
        <v>28000</v>
      </c>
      <c r="AT21" s="269">
        <f t="shared" si="20"/>
        <v>28000</v>
      </c>
      <c r="AU21" s="269">
        <f t="shared" si="20"/>
        <v>28000</v>
      </c>
      <c r="AV21" s="269">
        <f t="shared" si="20"/>
        <v>28000</v>
      </c>
      <c r="AW21" s="269">
        <f t="shared" si="20"/>
        <v>28000</v>
      </c>
      <c r="AX21" s="269">
        <f t="shared" si="20"/>
        <v>28000</v>
      </c>
      <c r="AY21" s="269">
        <f t="shared" si="20"/>
        <v>28000</v>
      </c>
      <c r="AZ21" s="269">
        <f t="shared" si="20"/>
        <v>28000</v>
      </c>
      <c r="BA21" s="261"/>
    </row>
    <row r="22" spans="1:53" ht="15" customHeight="1">
      <c r="A22" s="13"/>
      <c r="B22" s="64"/>
      <c r="C22" s="270" t="s">
        <v>146</v>
      </c>
      <c r="D22" s="271">
        <v>20</v>
      </c>
      <c r="E22" s="269">
        <f t="shared" ref="E22:AN22" si="21">E21*$D$22</f>
        <v>42000</v>
      </c>
      <c r="F22" s="269">
        <f t="shared" si="21"/>
        <v>63000</v>
      </c>
      <c r="G22" s="269">
        <f t="shared" si="21"/>
        <v>70000</v>
      </c>
      <c r="H22" s="269">
        <f t="shared" si="21"/>
        <v>82600</v>
      </c>
      <c r="I22" s="269">
        <f t="shared" si="21"/>
        <v>112000</v>
      </c>
      <c r="J22" s="269">
        <f t="shared" si="21"/>
        <v>126000</v>
      </c>
      <c r="K22" s="269">
        <f t="shared" si="21"/>
        <v>133000</v>
      </c>
      <c r="L22" s="269">
        <f t="shared" si="21"/>
        <v>147000</v>
      </c>
      <c r="M22" s="269">
        <f t="shared" si="21"/>
        <v>133000</v>
      </c>
      <c r="N22" s="269">
        <f t="shared" si="21"/>
        <v>140000</v>
      </c>
      <c r="O22" s="269">
        <f t="shared" si="21"/>
        <v>175000</v>
      </c>
      <c r="P22" s="269">
        <f t="shared" si="21"/>
        <v>210000</v>
      </c>
      <c r="Q22" s="269">
        <f t="shared" si="21"/>
        <v>245000</v>
      </c>
      <c r="R22" s="269">
        <f t="shared" si="21"/>
        <v>280000</v>
      </c>
      <c r="S22" s="269">
        <f t="shared" si="21"/>
        <v>315000</v>
      </c>
      <c r="T22" s="269">
        <f t="shared" si="21"/>
        <v>350000</v>
      </c>
      <c r="U22" s="269">
        <f t="shared" si="21"/>
        <v>385000</v>
      </c>
      <c r="V22" s="269">
        <f t="shared" si="21"/>
        <v>420000</v>
      </c>
      <c r="W22" s="269">
        <f t="shared" si="21"/>
        <v>420000</v>
      </c>
      <c r="X22" s="269">
        <f t="shared" si="21"/>
        <v>420000</v>
      </c>
      <c r="Y22" s="269">
        <f t="shared" si="21"/>
        <v>448000</v>
      </c>
      <c r="Z22" s="269">
        <f t="shared" si="21"/>
        <v>448000</v>
      </c>
      <c r="AA22" s="269">
        <f t="shared" si="21"/>
        <v>476000</v>
      </c>
      <c r="AB22" s="269">
        <f t="shared" si="21"/>
        <v>476000</v>
      </c>
      <c r="AC22" s="269">
        <f t="shared" si="21"/>
        <v>490000</v>
      </c>
      <c r="AD22" s="269">
        <f t="shared" si="21"/>
        <v>490000</v>
      </c>
      <c r="AE22" s="269">
        <f t="shared" si="21"/>
        <v>490000</v>
      </c>
      <c r="AF22" s="269">
        <f t="shared" si="21"/>
        <v>490000</v>
      </c>
      <c r="AG22" s="269">
        <f t="shared" si="21"/>
        <v>504000</v>
      </c>
      <c r="AH22" s="269">
        <f t="shared" si="21"/>
        <v>504000</v>
      </c>
      <c r="AI22" s="269">
        <f t="shared" si="21"/>
        <v>525000</v>
      </c>
      <c r="AJ22" s="269">
        <f t="shared" si="21"/>
        <v>525000</v>
      </c>
      <c r="AK22" s="269">
        <f t="shared" si="21"/>
        <v>546000</v>
      </c>
      <c r="AL22" s="269">
        <f t="shared" si="21"/>
        <v>546000</v>
      </c>
      <c r="AM22" s="269">
        <f t="shared" si="21"/>
        <v>553000</v>
      </c>
      <c r="AN22" s="269">
        <f t="shared" si="21"/>
        <v>560000</v>
      </c>
      <c r="AO22" s="269">
        <f t="shared" ref="AO22:AQ22" si="22">AO21*$D$22</f>
        <v>560000</v>
      </c>
      <c r="AP22" s="269">
        <f t="shared" si="22"/>
        <v>560000</v>
      </c>
      <c r="AQ22" s="269">
        <f t="shared" si="22"/>
        <v>560000</v>
      </c>
      <c r="AR22" s="269">
        <f t="shared" ref="AR22:AZ22" si="23">AR21*$D$22</f>
        <v>560000</v>
      </c>
      <c r="AS22" s="269">
        <f t="shared" si="23"/>
        <v>560000</v>
      </c>
      <c r="AT22" s="269">
        <f t="shared" si="23"/>
        <v>560000</v>
      </c>
      <c r="AU22" s="269">
        <f t="shared" si="23"/>
        <v>560000</v>
      </c>
      <c r="AV22" s="269">
        <f t="shared" si="23"/>
        <v>560000</v>
      </c>
      <c r="AW22" s="269">
        <f t="shared" si="23"/>
        <v>560000</v>
      </c>
      <c r="AX22" s="269">
        <f t="shared" si="23"/>
        <v>560000</v>
      </c>
      <c r="AY22" s="269">
        <f t="shared" si="23"/>
        <v>560000</v>
      </c>
      <c r="AZ22" s="269">
        <f t="shared" si="23"/>
        <v>560000</v>
      </c>
      <c r="BA22" s="261"/>
    </row>
    <row r="23" spans="1:53" ht="15" customHeight="1">
      <c r="A23" s="13"/>
      <c r="B23" s="64"/>
      <c r="C23" s="275" t="s">
        <v>147</v>
      </c>
      <c r="D23" s="276"/>
      <c r="E23" s="269">
        <f t="shared" ref="E23:AN23" si="24">E20+E18+E16+E22</f>
        <v>252000</v>
      </c>
      <c r="F23" s="269">
        <f t="shared" si="24"/>
        <v>378000</v>
      </c>
      <c r="G23" s="269">
        <f t="shared" si="24"/>
        <v>420000</v>
      </c>
      <c r="H23" s="269">
        <f t="shared" si="24"/>
        <v>495600</v>
      </c>
      <c r="I23" s="269">
        <f t="shared" si="24"/>
        <v>672000</v>
      </c>
      <c r="J23" s="269">
        <f t="shared" si="24"/>
        <v>756000</v>
      </c>
      <c r="K23" s="269">
        <f t="shared" si="24"/>
        <v>798000</v>
      </c>
      <c r="L23" s="269">
        <f t="shared" si="24"/>
        <v>882000</v>
      </c>
      <c r="M23" s="269">
        <f t="shared" si="24"/>
        <v>798000</v>
      </c>
      <c r="N23" s="269">
        <f t="shared" si="24"/>
        <v>840000</v>
      </c>
      <c r="O23" s="269">
        <f t="shared" si="24"/>
        <v>1050000</v>
      </c>
      <c r="P23" s="269">
        <f t="shared" si="24"/>
        <v>1260000</v>
      </c>
      <c r="Q23" s="269">
        <f t="shared" si="24"/>
        <v>1470000</v>
      </c>
      <c r="R23" s="269">
        <f t="shared" si="24"/>
        <v>1680000</v>
      </c>
      <c r="S23" s="269">
        <f t="shared" si="24"/>
        <v>1890000</v>
      </c>
      <c r="T23" s="269">
        <f t="shared" si="24"/>
        <v>2100000</v>
      </c>
      <c r="U23" s="269">
        <f t="shared" si="24"/>
        <v>2310000</v>
      </c>
      <c r="V23" s="269">
        <f t="shared" si="24"/>
        <v>2520000</v>
      </c>
      <c r="W23" s="269">
        <f t="shared" si="24"/>
        <v>2520000</v>
      </c>
      <c r="X23" s="269">
        <f t="shared" si="24"/>
        <v>2520000</v>
      </c>
      <c r="Y23" s="269">
        <f t="shared" si="24"/>
        <v>2688000</v>
      </c>
      <c r="Z23" s="269">
        <f t="shared" si="24"/>
        <v>2688000</v>
      </c>
      <c r="AA23" s="269">
        <f t="shared" si="24"/>
        <v>2856000</v>
      </c>
      <c r="AB23" s="269">
        <f t="shared" si="24"/>
        <v>2856000</v>
      </c>
      <c r="AC23" s="269">
        <f t="shared" si="24"/>
        <v>2940000</v>
      </c>
      <c r="AD23" s="269">
        <f t="shared" si="24"/>
        <v>2940000</v>
      </c>
      <c r="AE23" s="269">
        <f t="shared" si="24"/>
        <v>2940000</v>
      </c>
      <c r="AF23" s="269">
        <f t="shared" si="24"/>
        <v>2940000</v>
      </c>
      <c r="AG23" s="269">
        <f t="shared" si="24"/>
        <v>3024000</v>
      </c>
      <c r="AH23" s="269">
        <f t="shared" si="24"/>
        <v>3024000</v>
      </c>
      <c r="AI23" s="269">
        <f t="shared" si="24"/>
        <v>3150000</v>
      </c>
      <c r="AJ23" s="269">
        <f t="shared" si="24"/>
        <v>3150000</v>
      </c>
      <c r="AK23" s="269">
        <f t="shared" si="24"/>
        <v>3276000</v>
      </c>
      <c r="AL23" s="269">
        <f t="shared" si="24"/>
        <v>3276000</v>
      </c>
      <c r="AM23" s="269">
        <f t="shared" si="24"/>
        <v>3318000</v>
      </c>
      <c r="AN23" s="269">
        <f t="shared" si="24"/>
        <v>3360000</v>
      </c>
      <c r="AO23" s="269">
        <f t="shared" ref="AO23:AQ23" si="25">AO20+AO18+AO16+AO22</f>
        <v>3360000</v>
      </c>
      <c r="AP23" s="269">
        <f t="shared" si="25"/>
        <v>3360000</v>
      </c>
      <c r="AQ23" s="269">
        <f t="shared" si="25"/>
        <v>3360000</v>
      </c>
      <c r="AR23" s="269">
        <f t="shared" ref="AR23:AZ23" si="26">AR20+AR18+AR16+AR22</f>
        <v>3360000</v>
      </c>
      <c r="AS23" s="269">
        <f t="shared" si="26"/>
        <v>3360000</v>
      </c>
      <c r="AT23" s="269">
        <f t="shared" si="26"/>
        <v>3360000</v>
      </c>
      <c r="AU23" s="269">
        <f t="shared" si="26"/>
        <v>3360000</v>
      </c>
      <c r="AV23" s="269">
        <f t="shared" si="26"/>
        <v>3360000</v>
      </c>
      <c r="AW23" s="269">
        <f t="shared" si="26"/>
        <v>3360000</v>
      </c>
      <c r="AX23" s="269">
        <f t="shared" si="26"/>
        <v>3360000</v>
      </c>
      <c r="AY23" s="269">
        <f t="shared" si="26"/>
        <v>3360000</v>
      </c>
      <c r="AZ23" s="269">
        <f t="shared" si="26"/>
        <v>3360000</v>
      </c>
      <c r="BA23" s="261"/>
    </row>
    <row r="24" spans="1:53" ht="19.5" customHeight="1">
      <c r="A24" s="277"/>
      <c r="B24" s="278"/>
      <c r="C24" s="279"/>
      <c r="D24" s="279"/>
      <c r="E24" s="279"/>
      <c r="F24" s="280"/>
      <c r="G24" s="279"/>
      <c r="H24" s="279"/>
      <c r="I24" s="280"/>
      <c r="J24" s="281"/>
      <c r="K24" s="282"/>
      <c r="L24" s="282"/>
      <c r="M24" s="256"/>
      <c r="N24" s="256"/>
      <c r="O24" s="283"/>
      <c r="P24" s="283"/>
      <c r="Q24" s="256"/>
      <c r="R24" s="283"/>
      <c r="S24" s="256"/>
      <c r="T24" s="283"/>
      <c r="U24" s="283"/>
      <c r="V24" s="256"/>
      <c r="W24" s="256"/>
      <c r="X24" s="256"/>
      <c r="Y24" s="283"/>
      <c r="Z24" s="256"/>
      <c r="AA24" s="256"/>
      <c r="AB24" s="256"/>
      <c r="AC24" s="283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84"/>
      <c r="BA24" s="285"/>
    </row>
    <row r="25" spans="1:53" ht="15" customHeight="1">
      <c r="A25" s="13"/>
      <c r="B25" s="3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BA25" s="44"/>
    </row>
    <row r="26" spans="1:53" ht="15" customHeight="1">
      <c r="A26" s="13"/>
      <c r="B26" s="3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BA26" s="44"/>
    </row>
    <row r="27" spans="1:53" ht="15" customHeight="1" thickBot="1">
      <c r="A27" s="287"/>
      <c r="B27" s="136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141"/>
    </row>
    <row r="28" spans="1:53" ht="15" thickTop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P28" s="8"/>
      <c r="BA28" s="8"/>
    </row>
    <row r="29" spans="1:53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P29" s="8"/>
      <c r="BA29" s="8"/>
    </row>
    <row r="30" spans="1:53" ht="14.25">
      <c r="A30" s="8"/>
      <c r="B30" s="8"/>
      <c r="C30" s="8"/>
      <c r="D30" s="8"/>
      <c r="E30" s="8"/>
      <c r="F30" s="8"/>
      <c r="G30" s="8"/>
      <c r="H30" s="34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P30" s="8"/>
      <c r="BA30" s="8"/>
    </row>
    <row r="31" spans="1:53" ht="14.25">
      <c r="A31" s="8"/>
      <c r="B31" s="8"/>
      <c r="C31" s="8"/>
      <c r="D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P31" s="8"/>
      <c r="BA31" s="8"/>
    </row>
    <row r="32" spans="1:53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P32" s="8"/>
      <c r="BA32" s="8"/>
    </row>
    <row r="33" spans="1:53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P33" s="8"/>
      <c r="BA33" s="8"/>
    </row>
    <row r="34" spans="1:53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P34" s="8"/>
      <c r="BA34" s="8"/>
    </row>
    <row r="35" spans="1:53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P35" s="8"/>
      <c r="BA35" s="8"/>
    </row>
    <row r="36" spans="1:53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P36" s="8"/>
      <c r="BA36" s="8"/>
    </row>
    <row r="37" spans="1:53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P37" s="8"/>
      <c r="BA37" s="8"/>
    </row>
    <row r="38" spans="1:53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P38" s="8"/>
      <c r="BA38" s="8"/>
    </row>
    <row r="39" spans="1:53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P39" s="8"/>
      <c r="BA39" s="8"/>
    </row>
    <row r="40" spans="1:53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P40" s="8"/>
      <c r="BA40" s="8"/>
    </row>
    <row r="41" spans="1:53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P41" s="8"/>
      <c r="BA41" s="8"/>
    </row>
    <row r="42" spans="1:53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P42" s="8"/>
      <c r="BA42" s="8"/>
    </row>
    <row r="43" spans="1:53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P43" s="8"/>
      <c r="BA43" s="8"/>
    </row>
    <row r="44" spans="1:53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P44" s="8"/>
      <c r="BA44" s="8"/>
    </row>
    <row r="45" spans="1:53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P45" s="8"/>
      <c r="BA45" s="8"/>
    </row>
    <row r="46" spans="1:53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P46" s="8"/>
      <c r="BA46" s="8"/>
    </row>
    <row r="47" spans="1:53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P47" s="8"/>
      <c r="BA47" s="8"/>
    </row>
    <row r="48" spans="1:53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P48" s="8"/>
      <c r="BA48" s="8"/>
    </row>
    <row r="49" spans="1:53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P49" s="8"/>
      <c r="BA49" s="8"/>
    </row>
    <row r="50" spans="1:53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P50" s="8"/>
      <c r="BA50" s="8"/>
    </row>
    <row r="51" spans="1:53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P51" s="8"/>
      <c r="BA51" s="8"/>
    </row>
    <row r="52" spans="1:53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P52" s="8"/>
      <c r="BA52" s="8"/>
    </row>
    <row r="53" spans="1:53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P53" s="8"/>
      <c r="BA53" s="8"/>
    </row>
    <row r="54" spans="1:53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P54" s="8"/>
      <c r="BA54" s="8"/>
    </row>
    <row r="55" spans="1:53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P55" s="8"/>
      <c r="BA55" s="8"/>
    </row>
    <row r="56" spans="1:53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P56" s="8"/>
      <c r="BA56" s="8"/>
    </row>
    <row r="57" spans="1:53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P57" s="8"/>
      <c r="BA57" s="8"/>
    </row>
    <row r="58" spans="1:53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P58" s="8"/>
      <c r="BA58" s="8"/>
    </row>
    <row r="59" spans="1:53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P59" s="8"/>
      <c r="BA59" s="8"/>
    </row>
    <row r="60" spans="1:53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P60" s="8"/>
      <c r="BA60" s="8"/>
    </row>
    <row r="61" spans="1:53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P61" s="8"/>
      <c r="BA61" s="8"/>
    </row>
    <row r="62" spans="1:53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P62" s="8"/>
      <c r="BA62" s="8"/>
    </row>
    <row r="63" spans="1:53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P63" s="8"/>
      <c r="BA63" s="8"/>
    </row>
    <row r="64" spans="1:53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P64" s="8"/>
      <c r="BA64" s="8"/>
    </row>
    <row r="65" spans="1:53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P65" s="8"/>
      <c r="BA65" s="8"/>
    </row>
    <row r="66" spans="1:53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P66" s="8"/>
      <c r="BA66" s="8"/>
    </row>
    <row r="67" spans="1:53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P67" s="8"/>
      <c r="BA67" s="8"/>
    </row>
    <row r="68" spans="1:53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P68" s="8"/>
      <c r="BA68" s="8"/>
    </row>
    <row r="69" spans="1:53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P69" s="8"/>
      <c r="BA69" s="8"/>
    </row>
    <row r="70" spans="1:53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P70" s="8"/>
      <c r="BA70" s="8"/>
    </row>
    <row r="71" spans="1:53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P71" s="8"/>
      <c r="BA71" s="8"/>
    </row>
    <row r="72" spans="1:53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P72" s="8"/>
      <c r="BA72" s="8"/>
    </row>
    <row r="73" spans="1:53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P73" s="8"/>
      <c r="BA73" s="8"/>
    </row>
    <row r="74" spans="1:53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P74" s="8"/>
      <c r="BA74" s="8"/>
    </row>
    <row r="75" spans="1:53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P75" s="8"/>
      <c r="BA75" s="8"/>
    </row>
    <row r="76" spans="1:53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P76" s="8"/>
      <c r="BA76" s="8"/>
    </row>
    <row r="77" spans="1:53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P77" s="8"/>
      <c r="BA77" s="8"/>
    </row>
    <row r="78" spans="1:53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P78" s="8"/>
      <c r="BA78" s="8"/>
    </row>
    <row r="79" spans="1:53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P79" s="8"/>
      <c r="BA79" s="8"/>
    </row>
    <row r="80" spans="1:53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P80" s="8"/>
      <c r="BA80" s="8"/>
    </row>
    <row r="81" spans="1:53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P81" s="8"/>
      <c r="BA81" s="8"/>
    </row>
    <row r="82" spans="1:53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P82" s="8"/>
      <c r="BA82" s="8"/>
    </row>
    <row r="83" spans="1:53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P83" s="8"/>
      <c r="BA83" s="8"/>
    </row>
    <row r="84" spans="1:53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P84" s="8"/>
      <c r="BA84" s="8"/>
    </row>
    <row r="85" spans="1:53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P85" s="8"/>
      <c r="BA85" s="8"/>
    </row>
    <row r="86" spans="1:53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P86" s="8"/>
      <c r="BA86" s="8"/>
    </row>
    <row r="87" spans="1:53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P87" s="8"/>
      <c r="BA87" s="8"/>
    </row>
    <row r="88" spans="1:53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P88" s="8"/>
      <c r="BA88" s="8"/>
    </row>
    <row r="89" spans="1:53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P89" s="8"/>
      <c r="BA89" s="8"/>
    </row>
    <row r="90" spans="1:53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P90" s="8"/>
      <c r="BA90" s="8"/>
    </row>
    <row r="91" spans="1:53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P91" s="8"/>
      <c r="BA91" s="8"/>
    </row>
    <row r="92" spans="1:53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P92" s="8"/>
      <c r="BA92" s="8"/>
    </row>
    <row r="93" spans="1:53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P93" s="8"/>
      <c r="BA93" s="8"/>
    </row>
    <row r="94" spans="1:53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P94" s="8"/>
      <c r="BA94" s="8"/>
    </row>
    <row r="95" spans="1:53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P95" s="8"/>
      <c r="BA95" s="8"/>
    </row>
    <row r="96" spans="1:53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P96" s="8"/>
      <c r="BA96" s="8"/>
    </row>
    <row r="97" spans="1:53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P97" s="8"/>
      <c r="BA97" s="8"/>
    </row>
    <row r="98" spans="1:53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P98" s="8"/>
      <c r="BA98" s="8"/>
    </row>
    <row r="99" spans="1:53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P99" s="8"/>
      <c r="BA99" s="8"/>
    </row>
    <row r="100" spans="1:53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P100" s="8"/>
      <c r="BA100" s="8"/>
    </row>
    <row r="101" spans="1:53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P101" s="8"/>
      <c r="BA101" s="8"/>
    </row>
    <row r="102" spans="1:53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P102" s="8"/>
      <c r="BA102" s="8"/>
    </row>
    <row r="103" spans="1:53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P103" s="8"/>
      <c r="BA103" s="8"/>
    </row>
    <row r="104" spans="1:53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P104" s="8"/>
      <c r="BA104" s="8"/>
    </row>
    <row r="105" spans="1:53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P105" s="8"/>
      <c r="BA105" s="8"/>
    </row>
    <row r="106" spans="1:53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P106" s="8"/>
      <c r="BA106" s="8"/>
    </row>
    <row r="107" spans="1:53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P107" s="8"/>
      <c r="BA107" s="8"/>
    </row>
    <row r="108" spans="1:53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P108" s="8"/>
      <c r="BA108" s="8"/>
    </row>
    <row r="109" spans="1:53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P109" s="8"/>
      <c r="BA109" s="8"/>
    </row>
    <row r="110" spans="1:53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P110" s="8"/>
      <c r="BA110" s="8"/>
    </row>
    <row r="111" spans="1:53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P111" s="8"/>
      <c r="BA111" s="8"/>
    </row>
    <row r="112" spans="1:53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P112" s="8"/>
      <c r="BA112" s="8"/>
    </row>
    <row r="113" spans="1:53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P113" s="8"/>
      <c r="BA113" s="8"/>
    </row>
    <row r="114" spans="1:53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P114" s="8"/>
      <c r="BA114" s="8"/>
    </row>
    <row r="115" spans="1:53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P115" s="8"/>
      <c r="BA115" s="8"/>
    </row>
    <row r="116" spans="1:53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P116" s="8"/>
      <c r="BA116" s="8"/>
    </row>
    <row r="117" spans="1:53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P117" s="8"/>
      <c r="BA117" s="8"/>
    </row>
    <row r="118" spans="1:53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P118" s="8"/>
      <c r="BA118" s="8"/>
    </row>
    <row r="119" spans="1:53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P119" s="8"/>
      <c r="BA119" s="8"/>
    </row>
    <row r="120" spans="1:53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P120" s="8"/>
      <c r="BA120" s="8"/>
    </row>
    <row r="121" spans="1:53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P121" s="8"/>
      <c r="BA121" s="8"/>
    </row>
    <row r="122" spans="1:53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P122" s="8"/>
      <c r="BA122" s="8"/>
    </row>
    <row r="123" spans="1:53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P123" s="8"/>
      <c r="BA123" s="8"/>
    </row>
    <row r="124" spans="1:53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P124" s="8"/>
      <c r="BA124" s="8"/>
    </row>
    <row r="125" spans="1:53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P125" s="8"/>
      <c r="BA125" s="8"/>
    </row>
    <row r="126" spans="1:53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P126" s="8"/>
      <c r="BA126" s="8"/>
    </row>
    <row r="127" spans="1:53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P127" s="8"/>
      <c r="BA127" s="8"/>
    </row>
    <row r="128" spans="1:53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P128" s="8"/>
      <c r="BA128" s="8"/>
    </row>
    <row r="129" spans="1:53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P129" s="8"/>
      <c r="BA129" s="8"/>
    </row>
    <row r="130" spans="1:53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P130" s="8"/>
      <c r="BA130" s="8"/>
    </row>
    <row r="131" spans="1:53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P131" s="8"/>
      <c r="BA131" s="8"/>
    </row>
    <row r="132" spans="1:53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P132" s="8"/>
      <c r="BA132" s="8"/>
    </row>
    <row r="133" spans="1:53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P133" s="8"/>
      <c r="BA133" s="8"/>
    </row>
    <row r="134" spans="1:53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P134" s="8"/>
      <c r="BA134" s="8"/>
    </row>
    <row r="135" spans="1:53" ht="14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P135" s="8"/>
      <c r="BA135" s="8"/>
    </row>
    <row r="136" spans="1:53" ht="14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P136" s="8"/>
      <c r="BA136" s="8"/>
    </row>
    <row r="137" spans="1:53" ht="14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P137" s="8"/>
      <c r="BA137" s="8"/>
    </row>
    <row r="138" spans="1:53" ht="14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P138" s="8"/>
      <c r="BA138" s="8"/>
    </row>
    <row r="139" spans="1:53" ht="14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P139" s="8"/>
      <c r="BA139" s="8"/>
    </row>
    <row r="140" spans="1:53" ht="14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P140" s="8"/>
      <c r="BA140" s="8"/>
    </row>
    <row r="141" spans="1:53" ht="14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P141" s="8"/>
      <c r="BA141" s="8"/>
    </row>
    <row r="142" spans="1:53" ht="14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P142" s="8"/>
      <c r="BA142" s="8"/>
    </row>
    <row r="143" spans="1:53" ht="14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P143" s="8"/>
      <c r="BA143" s="8"/>
    </row>
    <row r="144" spans="1:53" ht="14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P144" s="8"/>
      <c r="BA144" s="8"/>
    </row>
    <row r="145" spans="1:53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P145" s="8"/>
      <c r="BA145" s="8"/>
    </row>
    <row r="146" spans="1:53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P146" s="8"/>
      <c r="BA146" s="8"/>
    </row>
    <row r="147" spans="1:53" ht="14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P147" s="8"/>
      <c r="BA147" s="8"/>
    </row>
    <row r="148" spans="1:53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P148" s="8"/>
      <c r="BA148" s="8"/>
    </row>
    <row r="149" spans="1:53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P149" s="8"/>
      <c r="BA149" s="8"/>
    </row>
    <row r="150" spans="1:53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P150" s="8"/>
      <c r="BA150" s="8"/>
    </row>
    <row r="151" spans="1:53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P151" s="8"/>
      <c r="BA151" s="8"/>
    </row>
    <row r="152" spans="1:53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P152" s="8"/>
      <c r="BA152" s="8"/>
    </row>
    <row r="153" spans="1:53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P153" s="8"/>
      <c r="BA153" s="8"/>
    </row>
    <row r="154" spans="1:53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P154" s="8"/>
      <c r="BA154" s="8"/>
    </row>
    <row r="155" spans="1:53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P155" s="8"/>
      <c r="BA155" s="8"/>
    </row>
    <row r="156" spans="1:53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P156" s="8"/>
      <c r="BA156" s="8"/>
    </row>
    <row r="157" spans="1:53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P157" s="8"/>
      <c r="BA157" s="8"/>
    </row>
    <row r="158" spans="1:53" ht="14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P158" s="8"/>
      <c r="BA158" s="8"/>
    </row>
    <row r="159" spans="1:53" ht="14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P159" s="8"/>
      <c r="BA159" s="8"/>
    </row>
    <row r="160" spans="1:53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P160" s="8"/>
      <c r="BA160" s="8"/>
    </row>
    <row r="161" spans="1:53" ht="14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P161" s="8"/>
      <c r="BA161" s="8"/>
    </row>
    <row r="162" spans="1:53" ht="14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P162" s="8"/>
      <c r="BA162" s="8"/>
    </row>
    <row r="163" spans="1:53" ht="14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P163" s="8"/>
      <c r="BA163" s="8"/>
    </row>
    <row r="164" spans="1:53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P164" s="8"/>
      <c r="BA164" s="8"/>
    </row>
    <row r="165" spans="1:53" ht="14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P165" s="8"/>
      <c r="BA165" s="8"/>
    </row>
    <row r="166" spans="1:53" ht="14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P166" s="8"/>
      <c r="BA166" s="8"/>
    </row>
    <row r="167" spans="1:53" ht="14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P167" s="8"/>
      <c r="BA167" s="8"/>
    </row>
    <row r="168" spans="1:53" ht="14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P168" s="8"/>
      <c r="BA168" s="8"/>
    </row>
    <row r="169" spans="1:53" ht="14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P169" s="8"/>
      <c r="BA169" s="8"/>
    </row>
    <row r="170" spans="1:53" ht="14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P170" s="8"/>
      <c r="BA170" s="8"/>
    </row>
    <row r="171" spans="1:53" ht="14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P171" s="8"/>
      <c r="BA171" s="8"/>
    </row>
    <row r="172" spans="1:53" ht="14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P172" s="8"/>
      <c r="BA172" s="8"/>
    </row>
    <row r="173" spans="1:53" ht="14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P173" s="8"/>
      <c r="BA173" s="8"/>
    </row>
    <row r="174" spans="1:53" ht="14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P174" s="8"/>
      <c r="BA174" s="8"/>
    </row>
    <row r="175" spans="1:53" ht="14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P175" s="8"/>
      <c r="BA175" s="8"/>
    </row>
    <row r="176" spans="1:53" ht="14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P176" s="8"/>
      <c r="BA176" s="8"/>
    </row>
    <row r="177" spans="1:53" ht="14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P177" s="8"/>
      <c r="BA177" s="8"/>
    </row>
    <row r="178" spans="1:53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P178" s="8"/>
      <c r="BA178" s="8"/>
    </row>
    <row r="179" spans="1:53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P179" s="8"/>
      <c r="BA179" s="8"/>
    </row>
    <row r="180" spans="1:53" ht="14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P180" s="8"/>
      <c r="BA180" s="8"/>
    </row>
    <row r="181" spans="1:53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P181" s="8"/>
      <c r="BA181" s="8"/>
    </row>
    <row r="182" spans="1:53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P182" s="8"/>
      <c r="BA182" s="8"/>
    </row>
    <row r="183" spans="1:53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P183" s="8"/>
      <c r="BA183" s="8"/>
    </row>
    <row r="184" spans="1:53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P184" s="8"/>
      <c r="BA184" s="8"/>
    </row>
    <row r="185" spans="1:53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P185" s="8"/>
      <c r="BA185" s="8"/>
    </row>
    <row r="186" spans="1:53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P186" s="8"/>
      <c r="BA186" s="8"/>
    </row>
    <row r="187" spans="1:53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P187" s="8"/>
      <c r="BA187" s="8"/>
    </row>
    <row r="188" spans="1:53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P188" s="8"/>
      <c r="BA188" s="8"/>
    </row>
    <row r="189" spans="1:53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P189" s="8"/>
      <c r="BA189" s="8"/>
    </row>
    <row r="190" spans="1:53" ht="14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P190" s="8"/>
      <c r="BA190" s="8"/>
    </row>
    <row r="191" spans="1:53" ht="14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P191" s="8"/>
      <c r="BA191" s="8"/>
    </row>
    <row r="192" spans="1:53" ht="14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P192" s="8"/>
      <c r="BA192" s="8"/>
    </row>
    <row r="193" spans="1:53" ht="14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P193" s="8"/>
      <c r="BA193" s="8"/>
    </row>
    <row r="194" spans="1:53" ht="14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P194" s="8"/>
      <c r="BA194" s="8"/>
    </row>
    <row r="195" spans="1:53" ht="14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P195" s="8"/>
      <c r="BA195" s="8"/>
    </row>
    <row r="196" spans="1:53" ht="14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P196" s="8"/>
      <c r="BA196" s="8"/>
    </row>
    <row r="197" spans="1:53" ht="14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P197" s="8"/>
      <c r="BA197" s="8"/>
    </row>
    <row r="198" spans="1:53" ht="14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P198" s="8"/>
      <c r="BA198" s="8"/>
    </row>
    <row r="199" spans="1:53" ht="14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P199" s="8"/>
      <c r="BA199" s="8"/>
    </row>
    <row r="200" spans="1:53" ht="14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P200" s="8"/>
      <c r="BA200" s="8"/>
    </row>
    <row r="201" spans="1:53" ht="14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P201" s="8"/>
      <c r="BA201" s="8"/>
    </row>
    <row r="202" spans="1:53" ht="14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P202" s="8"/>
      <c r="BA202" s="8"/>
    </row>
    <row r="203" spans="1:53" ht="14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P203" s="8"/>
      <c r="BA203" s="8"/>
    </row>
    <row r="204" spans="1:53" ht="14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P204" s="8"/>
      <c r="BA204" s="8"/>
    </row>
    <row r="205" spans="1:53" ht="14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P205" s="8"/>
      <c r="BA205" s="8"/>
    </row>
    <row r="206" spans="1:53" ht="14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P206" s="8"/>
      <c r="BA206" s="8"/>
    </row>
    <row r="207" spans="1:53" ht="14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P207" s="8"/>
      <c r="BA207" s="8"/>
    </row>
    <row r="208" spans="1:53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P208" s="8"/>
      <c r="BA208" s="8"/>
    </row>
    <row r="209" spans="1:53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P209" s="8"/>
      <c r="BA209" s="8"/>
    </row>
    <row r="210" spans="1:53" ht="14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P210" s="8"/>
      <c r="BA210" s="8"/>
    </row>
    <row r="211" spans="1:53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P211" s="8"/>
      <c r="BA211" s="8"/>
    </row>
    <row r="212" spans="1:53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P212" s="8"/>
      <c r="BA212" s="8"/>
    </row>
    <row r="213" spans="1:53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P213" s="8"/>
      <c r="BA213" s="8"/>
    </row>
    <row r="214" spans="1:53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P214" s="8"/>
      <c r="BA214" s="8"/>
    </row>
    <row r="215" spans="1:53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P215" s="8"/>
      <c r="BA215" s="8"/>
    </row>
    <row r="216" spans="1:53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P216" s="8"/>
      <c r="BA216" s="8"/>
    </row>
    <row r="217" spans="1:53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P217" s="8"/>
      <c r="BA217" s="8"/>
    </row>
    <row r="218" spans="1:53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P218" s="8"/>
      <c r="BA218" s="8"/>
    </row>
    <row r="219" spans="1:53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P219" s="8"/>
      <c r="BA219" s="8"/>
    </row>
    <row r="220" spans="1:53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P220" s="8"/>
      <c r="BA220" s="8"/>
    </row>
    <row r="221" spans="1:53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P221" s="8"/>
      <c r="BA221" s="8"/>
    </row>
    <row r="222" spans="1:53" ht="14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P222" s="8"/>
      <c r="BA222" s="8"/>
    </row>
    <row r="223" spans="1:53" ht="14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P223" s="8"/>
      <c r="BA223" s="8"/>
    </row>
    <row r="224" spans="1:53" ht="14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P224" s="8"/>
      <c r="BA224" s="8"/>
    </row>
    <row r="225" spans="1:53" ht="14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P225" s="8"/>
      <c r="BA225" s="8"/>
    </row>
    <row r="226" spans="1:53" ht="14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P226" s="8"/>
      <c r="BA226" s="8"/>
    </row>
    <row r="227" spans="1:53" ht="14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P227" s="8"/>
      <c r="BA227" s="8"/>
    </row>
    <row r="228" spans="1:53" ht="14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P228" s="8"/>
      <c r="BA228" s="8"/>
    </row>
    <row r="229" spans="1:53" ht="14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P229" s="8"/>
      <c r="BA229" s="8"/>
    </row>
    <row r="230" spans="1:53" ht="14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P230" s="8"/>
      <c r="BA230" s="8"/>
    </row>
    <row r="231" spans="1:53" ht="14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P231" s="8"/>
      <c r="BA231" s="8"/>
    </row>
    <row r="232" spans="1:53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P232" s="8"/>
      <c r="BA232" s="8"/>
    </row>
    <row r="233" spans="1:53" ht="14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P233" s="8"/>
      <c r="BA233" s="8"/>
    </row>
    <row r="234" spans="1:53" ht="14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P234" s="8"/>
      <c r="BA234" s="8"/>
    </row>
    <row r="235" spans="1:53" ht="14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P235" s="8"/>
      <c r="BA235" s="8"/>
    </row>
    <row r="236" spans="1:53" ht="14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P236" s="8"/>
      <c r="BA236" s="8"/>
    </row>
    <row r="237" spans="1:53" ht="14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P237" s="8"/>
      <c r="BA237" s="8"/>
    </row>
    <row r="238" spans="1:53" ht="14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P238" s="8"/>
      <c r="BA238" s="8"/>
    </row>
    <row r="239" spans="1:53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P239" s="8"/>
      <c r="BA239" s="8"/>
    </row>
    <row r="240" spans="1:53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P240" s="8"/>
      <c r="BA240" s="8"/>
    </row>
    <row r="241" spans="1:53" ht="14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P241" s="8"/>
      <c r="BA241" s="8"/>
    </row>
    <row r="242" spans="1:53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P242" s="8"/>
      <c r="BA242" s="8"/>
    </row>
    <row r="243" spans="1:53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P243" s="8"/>
      <c r="BA243" s="8"/>
    </row>
    <row r="244" spans="1:53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P244" s="8"/>
      <c r="BA244" s="8"/>
    </row>
    <row r="245" spans="1:53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P245" s="8"/>
      <c r="BA245" s="8"/>
    </row>
    <row r="246" spans="1:53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P246" s="8"/>
      <c r="BA246" s="8"/>
    </row>
    <row r="247" spans="1:53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P247" s="8"/>
      <c r="BA247" s="8"/>
    </row>
    <row r="248" spans="1:53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P248" s="8"/>
      <c r="BA248" s="8"/>
    </row>
    <row r="249" spans="1:53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P249" s="8"/>
      <c r="BA249" s="8"/>
    </row>
    <row r="250" spans="1:53" ht="14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P250" s="8"/>
      <c r="BA250" s="8"/>
    </row>
    <row r="251" spans="1:53" ht="14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P251" s="8"/>
      <c r="BA251" s="8"/>
    </row>
    <row r="252" spans="1:53" ht="14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P252" s="8"/>
      <c r="BA252" s="8"/>
    </row>
    <row r="253" spans="1:53" ht="14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P253" s="8"/>
      <c r="BA253" s="8"/>
    </row>
    <row r="254" spans="1:53" ht="14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P254" s="8"/>
      <c r="BA254" s="8"/>
    </row>
    <row r="255" spans="1:53" ht="14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P255" s="8"/>
      <c r="BA255" s="8"/>
    </row>
    <row r="256" spans="1:53" ht="14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P256" s="8"/>
      <c r="BA256" s="8"/>
    </row>
    <row r="257" spans="1:53" ht="14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P257" s="8"/>
      <c r="BA257" s="8"/>
    </row>
    <row r="258" spans="1:53" ht="14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P258" s="8"/>
      <c r="BA258" s="8"/>
    </row>
    <row r="259" spans="1:53" ht="14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P259" s="8"/>
      <c r="BA259" s="8"/>
    </row>
    <row r="260" spans="1:53" ht="14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P260" s="8"/>
      <c r="BA260" s="8"/>
    </row>
    <row r="261" spans="1:53" ht="14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P261" s="8"/>
      <c r="BA261" s="8"/>
    </row>
    <row r="262" spans="1:53" ht="14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P262" s="8"/>
      <c r="BA262" s="8"/>
    </row>
    <row r="263" spans="1:53" ht="14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P263" s="8"/>
      <c r="BA263" s="8"/>
    </row>
    <row r="264" spans="1:53" ht="14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P264" s="8"/>
      <c r="BA264" s="8"/>
    </row>
    <row r="265" spans="1:53" ht="14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P265" s="8"/>
      <c r="BA265" s="8"/>
    </row>
    <row r="266" spans="1:53" ht="14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P266" s="8"/>
      <c r="BA266" s="8"/>
    </row>
    <row r="267" spans="1:53" ht="14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P267" s="8"/>
      <c r="BA267" s="8"/>
    </row>
    <row r="268" spans="1:53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P268" s="8"/>
      <c r="BA268" s="8"/>
    </row>
    <row r="269" spans="1:53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P269" s="8"/>
      <c r="BA269" s="8"/>
    </row>
    <row r="270" spans="1:53" ht="14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P270" s="8"/>
      <c r="BA270" s="8"/>
    </row>
    <row r="271" spans="1:53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P271" s="8"/>
      <c r="BA271" s="8"/>
    </row>
    <row r="272" spans="1:53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P272" s="8"/>
      <c r="BA272" s="8"/>
    </row>
    <row r="273" spans="1:53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P273" s="8"/>
      <c r="BA273" s="8"/>
    </row>
    <row r="274" spans="1:53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P274" s="8"/>
      <c r="BA274" s="8"/>
    </row>
    <row r="275" spans="1:53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P275" s="8"/>
      <c r="BA275" s="8"/>
    </row>
    <row r="276" spans="1:53" ht="14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P276" s="8"/>
      <c r="BA276" s="8"/>
    </row>
    <row r="277" spans="1:53" ht="14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P277" s="8"/>
      <c r="BA277" s="8"/>
    </row>
    <row r="278" spans="1:53" ht="14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P278" s="8"/>
      <c r="BA278" s="8"/>
    </row>
    <row r="279" spans="1:53" ht="14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P279" s="8"/>
      <c r="BA279" s="8"/>
    </row>
    <row r="280" spans="1:53" ht="14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P280" s="8"/>
      <c r="BA280" s="8"/>
    </row>
    <row r="281" spans="1:53" ht="14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P281" s="8"/>
      <c r="BA281" s="8"/>
    </row>
    <row r="282" spans="1:53" ht="14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P282" s="8"/>
      <c r="BA282" s="8"/>
    </row>
    <row r="283" spans="1:53" ht="14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P283" s="8"/>
      <c r="BA283" s="8"/>
    </row>
    <row r="284" spans="1:53" ht="14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P284" s="8"/>
      <c r="BA284" s="8"/>
    </row>
    <row r="285" spans="1:53" ht="14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P285" s="8"/>
      <c r="BA285" s="8"/>
    </row>
    <row r="286" spans="1:53" ht="14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P286" s="8"/>
      <c r="BA286" s="8"/>
    </row>
    <row r="287" spans="1:53" ht="14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P287" s="8"/>
      <c r="BA287" s="8"/>
    </row>
    <row r="288" spans="1:53" ht="14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P288" s="8"/>
      <c r="BA288" s="8"/>
    </row>
    <row r="289" spans="1:53" ht="14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P289" s="8"/>
      <c r="BA289" s="8"/>
    </row>
    <row r="290" spans="1:53" ht="14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P290" s="8"/>
      <c r="BA290" s="8"/>
    </row>
    <row r="291" spans="1:53" ht="14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P291" s="8"/>
      <c r="BA291" s="8"/>
    </row>
    <row r="292" spans="1:53" ht="14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P292" s="8"/>
      <c r="BA292" s="8"/>
    </row>
    <row r="293" spans="1:53" ht="14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P293" s="8"/>
      <c r="BA293" s="8"/>
    </row>
    <row r="294" spans="1:53" ht="14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P294" s="8"/>
      <c r="BA294" s="8"/>
    </row>
    <row r="295" spans="1:53" ht="14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P295" s="8"/>
      <c r="BA295" s="8"/>
    </row>
    <row r="296" spans="1:53" ht="14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P296" s="8"/>
      <c r="BA296" s="8"/>
    </row>
    <row r="297" spans="1:53" ht="14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P297" s="8"/>
      <c r="BA297" s="8"/>
    </row>
    <row r="298" spans="1:53" ht="14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P298" s="8"/>
      <c r="BA298" s="8"/>
    </row>
    <row r="299" spans="1:53" ht="14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P299" s="8"/>
      <c r="BA299" s="8"/>
    </row>
    <row r="300" spans="1:53" ht="14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P300" s="8"/>
      <c r="BA300" s="8"/>
    </row>
    <row r="301" spans="1:53" ht="14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P301" s="8"/>
      <c r="BA301" s="8"/>
    </row>
    <row r="302" spans="1:53" ht="14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P302" s="8"/>
      <c r="BA302" s="8"/>
    </row>
    <row r="303" spans="1:53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P303" s="8"/>
      <c r="BA303" s="8"/>
    </row>
    <row r="304" spans="1:53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P304" s="8"/>
      <c r="BA304" s="8"/>
    </row>
    <row r="305" spans="1:53" ht="14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P305" s="8"/>
      <c r="BA305" s="8"/>
    </row>
    <row r="306" spans="1:53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P306" s="8"/>
      <c r="BA306" s="8"/>
    </row>
    <row r="307" spans="1:53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P307" s="8"/>
      <c r="BA307" s="8"/>
    </row>
    <row r="308" spans="1:53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P308" s="8"/>
      <c r="BA308" s="8"/>
    </row>
    <row r="309" spans="1:53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P309" s="8"/>
      <c r="BA309" s="8"/>
    </row>
    <row r="310" spans="1:53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P310" s="8"/>
      <c r="BA310" s="8"/>
    </row>
    <row r="311" spans="1:53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P311" s="8"/>
      <c r="BA311" s="8"/>
    </row>
    <row r="312" spans="1:53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P312" s="8"/>
      <c r="BA312" s="8"/>
    </row>
    <row r="313" spans="1:53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P313" s="8"/>
      <c r="BA313" s="8"/>
    </row>
    <row r="314" spans="1:53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P314" s="8"/>
      <c r="BA314" s="8"/>
    </row>
    <row r="315" spans="1:53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P315" s="8"/>
      <c r="BA315" s="8"/>
    </row>
    <row r="316" spans="1:53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P316" s="8"/>
      <c r="BA316" s="8"/>
    </row>
    <row r="317" spans="1:53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P317" s="8"/>
      <c r="BA317" s="8"/>
    </row>
    <row r="318" spans="1:53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P318" s="8"/>
      <c r="BA318" s="8"/>
    </row>
    <row r="319" spans="1:53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P319" s="8"/>
      <c r="BA319" s="8"/>
    </row>
    <row r="320" spans="1:53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P320" s="8"/>
      <c r="BA320" s="8"/>
    </row>
    <row r="321" spans="1:53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P321" s="8"/>
      <c r="BA321" s="8"/>
    </row>
    <row r="322" spans="1:53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P322" s="8"/>
      <c r="BA322" s="8"/>
    </row>
    <row r="323" spans="1:53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P323" s="8"/>
      <c r="BA323" s="8"/>
    </row>
    <row r="324" spans="1:53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P324" s="8"/>
      <c r="BA324" s="8"/>
    </row>
    <row r="325" spans="1:53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P325" s="8"/>
      <c r="BA325" s="8"/>
    </row>
    <row r="326" spans="1:53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P326" s="8"/>
      <c r="BA326" s="8"/>
    </row>
    <row r="327" spans="1:53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P327" s="8"/>
      <c r="BA327" s="8"/>
    </row>
    <row r="328" spans="1:53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P328" s="8"/>
      <c r="BA328" s="8"/>
    </row>
    <row r="329" spans="1:53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P329" s="8"/>
      <c r="BA329" s="8"/>
    </row>
    <row r="330" spans="1:53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P330" s="8"/>
      <c r="BA330" s="8"/>
    </row>
    <row r="331" spans="1:53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P331" s="8"/>
      <c r="BA331" s="8"/>
    </row>
    <row r="332" spans="1:53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P332" s="8"/>
      <c r="BA332" s="8"/>
    </row>
    <row r="333" spans="1:53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P333" s="8"/>
      <c r="BA333" s="8"/>
    </row>
    <row r="334" spans="1:53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P334" s="8"/>
      <c r="BA334" s="8"/>
    </row>
    <row r="335" spans="1:53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P335" s="8"/>
      <c r="BA335" s="8"/>
    </row>
    <row r="336" spans="1:53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P336" s="8"/>
      <c r="BA336" s="8"/>
    </row>
    <row r="337" spans="1:53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P337" s="8"/>
      <c r="BA337" s="8"/>
    </row>
    <row r="338" spans="1:53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P338" s="8"/>
      <c r="BA338" s="8"/>
    </row>
    <row r="339" spans="1:53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P339" s="8"/>
      <c r="BA339" s="8"/>
    </row>
    <row r="340" spans="1:53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P340" s="8"/>
      <c r="BA340" s="8"/>
    </row>
    <row r="341" spans="1:53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P341" s="8"/>
      <c r="BA341" s="8"/>
    </row>
    <row r="342" spans="1:53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P342" s="8"/>
      <c r="BA342" s="8"/>
    </row>
    <row r="343" spans="1:53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P343" s="8"/>
      <c r="BA343" s="8"/>
    </row>
    <row r="344" spans="1:53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P344" s="8"/>
      <c r="BA344" s="8"/>
    </row>
    <row r="345" spans="1:53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P345" s="8"/>
      <c r="BA345" s="8"/>
    </row>
    <row r="346" spans="1:53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P346" s="8"/>
      <c r="BA346" s="8"/>
    </row>
    <row r="347" spans="1:53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P347" s="8"/>
      <c r="BA347" s="8"/>
    </row>
    <row r="348" spans="1:53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P348" s="8"/>
      <c r="BA348" s="8"/>
    </row>
    <row r="349" spans="1:53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P349" s="8"/>
      <c r="BA349" s="8"/>
    </row>
    <row r="350" spans="1:53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P350" s="8"/>
      <c r="BA350" s="8"/>
    </row>
    <row r="351" spans="1:53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P351" s="8"/>
      <c r="BA351" s="8"/>
    </row>
    <row r="352" spans="1:53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P352" s="8"/>
      <c r="BA352" s="8"/>
    </row>
    <row r="353" spans="1:53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P353" s="8"/>
      <c r="BA353" s="8"/>
    </row>
    <row r="354" spans="1:53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P354" s="8"/>
      <c r="BA354" s="8"/>
    </row>
    <row r="355" spans="1:53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P355" s="8"/>
      <c r="BA355" s="8"/>
    </row>
    <row r="356" spans="1:53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P356" s="8"/>
      <c r="BA356" s="8"/>
    </row>
    <row r="357" spans="1:53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P357" s="8"/>
      <c r="BA357" s="8"/>
    </row>
    <row r="358" spans="1:53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P358" s="8"/>
      <c r="BA358" s="8"/>
    </row>
    <row r="359" spans="1:53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P359" s="8"/>
      <c r="BA359" s="8"/>
    </row>
    <row r="360" spans="1:53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P360" s="8"/>
      <c r="BA360" s="8"/>
    </row>
    <row r="361" spans="1:53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P361" s="8"/>
      <c r="BA361" s="8"/>
    </row>
    <row r="362" spans="1:53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P362" s="8"/>
      <c r="BA362" s="8"/>
    </row>
    <row r="363" spans="1:53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P363" s="8"/>
      <c r="BA363" s="8"/>
    </row>
    <row r="364" spans="1:53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P364" s="8"/>
      <c r="BA364" s="8"/>
    </row>
    <row r="365" spans="1:53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P365" s="8"/>
      <c r="BA365" s="8"/>
    </row>
    <row r="366" spans="1:53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P366" s="8"/>
      <c r="BA366" s="8"/>
    </row>
    <row r="367" spans="1:53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P367" s="8"/>
      <c r="BA367" s="8"/>
    </row>
    <row r="368" spans="1:53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P368" s="8"/>
      <c r="BA368" s="8"/>
    </row>
    <row r="369" spans="1:53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P369" s="8"/>
      <c r="BA369" s="8"/>
    </row>
    <row r="370" spans="1:53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P370" s="8"/>
      <c r="BA370" s="8"/>
    </row>
    <row r="371" spans="1:53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P371" s="8"/>
      <c r="BA371" s="8"/>
    </row>
    <row r="372" spans="1:53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P372" s="8"/>
      <c r="BA372" s="8"/>
    </row>
    <row r="373" spans="1:53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P373" s="8"/>
      <c r="BA373" s="8"/>
    </row>
    <row r="374" spans="1:53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P374" s="8"/>
      <c r="BA374" s="8"/>
    </row>
    <row r="375" spans="1:53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P375" s="8"/>
      <c r="BA375" s="8"/>
    </row>
    <row r="376" spans="1:53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P376" s="8"/>
      <c r="BA376" s="8"/>
    </row>
    <row r="377" spans="1:53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P377" s="8"/>
      <c r="BA377" s="8"/>
    </row>
    <row r="378" spans="1:53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P378" s="8"/>
      <c r="BA378" s="8"/>
    </row>
    <row r="379" spans="1:53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P379" s="8"/>
      <c r="BA379" s="8"/>
    </row>
    <row r="380" spans="1:53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P380" s="8"/>
      <c r="BA380" s="8"/>
    </row>
    <row r="381" spans="1:53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P381" s="8"/>
      <c r="BA381" s="8"/>
    </row>
    <row r="382" spans="1:53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P382" s="8"/>
      <c r="BA382" s="8"/>
    </row>
    <row r="383" spans="1:53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P383" s="8"/>
      <c r="BA383" s="8"/>
    </row>
    <row r="384" spans="1:53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P384" s="8"/>
      <c r="BA384" s="8"/>
    </row>
    <row r="385" spans="1:53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P385" s="8"/>
      <c r="BA385" s="8"/>
    </row>
    <row r="386" spans="1:53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P386" s="8"/>
      <c r="BA386" s="8"/>
    </row>
    <row r="387" spans="1:53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P387" s="8"/>
      <c r="BA387" s="8"/>
    </row>
    <row r="388" spans="1:53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P388" s="8"/>
      <c r="BA388" s="8"/>
    </row>
    <row r="389" spans="1:53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P389" s="8"/>
      <c r="BA389" s="8"/>
    </row>
    <row r="390" spans="1:53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P390" s="8"/>
      <c r="BA390" s="8"/>
    </row>
    <row r="391" spans="1:53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P391" s="8"/>
      <c r="BA391" s="8"/>
    </row>
    <row r="392" spans="1:53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P392" s="8"/>
      <c r="BA392" s="8"/>
    </row>
    <row r="393" spans="1:53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P393" s="8"/>
      <c r="BA393" s="8"/>
    </row>
    <row r="394" spans="1:53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P394" s="8"/>
      <c r="BA394" s="8"/>
    </row>
    <row r="395" spans="1:53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P395" s="8"/>
      <c r="BA395" s="8"/>
    </row>
    <row r="396" spans="1:53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P396" s="8"/>
      <c r="BA396" s="8"/>
    </row>
    <row r="397" spans="1:53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P397" s="8"/>
      <c r="BA397" s="8"/>
    </row>
    <row r="398" spans="1:53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P398" s="8"/>
      <c r="BA398" s="8"/>
    </row>
    <row r="399" spans="1:53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P399" s="8"/>
      <c r="BA399" s="8"/>
    </row>
    <row r="400" spans="1:53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P400" s="8"/>
      <c r="BA400" s="8"/>
    </row>
    <row r="401" spans="1:53" ht="14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P401" s="8"/>
      <c r="BA401" s="8"/>
    </row>
    <row r="402" spans="1:53" ht="14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P402" s="8"/>
      <c r="BA402" s="8"/>
    </row>
    <row r="403" spans="1:53" ht="14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P403" s="8"/>
      <c r="BA403" s="8"/>
    </row>
    <row r="404" spans="1:53" ht="14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P404" s="8"/>
      <c r="BA404" s="8"/>
    </row>
    <row r="405" spans="1:53" ht="14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P405" s="8"/>
      <c r="BA405" s="8"/>
    </row>
    <row r="406" spans="1:53" ht="14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P406" s="8"/>
      <c r="BA406" s="8"/>
    </row>
    <row r="407" spans="1:53" ht="14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P407" s="8"/>
      <c r="BA407" s="8"/>
    </row>
    <row r="408" spans="1:53" ht="14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P408" s="8"/>
      <c r="BA408" s="8"/>
    </row>
    <row r="409" spans="1:53" ht="14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P409" s="8"/>
      <c r="BA409" s="8"/>
    </row>
    <row r="410" spans="1:53" ht="14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P410" s="8"/>
      <c r="BA410" s="8"/>
    </row>
    <row r="411" spans="1:53" ht="14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P411" s="8"/>
      <c r="BA411" s="8"/>
    </row>
    <row r="412" spans="1:53" ht="14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P412" s="8"/>
      <c r="BA412" s="8"/>
    </row>
    <row r="413" spans="1:53" ht="14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P413" s="8"/>
      <c r="BA413" s="8"/>
    </row>
    <row r="414" spans="1:53" ht="14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P414" s="8"/>
      <c r="BA414" s="8"/>
    </row>
    <row r="415" spans="1:53" ht="14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P415" s="8"/>
      <c r="BA415" s="8"/>
    </row>
    <row r="416" spans="1:53" ht="14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P416" s="8"/>
      <c r="BA416" s="8"/>
    </row>
    <row r="417" spans="1:53" ht="14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P417" s="8"/>
      <c r="BA417" s="8"/>
    </row>
    <row r="418" spans="1:53" ht="14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P418" s="8"/>
      <c r="BA418" s="8"/>
    </row>
    <row r="419" spans="1:53" ht="14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P419" s="8"/>
      <c r="BA419" s="8"/>
    </row>
    <row r="420" spans="1:53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P420" s="8"/>
      <c r="BA420" s="8"/>
    </row>
    <row r="421" spans="1:53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P421" s="8"/>
      <c r="BA421" s="8"/>
    </row>
    <row r="422" spans="1:53" ht="14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P422" s="8"/>
      <c r="BA422" s="8"/>
    </row>
    <row r="423" spans="1:53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P423" s="8"/>
      <c r="BA423" s="8"/>
    </row>
    <row r="424" spans="1:53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P424" s="8"/>
      <c r="BA424" s="8"/>
    </row>
    <row r="425" spans="1:53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P425" s="8"/>
      <c r="BA425" s="8"/>
    </row>
    <row r="426" spans="1:53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P426" s="8"/>
      <c r="BA426" s="8"/>
    </row>
    <row r="427" spans="1:53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P427" s="8"/>
      <c r="BA427" s="8"/>
    </row>
    <row r="428" spans="1:53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P428" s="8"/>
      <c r="BA428" s="8"/>
    </row>
    <row r="429" spans="1:53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P429" s="8"/>
      <c r="BA429" s="8"/>
    </row>
    <row r="430" spans="1:53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P430" s="8"/>
      <c r="BA430" s="8"/>
    </row>
    <row r="431" spans="1:53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P431" s="8"/>
      <c r="BA431" s="8"/>
    </row>
    <row r="432" spans="1:53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P432" s="8"/>
      <c r="BA432" s="8"/>
    </row>
    <row r="433" spans="1:53" ht="14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P433" s="8"/>
      <c r="BA433" s="8"/>
    </row>
    <row r="434" spans="1:53" ht="14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P434" s="8"/>
      <c r="BA434" s="8"/>
    </row>
    <row r="435" spans="1:53" ht="14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P435" s="8"/>
      <c r="BA435" s="8"/>
    </row>
    <row r="436" spans="1:53" ht="14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P436" s="8"/>
      <c r="BA436" s="8"/>
    </row>
    <row r="437" spans="1:53" ht="14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P437" s="8"/>
      <c r="BA437" s="8"/>
    </row>
    <row r="438" spans="1:53" ht="14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P438" s="8"/>
      <c r="BA438" s="8"/>
    </row>
    <row r="439" spans="1:53" ht="14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P439" s="8"/>
      <c r="BA439" s="8"/>
    </row>
    <row r="440" spans="1:53" ht="14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P440" s="8"/>
      <c r="BA440" s="8"/>
    </row>
    <row r="441" spans="1:53" ht="14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P441" s="8"/>
      <c r="BA441" s="8"/>
    </row>
    <row r="442" spans="1:53" ht="14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P442" s="8"/>
      <c r="BA442" s="8"/>
    </row>
    <row r="443" spans="1:53" ht="14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P443" s="8"/>
      <c r="BA443" s="8"/>
    </row>
    <row r="444" spans="1:53" ht="14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P444" s="8"/>
      <c r="BA444" s="8"/>
    </row>
    <row r="445" spans="1:53" ht="14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P445" s="8"/>
      <c r="BA445" s="8"/>
    </row>
    <row r="446" spans="1:53" ht="14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P446" s="8"/>
      <c r="BA446" s="8"/>
    </row>
    <row r="447" spans="1:53" ht="14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P447" s="8"/>
      <c r="BA447" s="8"/>
    </row>
    <row r="448" spans="1:53" ht="14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P448" s="8"/>
      <c r="BA448" s="8"/>
    </row>
    <row r="449" spans="1:53" ht="14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P449" s="8"/>
      <c r="BA449" s="8"/>
    </row>
    <row r="450" spans="1:53" ht="14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P450" s="8"/>
      <c r="BA450" s="8"/>
    </row>
    <row r="451" spans="1:53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P451" s="8"/>
      <c r="BA451" s="8"/>
    </row>
    <row r="452" spans="1:53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P452" s="8"/>
      <c r="BA452" s="8"/>
    </row>
    <row r="453" spans="1:53" ht="14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P453" s="8"/>
      <c r="BA453" s="8"/>
    </row>
    <row r="454" spans="1:53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P454" s="8"/>
      <c r="BA454" s="8"/>
    </row>
    <row r="455" spans="1:53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P455" s="8"/>
      <c r="BA455" s="8"/>
    </row>
    <row r="456" spans="1:53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P456" s="8"/>
      <c r="BA456" s="8"/>
    </row>
    <row r="457" spans="1:53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P457" s="8"/>
      <c r="BA457" s="8"/>
    </row>
    <row r="458" spans="1:53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P458" s="8"/>
      <c r="BA458" s="8"/>
    </row>
    <row r="459" spans="1:53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P459" s="8"/>
      <c r="BA459" s="8"/>
    </row>
    <row r="460" spans="1:53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P460" s="8"/>
      <c r="BA460" s="8"/>
    </row>
    <row r="461" spans="1:53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P461" s="8"/>
      <c r="BA461" s="8"/>
    </row>
    <row r="462" spans="1:53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P462" s="8"/>
      <c r="BA462" s="8"/>
    </row>
    <row r="463" spans="1:53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P463" s="8"/>
      <c r="BA463" s="8"/>
    </row>
    <row r="464" spans="1:53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P464" s="8"/>
      <c r="BA464" s="8"/>
    </row>
    <row r="465" spans="1:53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P465" s="8"/>
      <c r="BA465" s="8"/>
    </row>
    <row r="466" spans="1:53" ht="14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P466" s="8"/>
      <c r="BA466" s="8"/>
    </row>
    <row r="467" spans="1:53" ht="14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P467" s="8"/>
      <c r="BA467" s="8"/>
    </row>
    <row r="468" spans="1:53" ht="14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P468" s="8"/>
      <c r="BA468" s="8"/>
    </row>
    <row r="469" spans="1:53" ht="14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P469" s="8"/>
      <c r="BA469" s="8"/>
    </row>
    <row r="470" spans="1:53" ht="14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P470" s="8"/>
      <c r="BA470" s="8"/>
    </row>
    <row r="471" spans="1:53" ht="14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P471" s="8"/>
      <c r="BA471" s="8"/>
    </row>
    <row r="472" spans="1:53" ht="14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P472" s="8"/>
      <c r="BA472" s="8"/>
    </row>
    <row r="473" spans="1:53" ht="14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P473" s="8"/>
      <c r="BA473" s="8"/>
    </row>
    <row r="474" spans="1:53" ht="14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P474" s="8"/>
      <c r="BA474" s="8"/>
    </row>
    <row r="475" spans="1:53" ht="14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P475" s="8"/>
      <c r="BA475" s="8"/>
    </row>
    <row r="476" spans="1:53" ht="14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P476" s="8"/>
      <c r="BA476" s="8"/>
    </row>
    <row r="477" spans="1:53" ht="14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P477" s="8"/>
      <c r="BA477" s="8"/>
    </row>
    <row r="478" spans="1:53" ht="14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P478" s="8"/>
      <c r="BA478" s="8"/>
    </row>
    <row r="479" spans="1:53" ht="14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P479" s="8"/>
      <c r="BA479" s="8"/>
    </row>
    <row r="480" spans="1:53" ht="14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P480" s="8"/>
      <c r="BA480" s="8"/>
    </row>
    <row r="481" spans="1:53" ht="14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P481" s="8"/>
      <c r="BA481" s="8"/>
    </row>
    <row r="482" spans="1:53" ht="14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P482" s="8"/>
      <c r="BA482" s="8"/>
    </row>
    <row r="483" spans="1:53" ht="14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P483" s="8"/>
      <c r="BA483" s="8"/>
    </row>
    <row r="484" spans="1:53" ht="14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P484" s="8"/>
      <c r="BA484" s="8"/>
    </row>
    <row r="485" spans="1:53" ht="14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P485" s="8"/>
      <c r="BA485" s="8"/>
    </row>
    <row r="486" spans="1:53" ht="14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P486" s="8"/>
      <c r="BA486" s="8"/>
    </row>
    <row r="487" spans="1:53" ht="14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P487" s="8"/>
      <c r="BA487" s="8"/>
    </row>
    <row r="488" spans="1:53" ht="14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P488" s="8"/>
      <c r="BA488" s="8"/>
    </row>
    <row r="489" spans="1:53" ht="14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P489" s="8"/>
      <c r="BA489" s="8"/>
    </row>
    <row r="490" spans="1:53" ht="14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P490" s="8"/>
      <c r="BA490" s="8"/>
    </row>
    <row r="491" spans="1:53" ht="14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P491" s="8"/>
      <c r="BA491" s="8"/>
    </row>
    <row r="492" spans="1:53" ht="14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P492" s="8"/>
      <c r="BA492" s="8"/>
    </row>
    <row r="493" spans="1:53" ht="14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P493" s="8"/>
      <c r="BA493" s="8"/>
    </row>
    <row r="494" spans="1:53" ht="14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P494" s="8"/>
      <c r="BA494" s="8"/>
    </row>
    <row r="495" spans="1:53" ht="14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P495" s="8"/>
      <c r="BA495" s="8"/>
    </row>
    <row r="496" spans="1:53" ht="14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P496" s="8"/>
      <c r="BA496" s="8"/>
    </row>
    <row r="497" spans="1:53" ht="14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P497" s="8"/>
      <c r="BA497" s="8"/>
    </row>
    <row r="498" spans="1:53" ht="14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P498" s="8"/>
      <c r="BA498" s="8"/>
    </row>
    <row r="499" spans="1:53" ht="14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P499" s="8"/>
      <c r="BA499" s="8"/>
    </row>
    <row r="500" spans="1:53" ht="14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P500" s="8"/>
      <c r="BA500" s="8"/>
    </row>
    <row r="501" spans="1:53" ht="14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P501" s="8"/>
      <c r="BA501" s="8"/>
    </row>
    <row r="502" spans="1:53" ht="14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P502" s="8"/>
      <c r="BA502" s="8"/>
    </row>
    <row r="503" spans="1:53" ht="14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P503" s="8"/>
      <c r="BA503" s="8"/>
    </row>
    <row r="504" spans="1:53" ht="14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P504" s="8"/>
      <c r="BA504" s="8"/>
    </row>
    <row r="505" spans="1:53" ht="14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P505" s="8"/>
      <c r="BA505" s="8"/>
    </row>
    <row r="506" spans="1:53" ht="14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P506" s="8"/>
      <c r="BA506" s="8"/>
    </row>
    <row r="507" spans="1:53" ht="14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P507" s="8"/>
      <c r="BA507" s="8"/>
    </row>
    <row r="508" spans="1:53" ht="14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P508" s="8"/>
      <c r="BA508" s="8"/>
    </row>
    <row r="509" spans="1:53" ht="14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P509" s="8"/>
      <c r="BA509" s="8"/>
    </row>
    <row r="510" spans="1:53" ht="14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P510" s="8"/>
      <c r="BA510" s="8"/>
    </row>
    <row r="511" spans="1:53" ht="14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P511" s="8"/>
      <c r="BA511" s="8"/>
    </row>
    <row r="512" spans="1:53" ht="14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P512" s="8"/>
      <c r="BA512" s="8"/>
    </row>
    <row r="513" spans="1:53" ht="14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P513" s="8"/>
      <c r="BA513" s="8"/>
    </row>
    <row r="514" spans="1:53" ht="14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P514" s="8"/>
      <c r="BA514" s="8"/>
    </row>
    <row r="515" spans="1:53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P515" s="8"/>
      <c r="BA515" s="8"/>
    </row>
    <row r="516" spans="1:53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P516" s="8"/>
      <c r="BA516" s="8"/>
    </row>
    <row r="517" spans="1:53" ht="14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P517" s="8"/>
      <c r="BA517" s="8"/>
    </row>
    <row r="518" spans="1:53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P518" s="8"/>
      <c r="BA518" s="8"/>
    </row>
    <row r="519" spans="1:53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P519" s="8"/>
      <c r="BA519" s="8"/>
    </row>
    <row r="520" spans="1:53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P520" s="8"/>
      <c r="BA520" s="8"/>
    </row>
    <row r="521" spans="1:53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P521" s="8"/>
      <c r="BA521" s="8"/>
    </row>
    <row r="522" spans="1:53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P522" s="8"/>
      <c r="BA522" s="8"/>
    </row>
    <row r="523" spans="1:53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P523" s="8"/>
      <c r="BA523" s="8"/>
    </row>
    <row r="524" spans="1:53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P524" s="8"/>
      <c r="BA524" s="8"/>
    </row>
    <row r="525" spans="1:53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P525" s="8"/>
      <c r="BA525" s="8"/>
    </row>
    <row r="526" spans="1:53" ht="14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P526" s="8"/>
      <c r="BA526" s="8"/>
    </row>
    <row r="527" spans="1:53" ht="14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P527" s="8"/>
      <c r="BA527" s="8"/>
    </row>
    <row r="528" spans="1:53" ht="14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P528" s="8"/>
      <c r="BA528" s="8"/>
    </row>
    <row r="529" spans="1:53" ht="14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P529" s="8"/>
      <c r="BA529" s="8"/>
    </row>
    <row r="530" spans="1:53" ht="14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P530" s="8"/>
      <c r="BA530" s="8"/>
    </row>
    <row r="531" spans="1:53" ht="14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P531" s="8"/>
      <c r="BA531" s="8"/>
    </row>
    <row r="532" spans="1:53" ht="14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P532" s="8"/>
      <c r="BA532" s="8"/>
    </row>
    <row r="533" spans="1:53" ht="14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P533" s="8"/>
      <c r="BA533" s="8"/>
    </row>
    <row r="534" spans="1:53" ht="14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P534" s="8"/>
      <c r="BA534" s="8"/>
    </row>
    <row r="535" spans="1:53" ht="14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P535" s="8"/>
      <c r="BA535" s="8"/>
    </row>
    <row r="536" spans="1:53" ht="14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P536" s="8"/>
      <c r="BA536" s="8"/>
    </row>
    <row r="537" spans="1:53" ht="14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P537" s="8"/>
      <c r="BA537" s="8"/>
    </row>
    <row r="538" spans="1:53" ht="14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P538" s="8"/>
      <c r="BA538" s="8"/>
    </row>
    <row r="539" spans="1:53" ht="14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P539" s="8"/>
      <c r="BA539" s="8"/>
    </row>
    <row r="540" spans="1:53" ht="14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P540" s="8"/>
      <c r="BA540" s="8"/>
    </row>
    <row r="541" spans="1:53" ht="14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P541" s="8"/>
      <c r="BA541" s="8"/>
    </row>
    <row r="542" spans="1:53" ht="14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P542" s="8"/>
      <c r="BA542" s="8"/>
    </row>
    <row r="543" spans="1:53" ht="14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P543" s="8"/>
      <c r="BA543" s="8"/>
    </row>
    <row r="544" spans="1:53" ht="14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P544" s="8"/>
      <c r="BA544" s="8"/>
    </row>
    <row r="545" spans="1:53" ht="14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P545" s="8"/>
      <c r="BA545" s="8"/>
    </row>
    <row r="546" spans="1:53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P546" s="8"/>
      <c r="BA546" s="8"/>
    </row>
    <row r="547" spans="1:53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P547" s="8"/>
      <c r="BA547" s="8"/>
    </row>
    <row r="548" spans="1:53" ht="14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P548" s="8"/>
      <c r="BA548" s="8"/>
    </row>
    <row r="549" spans="1:53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P549" s="8"/>
      <c r="BA549" s="8"/>
    </row>
    <row r="550" spans="1:53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P550" s="8"/>
      <c r="BA550" s="8"/>
    </row>
    <row r="551" spans="1:53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P551" s="8"/>
      <c r="BA551" s="8"/>
    </row>
    <row r="552" spans="1:53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P552" s="8"/>
      <c r="BA552" s="8"/>
    </row>
    <row r="553" spans="1:53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P553" s="8"/>
      <c r="BA553" s="8"/>
    </row>
    <row r="554" spans="1:53" ht="14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P554" s="8"/>
      <c r="BA554" s="8"/>
    </row>
    <row r="555" spans="1:53" ht="14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P555" s="8"/>
      <c r="BA555" s="8"/>
    </row>
    <row r="556" spans="1:53" ht="14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P556" s="8"/>
      <c r="BA556" s="8"/>
    </row>
    <row r="557" spans="1:53" ht="14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P557" s="8"/>
      <c r="BA557" s="8"/>
    </row>
    <row r="558" spans="1:53" ht="14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P558" s="8"/>
      <c r="BA558" s="8"/>
    </row>
    <row r="559" spans="1:53" ht="14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P559" s="8"/>
      <c r="BA559" s="8"/>
    </row>
    <row r="560" spans="1:53" ht="14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P560" s="8"/>
      <c r="BA560" s="8"/>
    </row>
    <row r="561" spans="1:53" ht="14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P561" s="8"/>
      <c r="BA561" s="8"/>
    </row>
    <row r="562" spans="1:53" ht="14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P562" s="8"/>
      <c r="BA562" s="8"/>
    </row>
    <row r="563" spans="1:53" ht="14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P563" s="8"/>
      <c r="BA563" s="8"/>
    </row>
    <row r="564" spans="1:53" ht="14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P564" s="8"/>
      <c r="BA564" s="8"/>
    </row>
    <row r="565" spans="1:53" ht="14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P565" s="8"/>
      <c r="BA565" s="8"/>
    </row>
    <row r="566" spans="1:53" ht="14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P566" s="8"/>
      <c r="BA566" s="8"/>
    </row>
    <row r="567" spans="1:53" ht="14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P567" s="8"/>
      <c r="BA567" s="8"/>
    </row>
    <row r="568" spans="1:53" ht="14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P568" s="8"/>
      <c r="BA568" s="8"/>
    </row>
    <row r="569" spans="1:53" ht="14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P569" s="8"/>
      <c r="BA569" s="8"/>
    </row>
    <row r="570" spans="1:53" ht="14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P570" s="8"/>
      <c r="BA570" s="8"/>
    </row>
    <row r="571" spans="1:53" ht="14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P571" s="8"/>
      <c r="BA571" s="8"/>
    </row>
    <row r="572" spans="1:53" ht="14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P572" s="8"/>
      <c r="BA572" s="8"/>
    </row>
    <row r="573" spans="1:53" ht="14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P573" s="8"/>
      <c r="BA573" s="8"/>
    </row>
    <row r="574" spans="1:53" ht="14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P574" s="8"/>
      <c r="BA574" s="8"/>
    </row>
    <row r="575" spans="1:53" ht="14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P575" s="8"/>
      <c r="BA575" s="8"/>
    </row>
    <row r="576" spans="1:53" ht="14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P576" s="8"/>
      <c r="BA576" s="8"/>
    </row>
    <row r="577" spans="1:53" ht="14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P577" s="8"/>
      <c r="BA577" s="8"/>
    </row>
    <row r="578" spans="1:53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P578" s="8"/>
      <c r="BA578" s="8"/>
    </row>
    <row r="579" spans="1:53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P579" s="8"/>
      <c r="BA579" s="8"/>
    </row>
    <row r="580" spans="1:53" ht="14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P580" s="8"/>
      <c r="BA580" s="8"/>
    </row>
    <row r="581" spans="1:53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P581" s="8"/>
      <c r="BA581" s="8"/>
    </row>
    <row r="582" spans="1:53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P582" s="8"/>
      <c r="BA582" s="8"/>
    </row>
    <row r="583" spans="1:53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P583" s="8"/>
      <c r="BA583" s="8"/>
    </row>
    <row r="584" spans="1:53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P584" s="8"/>
      <c r="BA584" s="8"/>
    </row>
    <row r="585" spans="1:53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P585" s="8"/>
      <c r="BA585" s="8"/>
    </row>
    <row r="586" spans="1:53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P586" s="8"/>
      <c r="BA586" s="8"/>
    </row>
    <row r="587" spans="1:53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P587" s="8"/>
      <c r="BA587" s="8"/>
    </row>
    <row r="588" spans="1:53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P588" s="8"/>
      <c r="BA588" s="8"/>
    </row>
    <row r="589" spans="1:53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P589" s="8"/>
      <c r="BA589" s="8"/>
    </row>
    <row r="590" spans="1:53" ht="14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P590" s="8"/>
      <c r="BA590" s="8"/>
    </row>
    <row r="591" spans="1:53" ht="14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P591" s="8"/>
      <c r="BA591" s="8"/>
    </row>
    <row r="592" spans="1:53" ht="14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P592" s="8"/>
      <c r="BA592" s="8"/>
    </row>
    <row r="593" spans="1:53" ht="14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P593" s="8"/>
      <c r="BA593" s="8"/>
    </row>
    <row r="594" spans="1:53" ht="14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P594" s="8"/>
      <c r="BA594" s="8"/>
    </row>
    <row r="595" spans="1:53" ht="14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P595" s="8"/>
      <c r="BA595" s="8"/>
    </row>
    <row r="596" spans="1:53" ht="14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P596" s="8"/>
      <c r="BA596" s="8"/>
    </row>
    <row r="597" spans="1:53" ht="14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P597" s="8"/>
      <c r="BA597" s="8"/>
    </row>
    <row r="598" spans="1:53" ht="14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P598" s="8"/>
      <c r="BA598" s="8"/>
    </row>
    <row r="599" spans="1:53" ht="14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P599" s="8"/>
      <c r="BA599" s="8"/>
    </row>
    <row r="600" spans="1:53" ht="14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P600" s="8"/>
      <c r="BA600" s="8"/>
    </row>
    <row r="601" spans="1:53" ht="14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P601" s="8"/>
      <c r="BA601" s="8"/>
    </row>
    <row r="602" spans="1:53" ht="14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P602" s="8"/>
      <c r="BA602" s="8"/>
    </row>
    <row r="603" spans="1:53" ht="14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P603" s="8"/>
      <c r="BA603" s="8"/>
    </row>
    <row r="604" spans="1:53" ht="14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P604" s="8"/>
      <c r="BA604" s="8"/>
    </row>
    <row r="605" spans="1:53" ht="14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P605" s="8"/>
      <c r="BA605" s="8"/>
    </row>
    <row r="606" spans="1:53" ht="14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P606" s="8"/>
      <c r="BA606" s="8"/>
    </row>
    <row r="607" spans="1:53" ht="14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P607" s="8"/>
      <c r="BA607" s="8"/>
    </row>
    <row r="608" spans="1:53" ht="14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P608" s="8"/>
      <c r="BA608" s="8"/>
    </row>
    <row r="609" spans="1:53" ht="14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P609" s="8"/>
      <c r="BA609" s="8"/>
    </row>
    <row r="610" spans="1:53" ht="14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P610" s="8"/>
      <c r="BA610" s="8"/>
    </row>
    <row r="611" spans="1:53" ht="14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P611" s="8"/>
      <c r="BA611" s="8"/>
    </row>
    <row r="612" spans="1:53" ht="14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P612" s="8"/>
      <c r="BA612" s="8"/>
    </row>
    <row r="613" spans="1:53" ht="14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P613" s="8"/>
      <c r="BA613" s="8"/>
    </row>
    <row r="614" spans="1:53" ht="14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P614" s="8"/>
      <c r="BA614" s="8"/>
    </row>
    <row r="615" spans="1:53" ht="14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P615" s="8"/>
      <c r="BA615" s="8"/>
    </row>
    <row r="616" spans="1:53" ht="14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P616" s="8"/>
      <c r="BA616" s="8"/>
    </row>
    <row r="617" spans="1:53" ht="14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P617" s="8"/>
      <c r="BA617" s="8"/>
    </row>
    <row r="618" spans="1:53" ht="14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P618" s="8"/>
      <c r="BA618" s="8"/>
    </row>
    <row r="619" spans="1:53" ht="14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P619" s="8"/>
      <c r="BA619" s="8"/>
    </row>
    <row r="620" spans="1:53" ht="14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P620" s="8"/>
      <c r="BA620" s="8"/>
    </row>
    <row r="621" spans="1:53" ht="14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P621" s="8"/>
      <c r="BA621" s="8"/>
    </row>
    <row r="622" spans="1:53" ht="14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P622" s="8"/>
      <c r="BA622" s="8"/>
    </row>
    <row r="623" spans="1:53" ht="14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P623" s="8"/>
      <c r="BA623" s="8"/>
    </row>
    <row r="624" spans="1:53" ht="14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P624" s="8"/>
      <c r="BA624" s="8"/>
    </row>
    <row r="625" spans="1:53" ht="14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P625" s="8"/>
      <c r="BA625" s="8"/>
    </row>
    <row r="626" spans="1:53" ht="14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P626" s="8"/>
      <c r="BA626" s="8"/>
    </row>
    <row r="627" spans="1:53" ht="14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P627" s="8"/>
      <c r="BA627" s="8"/>
    </row>
    <row r="628" spans="1:53" ht="14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P628" s="8"/>
      <c r="BA628" s="8"/>
    </row>
    <row r="629" spans="1:53" ht="14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P629" s="8"/>
      <c r="BA629" s="8"/>
    </row>
    <row r="630" spans="1:53" ht="14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P630" s="8"/>
      <c r="BA630" s="8"/>
    </row>
    <row r="631" spans="1:53" ht="14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P631" s="8"/>
      <c r="BA631" s="8"/>
    </row>
    <row r="632" spans="1:53" ht="14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P632" s="8"/>
      <c r="BA632" s="8"/>
    </row>
    <row r="633" spans="1:53" ht="14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P633" s="8"/>
      <c r="BA633" s="8"/>
    </row>
    <row r="634" spans="1:53" ht="14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P634" s="8"/>
      <c r="BA634" s="8"/>
    </row>
    <row r="635" spans="1:53" ht="14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P635" s="8"/>
      <c r="BA635" s="8"/>
    </row>
    <row r="636" spans="1:53" ht="14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P636" s="8"/>
      <c r="BA636" s="8"/>
    </row>
    <row r="637" spans="1:53" ht="14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P637" s="8"/>
      <c r="BA637" s="8"/>
    </row>
    <row r="638" spans="1:53" ht="14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P638" s="8"/>
      <c r="BA638" s="8"/>
    </row>
    <row r="639" spans="1:53" ht="14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P639" s="8"/>
      <c r="BA639" s="8"/>
    </row>
    <row r="640" spans="1:53" ht="14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P640" s="8"/>
      <c r="BA640" s="8"/>
    </row>
    <row r="641" spans="1:53" ht="14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P641" s="8"/>
      <c r="BA641" s="8"/>
    </row>
    <row r="642" spans="1:53" ht="14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P642" s="8"/>
      <c r="BA642" s="8"/>
    </row>
    <row r="643" spans="1:53" ht="14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P643" s="8"/>
      <c r="BA643" s="8"/>
    </row>
    <row r="644" spans="1:53" ht="14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P644" s="8"/>
      <c r="BA644" s="8"/>
    </row>
    <row r="645" spans="1:53" ht="14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P645" s="8"/>
      <c r="BA645" s="8"/>
    </row>
    <row r="646" spans="1:53" ht="14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P646" s="8"/>
      <c r="BA646" s="8"/>
    </row>
    <row r="647" spans="1:53" ht="14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P647" s="8"/>
      <c r="BA647" s="8"/>
    </row>
    <row r="648" spans="1:53" ht="14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P648" s="8"/>
      <c r="BA648" s="8"/>
    </row>
    <row r="649" spans="1:53" ht="14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P649" s="8"/>
      <c r="BA649" s="8"/>
    </row>
    <row r="650" spans="1:53" ht="14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P650" s="8"/>
      <c r="BA650" s="8"/>
    </row>
    <row r="651" spans="1:53" ht="14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P651" s="8"/>
      <c r="BA651" s="8"/>
    </row>
    <row r="652" spans="1:53" ht="14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P652" s="8"/>
      <c r="BA652" s="8"/>
    </row>
    <row r="653" spans="1:53" ht="14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P653" s="8"/>
      <c r="BA653" s="8"/>
    </row>
    <row r="654" spans="1:53" ht="14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P654" s="8"/>
      <c r="BA654" s="8"/>
    </row>
    <row r="655" spans="1:53" ht="14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P655" s="8"/>
      <c r="BA655" s="8"/>
    </row>
    <row r="656" spans="1:53" ht="14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P656" s="8"/>
      <c r="BA656" s="8"/>
    </row>
    <row r="657" spans="1:53" ht="14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P657" s="8"/>
      <c r="BA657" s="8"/>
    </row>
    <row r="658" spans="1:53" ht="14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P658" s="8"/>
      <c r="BA658" s="8"/>
    </row>
    <row r="659" spans="1:53" ht="14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P659" s="8"/>
      <c r="BA659" s="8"/>
    </row>
    <row r="660" spans="1:53" ht="14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P660" s="8"/>
      <c r="BA660" s="8"/>
    </row>
    <row r="661" spans="1:53" ht="14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P661" s="8"/>
      <c r="BA661" s="8"/>
    </row>
    <row r="662" spans="1:53" ht="14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P662" s="8"/>
      <c r="BA662" s="8"/>
    </row>
    <row r="663" spans="1:53" ht="14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P663" s="8"/>
      <c r="BA663" s="8"/>
    </row>
    <row r="664" spans="1:53" ht="14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P664" s="8"/>
      <c r="BA664" s="8"/>
    </row>
    <row r="665" spans="1:53" ht="14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P665" s="8"/>
      <c r="BA665" s="8"/>
    </row>
    <row r="666" spans="1:53" ht="14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P666" s="8"/>
      <c r="BA666" s="8"/>
    </row>
    <row r="667" spans="1:53" ht="14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P667" s="8"/>
      <c r="BA667" s="8"/>
    </row>
    <row r="668" spans="1:53" ht="14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P668" s="8"/>
      <c r="BA668" s="8"/>
    </row>
    <row r="669" spans="1:53" ht="14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P669" s="8"/>
      <c r="BA669" s="8"/>
    </row>
    <row r="670" spans="1:53" ht="14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P670" s="8"/>
      <c r="BA670" s="8"/>
    </row>
    <row r="671" spans="1:53" ht="14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P671" s="8"/>
      <c r="BA671" s="8"/>
    </row>
    <row r="672" spans="1:53" ht="14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P672" s="8"/>
      <c r="BA672" s="8"/>
    </row>
    <row r="673" spans="1:53" ht="14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P673" s="8"/>
      <c r="BA673" s="8"/>
    </row>
    <row r="674" spans="1:53" ht="14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P674" s="8"/>
      <c r="BA674" s="8"/>
    </row>
    <row r="675" spans="1:53" ht="14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P675" s="8"/>
      <c r="BA675" s="8"/>
    </row>
    <row r="676" spans="1:53" ht="14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P676" s="8"/>
      <c r="BA676" s="8"/>
    </row>
    <row r="677" spans="1:53" ht="14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P677" s="8"/>
      <c r="BA677" s="8"/>
    </row>
    <row r="678" spans="1:53" ht="14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P678" s="8"/>
      <c r="BA678" s="8"/>
    </row>
    <row r="679" spans="1:53" ht="14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P679" s="8"/>
      <c r="BA679" s="8"/>
    </row>
    <row r="680" spans="1:53" ht="14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P680" s="8"/>
      <c r="BA680" s="8"/>
    </row>
    <row r="681" spans="1:53" ht="14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P681" s="8"/>
      <c r="BA681" s="8"/>
    </row>
    <row r="682" spans="1:53" ht="14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P682" s="8"/>
      <c r="BA682" s="8"/>
    </row>
    <row r="683" spans="1:53" ht="14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P683" s="8"/>
      <c r="BA683" s="8"/>
    </row>
    <row r="684" spans="1:53" ht="14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P684" s="8"/>
      <c r="BA684" s="8"/>
    </row>
    <row r="685" spans="1:53" ht="14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P685" s="8"/>
      <c r="BA685" s="8"/>
    </row>
    <row r="686" spans="1:53" ht="14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P686" s="8"/>
      <c r="BA686" s="8"/>
    </row>
    <row r="687" spans="1:53" ht="14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P687" s="8"/>
      <c r="BA687" s="8"/>
    </row>
    <row r="688" spans="1:53" ht="14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P688" s="8"/>
      <c r="BA688" s="8"/>
    </row>
    <row r="689" spans="1:53" ht="14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P689" s="8"/>
      <c r="BA689" s="8"/>
    </row>
    <row r="690" spans="1:53" ht="14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P690" s="8"/>
      <c r="BA690" s="8"/>
    </row>
    <row r="691" spans="1:53" ht="14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P691" s="8"/>
      <c r="BA691" s="8"/>
    </row>
    <row r="692" spans="1:53" ht="14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P692" s="8"/>
      <c r="BA692" s="8"/>
    </row>
    <row r="693" spans="1:53" ht="14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P693" s="8"/>
      <c r="BA693" s="8"/>
    </row>
    <row r="694" spans="1:53" ht="14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P694" s="8"/>
      <c r="BA694" s="8"/>
    </row>
    <row r="695" spans="1:53" ht="14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P695" s="8"/>
      <c r="BA695" s="8"/>
    </row>
    <row r="696" spans="1:53" ht="14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P696" s="8"/>
      <c r="BA696" s="8"/>
    </row>
    <row r="697" spans="1:53" ht="14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P697" s="8"/>
      <c r="BA697" s="8"/>
    </row>
    <row r="698" spans="1:53" ht="14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P698" s="8"/>
      <c r="BA698" s="8"/>
    </row>
    <row r="699" spans="1:53" ht="14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P699" s="8"/>
      <c r="BA699" s="8"/>
    </row>
    <row r="700" spans="1:53" ht="14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P700" s="8"/>
      <c r="BA700" s="8"/>
    </row>
    <row r="701" spans="1:53" ht="14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P701" s="8"/>
      <c r="BA701" s="8"/>
    </row>
    <row r="702" spans="1:53" ht="14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P702" s="8"/>
      <c r="BA702" s="8"/>
    </row>
    <row r="703" spans="1:53" ht="14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P703" s="8"/>
      <c r="BA703" s="8"/>
    </row>
    <row r="704" spans="1:53" ht="14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P704" s="8"/>
      <c r="BA704" s="8"/>
    </row>
    <row r="705" spans="1:53" ht="14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P705" s="8"/>
      <c r="BA705" s="8"/>
    </row>
    <row r="706" spans="1:53" ht="14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P706" s="8"/>
      <c r="BA706" s="8"/>
    </row>
    <row r="707" spans="1:53" ht="14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P707" s="8"/>
      <c r="BA707" s="8"/>
    </row>
    <row r="708" spans="1:53" ht="14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P708" s="8"/>
      <c r="BA708" s="8"/>
    </row>
    <row r="709" spans="1:53" ht="14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P709" s="8"/>
      <c r="BA709" s="8"/>
    </row>
    <row r="710" spans="1:53" ht="14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P710" s="8"/>
      <c r="BA710" s="8"/>
    </row>
    <row r="711" spans="1:53" ht="14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P711" s="8"/>
      <c r="BA711" s="8"/>
    </row>
    <row r="712" spans="1:53" ht="14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P712" s="8"/>
      <c r="BA712" s="8"/>
    </row>
    <row r="713" spans="1:53" ht="14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P713" s="8"/>
      <c r="BA713" s="8"/>
    </row>
    <row r="714" spans="1:53" ht="14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P714" s="8"/>
      <c r="BA714" s="8"/>
    </row>
    <row r="715" spans="1:53" ht="14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P715" s="8"/>
      <c r="BA715" s="8"/>
    </row>
    <row r="716" spans="1:53" ht="14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P716" s="8"/>
      <c r="BA716" s="8"/>
    </row>
    <row r="717" spans="1:53" ht="14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P717" s="8"/>
      <c r="BA717" s="8"/>
    </row>
    <row r="718" spans="1:53" ht="14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P718" s="8"/>
      <c r="BA718" s="8"/>
    </row>
    <row r="719" spans="1:53" ht="14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P719" s="8"/>
      <c r="BA719" s="8"/>
    </row>
    <row r="720" spans="1:53" ht="14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P720" s="8"/>
      <c r="BA720" s="8"/>
    </row>
    <row r="721" spans="1:53" ht="14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P721" s="8"/>
      <c r="BA721" s="8"/>
    </row>
    <row r="722" spans="1:53" ht="14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P722" s="8"/>
      <c r="BA722" s="8"/>
    </row>
    <row r="723" spans="1:53" ht="14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P723" s="8"/>
      <c r="BA723" s="8"/>
    </row>
    <row r="724" spans="1:53" ht="14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P724" s="8"/>
      <c r="BA724" s="8"/>
    </row>
    <row r="725" spans="1:53" ht="14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P725" s="8"/>
      <c r="BA725" s="8"/>
    </row>
    <row r="726" spans="1:53" ht="14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P726" s="8"/>
      <c r="BA726" s="8"/>
    </row>
    <row r="727" spans="1:53" ht="14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P727" s="8"/>
      <c r="BA727" s="8"/>
    </row>
    <row r="728" spans="1:53" ht="14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P728" s="8"/>
      <c r="BA728" s="8"/>
    </row>
    <row r="729" spans="1:53" ht="14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P729" s="8"/>
      <c r="BA729" s="8"/>
    </row>
    <row r="730" spans="1:53" ht="14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P730" s="8"/>
      <c r="BA730" s="8"/>
    </row>
    <row r="731" spans="1:53" ht="14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P731" s="8"/>
      <c r="BA731" s="8"/>
    </row>
    <row r="732" spans="1:53" ht="14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P732" s="8"/>
      <c r="BA732" s="8"/>
    </row>
    <row r="733" spans="1:53" ht="14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P733" s="8"/>
      <c r="BA733" s="8"/>
    </row>
    <row r="734" spans="1:53" ht="14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P734" s="8"/>
      <c r="BA734" s="8"/>
    </row>
    <row r="735" spans="1:53" ht="14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P735" s="8"/>
      <c r="BA735" s="8"/>
    </row>
    <row r="736" spans="1:53" ht="14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P736" s="8"/>
      <c r="BA736" s="8"/>
    </row>
    <row r="737" spans="1:53" ht="14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P737" s="8"/>
      <c r="BA737" s="8"/>
    </row>
    <row r="738" spans="1:53" ht="14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P738" s="8"/>
      <c r="BA738" s="8"/>
    </row>
    <row r="739" spans="1:53" ht="14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P739" s="8"/>
      <c r="BA739" s="8"/>
    </row>
    <row r="740" spans="1:53" ht="14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P740" s="8"/>
      <c r="BA740" s="8"/>
    </row>
    <row r="741" spans="1:53" ht="14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P741" s="8"/>
      <c r="BA741" s="8"/>
    </row>
    <row r="742" spans="1:53" ht="14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P742" s="8"/>
      <c r="BA742" s="8"/>
    </row>
    <row r="743" spans="1:53" ht="14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P743" s="8"/>
      <c r="BA743" s="8"/>
    </row>
    <row r="744" spans="1:53" ht="14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P744" s="8"/>
      <c r="BA744" s="8"/>
    </row>
    <row r="745" spans="1:53" ht="14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P745" s="8"/>
      <c r="BA745" s="8"/>
    </row>
    <row r="746" spans="1:53" ht="14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P746" s="8"/>
      <c r="BA746" s="8"/>
    </row>
    <row r="747" spans="1:53" ht="14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P747" s="8"/>
      <c r="BA747" s="8"/>
    </row>
    <row r="748" spans="1:53" ht="14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P748" s="8"/>
      <c r="BA748" s="8"/>
    </row>
    <row r="749" spans="1:53" ht="14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P749" s="8"/>
      <c r="BA749" s="8"/>
    </row>
    <row r="750" spans="1:53" ht="14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P750" s="8"/>
      <c r="BA750" s="8"/>
    </row>
    <row r="751" spans="1:53" ht="14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P751" s="8"/>
      <c r="BA751" s="8"/>
    </row>
    <row r="752" spans="1:53" ht="14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P752" s="8"/>
      <c r="BA752" s="8"/>
    </row>
    <row r="753" spans="1:53" ht="14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P753" s="8"/>
      <c r="BA753" s="8"/>
    </row>
    <row r="754" spans="1:53" ht="14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P754" s="8"/>
      <c r="BA754" s="8"/>
    </row>
    <row r="755" spans="1:53" ht="14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P755" s="8"/>
      <c r="BA755" s="8"/>
    </row>
    <row r="756" spans="1:53" ht="14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P756" s="8"/>
      <c r="BA756" s="8"/>
    </row>
    <row r="757" spans="1:53" ht="14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P757" s="8"/>
      <c r="BA757" s="8"/>
    </row>
    <row r="758" spans="1:53" ht="14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P758" s="8"/>
      <c r="BA758" s="8"/>
    </row>
    <row r="759" spans="1:53" ht="14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P759" s="8"/>
      <c r="BA759" s="8"/>
    </row>
    <row r="760" spans="1:53" ht="14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P760" s="8"/>
      <c r="BA760" s="8"/>
    </row>
    <row r="761" spans="1:53" ht="14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P761" s="8"/>
      <c r="BA761" s="8"/>
    </row>
    <row r="762" spans="1:53" ht="14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P762" s="8"/>
      <c r="BA762" s="8"/>
    </row>
    <row r="763" spans="1:53" ht="14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P763" s="8"/>
      <c r="BA763" s="8"/>
    </row>
    <row r="764" spans="1:53" ht="14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P764" s="8"/>
      <c r="BA764" s="8"/>
    </row>
    <row r="765" spans="1:53" ht="14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P765" s="8"/>
      <c r="BA765" s="8"/>
    </row>
    <row r="766" spans="1:53" ht="14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P766" s="8"/>
      <c r="BA766" s="8"/>
    </row>
    <row r="767" spans="1:53" ht="14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P767" s="8"/>
      <c r="BA767" s="8"/>
    </row>
    <row r="768" spans="1:53" ht="14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P768" s="8"/>
      <c r="BA768" s="8"/>
    </row>
    <row r="769" spans="1:53" ht="14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P769" s="8"/>
      <c r="BA769" s="8"/>
    </row>
    <row r="770" spans="1:53" ht="14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P770" s="8"/>
      <c r="BA770" s="8"/>
    </row>
    <row r="771" spans="1:53" ht="14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P771" s="8"/>
      <c r="BA771" s="8"/>
    </row>
    <row r="772" spans="1:53" ht="14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P772" s="8"/>
      <c r="BA772" s="8"/>
    </row>
    <row r="773" spans="1:53" ht="14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P773" s="8"/>
      <c r="BA773" s="8"/>
    </row>
    <row r="774" spans="1:53" ht="14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P774" s="8"/>
      <c r="BA774" s="8"/>
    </row>
    <row r="775" spans="1:53" ht="14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P775" s="8"/>
      <c r="BA775" s="8"/>
    </row>
    <row r="776" spans="1:53" ht="14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P776" s="8"/>
      <c r="BA776" s="8"/>
    </row>
    <row r="777" spans="1:53" ht="14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P777" s="8"/>
      <c r="BA777" s="8"/>
    </row>
    <row r="778" spans="1:53" ht="14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P778" s="8"/>
      <c r="BA778" s="8"/>
    </row>
    <row r="779" spans="1:53" ht="14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P779" s="8"/>
      <c r="BA779" s="8"/>
    </row>
    <row r="780" spans="1:53" ht="14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P780" s="8"/>
      <c r="BA780" s="8"/>
    </row>
    <row r="781" spans="1:53" ht="14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P781" s="8"/>
      <c r="BA781" s="8"/>
    </row>
    <row r="782" spans="1:53" ht="14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P782" s="8"/>
      <c r="BA782" s="8"/>
    </row>
    <row r="783" spans="1:53" ht="14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P783" s="8"/>
      <c r="BA783" s="8"/>
    </row>
    <row r="784" spans="1:53" ht="14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P784" s="8"/>
      <c r="BA784" s="8"/>
    </row>
    <row r="785" spans="1:53" ht="14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P785" s="8"/>
      <c r="BA785" s="8"/>
    </row>
    <row r="786" spans="1:53" ht="14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P786" s="8"/>
      <c r="BA786" s="8"/>
    </row>
    <row r="787" spans="1:53" ht="14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P787" s="8"/>
      <c r="BA787" s="8"/>
    </row>
    <row r="788" spans="1:53" ht="14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P788" s="8"/>
      <c r="BA788" s="8"/>
    </row>
    <row r="789" spans="1:53" ht="14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P789" s="8"/>
      <c r="BA789" s="8"/>
    </row>
    <row r="790" spans="1:53" ht="14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P790" s="8"/>
      <c r="BA790" s="8"/>
    </row>
    <row r="791" spans="1:53" ht="14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P791" s="8"/>
      <c r="BA791" s="8"/>
    </row>
    <row r="792" spans="1:53" ht="14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P792" s="8"/>
      <c r="BA792" s="8"/>
    </row>
    <row r="793" spans="1:53" ht="14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P793" s="8"/>
      <c r="BA793" s="8"/>
    </row>
    <row r="794" spans="1:53" ht="14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P794" s="8"/>
      <c r="BA794" s="8"/>
    </row>
    <row r="795" spans="1:53" ht="14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P795" s="8"/>
      <c r="BA795" s="8"/>
    </row>
    <row r="796" spans="1:53" ht="14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P796" s="8"/>
      <c r="BA796" s="8"/>
    </row>
    <row r="797" spans="1:53" ht="14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P797" s="8"/>
      <c r="BA797" s="8"/>
    </row>
    <row r="798" spans="1:53" ht="14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P798" s="8"/>
      <c r="BA798" s="8"/>
    </row>
    <row r="799" spans="1:53" ht="14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P799" s="8"/>
      <c r="BA799" s="8"/>
    </row>
    <row r="800" spans="1:53" ht="14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P800" s="8"/>
      <c r="BA800" s="8"/>
    </row>
    <row r="801" spans="1:53" ht="14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P801" s="8"/>
      <c r="BA801" s="8"/>
    </row>
    <row r="802" spans="1:53" ht="14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P802" s="8"/>
      <c r="BA802" s="8"/>
    </row>
    <row r="803" spans="1:53" ht="14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P803" s="8"/>
      <c r="BA803" s="8"/>
    </row>
    <row r="804" spans="1:53" ht="14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P804" s="8"/>
      <c r="BA804" s="8"/>
    </row>
    <row r="805" spans="1:53" ht="14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P805" s="8"/>
      <c r="BA805" s="8"/>
    </row>
    <row r="806" spans="1:53" ht="14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P806" s="8"/>
      <c r="BA806" s="8"/>
    </row>
    <row r="807" spans="1:53" ht="14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P807" s="8"/>
      <c r="BA807" s="8"/>
    </row>
    <row r="808" spans="1:53" ht="14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P808" s="8"/>
      <c r="BA808" s="8"/>
    </row>
    <row r="809" spans="1:53" ht="14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P809" s="8"/>
      <c r="BA809" s="8"/>
    </row>
    <row r="810" spans="1:53" ht="14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P810" s="8"/>
      <c r="BA810" s="8"/>
    </row>
    <row r="811" spans="1:53" ht="14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P811" s="8"/>
      <c r="BA811" s="8"/>
    </row>
    <row r="812" spans="1:53" ht="14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P812" s="8"/>
      <c r="BA812" s="8"/>
    </row>
    <row r="813" spans="1:53" ht="14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P813" s="8"/>
      <c r="BA813" s="8"/>
    </row>
    <row r="814" spans="1:53" ht="14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P814" s="8"/>
      <c r="BA814" s="8"/>
    </row>
    <row r="815" spans="1:53" ht="14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P815" s="8"/>
      <c r="BA815" s="8"/>
    </row>
    <row r="816" spans="1:53" ht="14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P816" s="8"/>
      <c r="BA816" s="8"/>
    </row>
    <row r="817" spans="1:53" ht="14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P817" s="8"/>
      <c r="BA817" s="8"/>
    </row>
    <row r="818" spans="1:53" ht="14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P818" s="8"/>
      <c r="BA818" s="8"/>
    </row>
    <row r="819" spans="1:53" ht="14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P819" s="8"/>
      <c r="BA819" s="8"/>
    </row>
    <row r="820" spans="1:53" ht="14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P820" s="8"/>
      <c r="BA820" s="8"/>
    </row>
    <row r="821" spans="1:53" ht="14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P821" s="8"/>
      <c r="BA821" s="8"/>
    </row>
    <row r="822" spans="1:53" ht="14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P822" s="8"/>
      <c r="BA822" s="8"/>
    </row>
    <row r="823" spans="1:53" ht="14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P823" s="8"/>
      <c r="BA823" s="8"/>
    </row>
    <row r="824" spans="1:53" ht="14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P824" s="8"/>
      <c r="BA824" s="8"/>
    </row>
    <row r="825" spans="1:53" ht="14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P825" s="8"/>
      <c r="BA825" s="8"/>
    </row>
    <row r="826" spans="1:53" ht="14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P826" s="8"/>
      <c r="BA826" s="8"/>
    </row>
    <row r="827" spans="1:53" ht="14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P827" s="8"/>
      <c r="BA827" s="8"/>
    </row>
    <row r="828" spans="1:53" ht="14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P828" s="8"/>
      <c r="BA828" s="8"/>
    </row>
    <row r="829" spans="1:53" ht="14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P829" s="8"/>
      <c r="BA829" s="8"/>
    </row>
    <row r="830" spans="1:53" ht="14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P830" s="8"/>
      <c r="BA830" s="8"/>
    </row>
    <row r="831" spans="1:53" ht="14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P831" s="8"/>
      <c r="BA831" s="8"/>
    </row>
    <row r="832" spans="1:53" ht="14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P832" s="8"/>
      <c r="BA832" s="8"/>
    </row>
    <row r="833" spans="1:53" ht="14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P833" s="8"/>
      <c r="BA833" s="8"/>
    </row>
    <row r="834" spans="1:53" ht="14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P834" s="8"/>
      <c r="BA834" s="8"/>
    </row>
    <row r="835" spans="1:53" ht="14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P835" s="8"/>
      <c r="BA835" s="8"/>
    </row>
    <row r="836" spans="1:53" ht="14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P836" s="8"/>
      <c r="BA836" s="8"/>
    </row>
    <row r="837" spans="1:53" ht="14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P837" s="8"/>
      <c r="BA837" s="8"/>
    </row>
    <row r="838" spans="1:53" ht="14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P838" s="8"/>
      <c r="BA838" s="8"/>
    </row>
    <row r="839" spans="1:53" ht="14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P839" s="8"/>
      <c r="BA839" s="8"/>
    </row>
    <row r="840" spans="1:53" ht="14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P840" s="8"/>
      <c r="BA840" s="8"/>
    </row>
    <row r="841" spans="1:53" ht="14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P841" s="8"/>
      <c r="BA841" s="8"/>
    </row>
    <row r="842" spans="1:53" ht="14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P842" s="8"/>
      <c r="BA842" s="8"/>
    </row>
    <row r="843" spans="1:53" ht="14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P843" s="8"/>
      <c r="BA843" s="8"/>
    </row>
    <row r="844" spans="1:53" ht="14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P844" s="8"/>
      <c r="BA844" s="8"/>
    </row>
    <row r="845" spans="1:53" ht="14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P845" s="8"/>
      <c r="BA845" s="8"/>
    </row>
    <row r="846" spans="1:53" ht="14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P846" s="8"/>
      <c r="BA846" s="8"/>
    </row>
    <row r="847" spans="1:53" ht="14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P847" s="8"/>
      <c r="BA847" s="8"/>
    </row>
    <row r="848" spans="1:53" ht="14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P848" s="8"/>
      <c r="BA848" s="8"/>
    </row>
    <row r="849" spans="1:53" ht="14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P849" s="8"/>
      <c r="BA849" s="8"/>
    </row>
    <row r="850" spans="1:53" ht="14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P850" s="8"/>
      <c r="BA850" s="8"/>
    </row>
    <row r="851" spans="1:53" ht="14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P851" s="8"/>
      <c r="BA851" s="8"/>
    </row>
    <row r="852" spans="1:53" ht="14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P852" s="8"/>
      <c r="BA852" s="8"/>
    </row>
    <row r="853" spans="1:53" ht="14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P853" s="8"/>
      <c r="BA853" s="8"/>
    </row>
    <row r="854" spans="1:53" ht="14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P854" s="8"/>
      <c r="BA854" s="8"/>
    </row>
    <row r="855" spans="1:53" ht="14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P855" s="8"/>
      <c r="BA855" s="8"/>
    </row>
    <row r="856" spans="1:53" ht="14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P856" s="8"/>
      <c r="BA856" s="8"/>
    </row>
    <row r="857" spans="1:53" ht="14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P857" s="8"/>
      <c r="BA857" s="8"/>
    </row>
    <row r="858" spans="1:53" ht="14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P858" s="8"/>
      <c r="BA858" s="8"/>
    </row>
    <row r="859" spans="1:53" ht="14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P859" s="8"/>
      <c r="BA859" s="8"/>
    </row>
    <row r="860" spans="1:53" ht="14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P860" s="8"/>
      <c r="BA860" s="8"/>
    </row>
    <row r="861" spans="1:53" ht="14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P861" s="8"/>
      <c r="BA861" s="8"/>
    </row>
    <row r="862" spans="1:53" ht="14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P862" s="8"/>
      <c r="BA862" s="8"/>
    </row>
    <row r="863" spans="1:53" ht="14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P863" s="8"/>
      <c r="BA863" s="8"/>
    </row>
    <row r="864" spans="1:53" ht="14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P864" s="8"/>
      <c r="BA864" s="8"/>
    </row>
    <row r="865" spans="1:53" ht="14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P865" s="8"/>
      <c r="BA865" s="8"/>
    </row>
    <row r="866" spans="1:53" ht="14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P866" s="8"/>
      <c r="BA866" s="8"/>
    </row>
    <row r="867" spans="1:53" ht="14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P867" s="8"/>
      <c r="BA867" s="8"/>
    </row>
    <row r="868" spans="1:53" ht="14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P868" s="8"/>
      <c r="BA868" s="8"/>
    </row>
    <row r="869" spans="1:53" ht="14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P869" s="8"/>
      <c r="BA869" s="8"/>
    </row>
    <row r="870" spans="1:53" ht="14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P870" s="8"/>
      <c r="BA870" s="8"/>
    </row>
    <row r="871" spans="1:53" ht="14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P871" s="8"/>
      <c r="BA871" s="8"/>
    </row>
    <row r="872" spans="1:53" ht="14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P872" s="8"/>
      <c r="BA872" s="8"/>
    </row>
    <row r="873" spans="1:53" ht="14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P873" s="8"/>
      <c r="BA873" s="8"/>
    </row>
    <row r="874" spans="1:53" ht="14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P874" s="8"/>
      <c r="BA874" s="8"/>
    </row>
    <row r="875" spans="1:53" ht="14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P875" s="8"/>
      <c r="BA875" s="8"/>
    </row>
    <row r="876" spans="1:53" ht="14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P876" s="8"/>
      <c r="BA876" s="8"/>
    </row>
    <row r="877" spans="1:53" ht="14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P877" s="8"/>
      <c r="BA877" s="8"/>
    </row>
    <row r="878" spans="1:53" ht="14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P878" s="8"/>
      <c r="BA878" s="8"/>
    </row>
    <row r="879" spans="1:53" ht="14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P879" s="8"/>
      <c r="BA879" s="8"/>
    </row>
    <row r="880" spans="1:53" ht="14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P880" s="8"/>
      <c r="BA880" s="8"/>
    </row>
    <row r="881" spans="1:53" ht="14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P881" s="8"/>
      <c r="BA881" s="8"/>
    </row>
    <row r="882" spans="1:53" ht="14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P882" s="8"/>
      <c r="BA882" s="8"/>
    </row>
    <row r="883" spans="1:53" ht="14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P883" s="8"/>
      <c r="BA883" s="8"/>
    </row>
    <row r="884" spans="1:53" ht="14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P884" s="8"/>
      <c r="BA884" s="8"/>
    </row>
    <row r="885" spans="1:53" ht="14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P885" s="8"/>
      <c r="BA885" s="8"/>
    </row>
    <row r="886" spans="1:53" ht="14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P886" s="8"/>
      <c r="BA886" s="8"/>
    </row>
    <row r="887" spans="1:53" ht="14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P887" s="8"/>
      <c r="BA887" s="8"/>
    </row>
    <row r="888" spans="1:53" ht="14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P888" s="8"/>
      <c r="BA888" s="8"/>
    </row>
    <row r="889" spans="1:53" ht="14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P889" s="8"/>
      <c r="BA889" s="8"/>
    </row>
    <row r="890" spans="1:53" ht="14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P890" s="8"/>
      <c r="BA890" s="8"/>
    </row>
    <row r="891" spans="1:53" ht="14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P891" s="8"/>
      <c r="BA891" s="8"/>
    </row>
    <row r="892" spans="1:53" ht="14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P892" s="8"/>
      <c r="BA892" s="8"/>
    </row>
    <row r="893" spans="1:53" ht="14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P893" s="8"/>
      <c r="BA893" s="8"/>
    </row>
    <row r="894" spans="1:53" ht="14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P894" s="8"/>
      <c r="BA894" s="8"/>
    </row>
    <row r="895" spans="1:53" ht="14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P895" s="8"/>
      <c r="BA895" s="8"/>
    </row>
    <row r="896" spans="1:53" ht="14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P896" s="8"/>
      <c r="BA896" s="8"/>
    </row>
    <row r="897" spans="1:53" ht="14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P897" s="8"/>
      <c r="BA897" s="8"/>
    </row>
    <row r="898" spans="1:53" ht="14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P898" s="8"/>
      <c r="BA898" s="8"/>
    </row>
    <row r="899" spans="1:53" ht="14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P899" s="8"/>
      <c r="BA899" s="8"/>
    </row>
    <row r="900" spans="1:53" ht="14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P900" s="8"/>
      <c r="BA900" s="8"/>
    </row>
    <row r="901" spans="1:53" ht="14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P901" s="8"/>
      <c r="BA901" s="8"/>
    </row>
    <row r="902" spans="1:53" ht="14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P902" s="8"/>
      <c r="BA902" s="8"/>
    </row>
    <row r="903" spans="1:53" ht="14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P903" s="8"/>
      <c r="BA903" s="8"/>
    </row>
    <row r="904" spans="1:53" ht="14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P904" s="8"/>
      <c r="BA904" s="8"/>
    </row>
    <row r="905" spans="1:53" ht="14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P905" s="8"/>
      <c r="BA905" s="8"/>
    </row>
    <row r="906" spans="1:53" ht="14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P906" s="8"/>
      <c r="BA906" s="8"/>
    </row>
    <row r="907" spans="1:53" ht="14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P907" s="8"/>
      <c r="BA907" s="8"/>
    </row>
    <row r="908" spans="1:53" ht="14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P908" s="8"/>
      <c r="BA908" s="8"/>
    </row>
    <row r="909" spans="1:53" ht="14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P909" s="8"/>
      <c r="BA909" s="8"/>
    </row>
    <row r="910" spans="1:53" ht="14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P910" s="8"/>
      <c r="BA910" s="8"/>
    </row>
    <row r="911" spans="1:53" ht="14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P911" s="8"/>
      <c r="BA911" s="8"/>
    </row>
    <row r="912" spans="1:53" ht="14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P912" s="8"/>
      <c r="BA912" s="8"/>
    </row>
    <row r="913" spans="1:53" ht="14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P913" s="8"/>
      <c r="BA913" s="8"/>
    </row>
    <row r="914" spans="1:53" ht="14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P914" s="8"/>
      <c r="BA914" s="8"/>
    </row>
    <row r="915" spans="1:53" ht="14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P915" s="8"/>
      <c r="BA915" s="8"/>
    </row>
    <row r="916" spans="1:53" ht="14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P916" s="8"/>
      <c r="BA916" s="8"/>
    </row>
    <row r="917" spans="1:53" ht="14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P917" s="8"/>
      <c r="BA917" s="8"/>
    </row>
    <row r="918" spans="1:53" ht="14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P918" s="8"/>
      <c r="BA918" s="8"/>
    </row>
    <row r="919" spans="1:53" ht="14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P919" s="8"/>
      <c r="BA919" s="8"/>
    </row>
    <row r="920" spans="1:53" ht="14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P920" s="8"/>
      <c r="BA920" s="8"/>
    </row>
    <row r="921" spans="1:53" ht="14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P921" s="8"/>
      <c r="BA921" s="8"/>
    </row>
    <row r="922" spans="1:53" ht="14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P922" s="8"/>
      <c r="BA922" s="8"/>
    </row>
    <row r="923" spans="1:53" ht="14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P923" s="8"/>
      <c r="BA923" s="8"/>
    </row>
    <row r="924" spans="1:53" ht="14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P924" s="8"/>
      <c r="BA924" s="8"/>
    </row>
    <row r="925" spans="1:53" ht="14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P925" s="8"/>
      <c r="BA925" s="8"/>
    </row>
    <row r="926" spans="1:53" ht="14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P926" s="8"/>
      <c r="BA926" s="8"/>
    </row>
    <row r="927" spans="1:53" ht="14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P927" s="8"/>
      <c r="BA927" s="8"/>
    </row>
    <row r="928" spans="1:53" ht="14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P928" s="8"/>
      <c r="BA928" s="8"/>
    </row>
    <row r="929" spans="1:53" ht="14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P929" s="8"/>
      <c r="BA929" s="8"/>
    </row>
    <row r="930" spans="1:53" ht="14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P930" s="8"/>
      <c r="BA930" s="8"/>
    </row>
    <row r="931" spans="1:53" ht="14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P931" s="8"/>
      <c r="BA931" s="8"/>
    </row>
    <row r="932" spans="1:53" ht="14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P932" s="8"/>
      <c r="BA932" s="8"/>
    </row>
    <row r="933" spans="1:53" ht="14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P933" s="8"/>
      <c r="BA933" s="8"/>
    </row>
    <row r="934" spans="1:53" ht="14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P934" s="8"/>
      <c r="BA934" s="8"/>
    </row>
    <row r="935" spans="1:53" ht="14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P935" s="8"/>
      <c r="BA935" s="8"/>
    </row>
    <row r="936" spans="1:53" ht="14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P936" s="8"/>
      <c r="BA936" s="8"/>
    </row>
    <row r="937" spans="1:53" ht="14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P937" s="8"/>
      <c r="BA937" s="8"/>
    </row>
    <row r="938" spans="1:53" ht="14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P938" s="8"/>
      <c r="BA938" s="8"/>
    </row>
    <row r="939" spans="1:53" ht="14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P939" s="8"/>
      <c r="BA939" s="8"/>
    </row>
    <row r="940" spans="1:53" ht="14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P940" s="8"/>
      <c r="BA940" s="8"/>
    </row>
    <row r="941" spans="1:53" ht="14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P941" s="8"/>
      <c r="BA941" s="8"/>
    </row>
    <row r="942" spans="1:53" ht="14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P942" s="8"/>
      <c r="BA942" s="8"/>
    </row>
    <row r="943" spans="1:53" ht="14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P943" s="8"/>
      <c r="BA943" s="8"/>
    </row>
    <row r="944" spans="1:53" ht="14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P944" s="8"/>
      <c r="BA944" s="8"/>
    </row>
    <row r="945" spans="1:53" ht="14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P945" s="8"/>
      <c r="BA945" s="8"/>
    </row>
    <row r="946" spans="1:53" ht="14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P946" s="8"/>
      <c r="BA946" s="8"/>
    </row>
    <row r="947" spans="1:53" ht="14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P947" s="8"/>
      <c r="BA947" s="8"/>
    </row>
    <row r="948" spans="1:53" ht="14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P948" s="8"/>
      <c r="BA948" s="8"/>
    </row>
    <row r="949" spans="1:53" ht="14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P949" s="8"/>
      <c r="BA949" s="8"/>
    </row>
    <row r="950" spans="1:53" ht="14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P950" s="8"/>
      <c r="BA950" s="8"/>
    </row>
    <row r="951" spans="1:53" ht="14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P951" s="8"/>
      <c r="BA951" s="8"/>
    </row>
    <row r="952" spans="1:53" ht="14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P952" s="8"/>
      <c r="BA952" s="8"/>
    </row>
    <row r="953" spans="1:53" ht="14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P953" s="8"/>
      <c r="BA953" s="8"/>
    </row>
    <row r="954" spans="1:53" ht="14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P954" s="8"/>
      <c r="BA954" s="8"/>
    </row>
    <row r="955" spans="1:53" ht="14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P955" s="8"/>
      <c r="BA955" s="8"/>
    </row>
    <row r="956" spans="1:53" ht="14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P956" s="8"/>
      <c r="BA956" s="8"/>
    </row>
    <row r="957" spans="1:53" ht="14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P957" s="8"/>
      <c r="BA957" s="8"/>
    </row>
    <row r="958" spans="1:53" ht="14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P958" s="8"/>
      <c r="BA958" s="8"/>
    </row>
    <row r="959" spans="1:53" ht="14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P959" s="8"/>
      <c r="BA959" s="8"/>
    </row>
    <row r="960" spans="1:53" ht="14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P960" s="8"/>
      <c r="BA960" s="8"/>
    </row>
    <row r="961" spans="1:53" ht="14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P961" s="8"/>
      <c r="BA961" s="8"/>
    </row>
    <row r="962" spans="1:53" ht="14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P962" s="8"/>
      <c r="BA962" s="8"/>
    </row>
    <row r="963" spans="1:53" ht="14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P963" s="8"/>
      <c r="BA963" s="8"/>
    </row>
    <row r="964" spans="1:53" ht="14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P964" s="8"/>
      <c r="BA964" s="8"/>
    </row>
    <row r="965" spans="1:53" ht="14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P965" s="8"/>
      <c r="BA965" s="8"/>
    </row>
    <row r="966" spans="1:53" ht="14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P966" s="8"/>
      <c r="BA966" s="8"/>
    </row>
    <row r="967" spans="1:53" ht="14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P967" s="8"/>
      <c r="BA967" s="8"/>
    </row>
    <row r="968" spans="1:53" ht="14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P968" s="8"/>
      <c r="BA968" s="8"/>
    </row>
    <row r="969" spans="1:53" ht="14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P969" s="8"/>
      <c r="BA969" s="8"/>
    </row>
    <row r="970" spans="1:53" ht="14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P970" s="8"/>
      <c r="BA970" s="8"/>
    </row>
    <row r="971" spans="1:53" ht="14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P971" s="8"/>
      <c r="BA971" s="8"/>
    </row>
    <row r="972" spans="1:53" ht="14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P972" s="8"/>
      <c r="BA972" s="8"/>
    </row>
    <row r="973" spans="1:53" ht="14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P973" s="8"/>
      <c r="BA973" s="8"/>
    </row>
    <row r="974" spans="1:53" ht="14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P974" s="8"/>
      <c r="BA974" s="8"/>
    </row>
    <row r="975" spans="1:53" ht="14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P975" s="8"/>
      <c r="BA975" s="8"/>
    </row>
    <row r="976" spans="1:53" ht="14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P976" s="8"/>
      <c r="BA976" s="8"/>
    </row>
    <row r="977" spans="1:53" ht="14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P977" s="8"/>
      <c r="BA977" s="8"/>
    </row>
    <row r="978" spans="1:53" ht="14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P978" s="8"/>
      <c r="BA978" s="8"/>
    </row>
    <row r="979" spans="1:53" ht="14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P979" s="8"/>
      <c r="BA979" s="8"/>
    </row>
    <row r="980" spans="1:53" ht="14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P980" s="8"/>
      <c r="BA980" s="8"/>
    </row>
    <row r="981" spans="1:53" ht="14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P981" s="8"/>
      <c r="BA981" s="8"/>
    </row>
    <row r="982" spans="1:53" ht="14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P982" s="8"/>
      <c r="BA982" s="8"/>
    </row>
    <row r="983" spans="1:53" ht="14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P983" s="8"/>
      <c r="BA983" s="8"/>
    </row>
    <row r="984" spans="1:53" ht="14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P984" s="8"/>
      <c r="BA984" s="8"/>
    </row>
    <row r="985" spans="1:53" ht="14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P985" s="8"/>
      <c r="BA985" s="8"/>
    </row>
    <row r="986" spans="1:53" ht="14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P986" s="8"/>
      <c r="BA986" s="8"/>
    </row>
    <row r="987" spans="1:53" ht="14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P987" s="8"/>
      <c r="BA987" s="8"/>
    </row>
  </sheetData>
  <mergeCells count="5">
    <mergeCell ref="B3:J3"/>
    <mergeCell ref="B4:J4"/>
    <mergeCell ref="E7:F7"/>
    <mergeCell ref="E8:G8"/>
    <mergeCell ref="C11:AN11"/>
  </mergeCells>
  <phoneticPr fontId="3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A1006"/>
  <sheetViews>
    <sheetView showGridLines="0" tabSelected="1" zoomScaleNormal="100" workbookViewId="0">
      <pane xSplit="4" ySplit="15" topLeftCell="E55" activePane="bottomRight" state="frozen"/>
      <selection pane="topRight" activeCell="E1" sqref="E1"/>
      <selection pane="bottomLeft" activeCell="A16" sqref="A16"/>
      <selection pane="bottomRight" activeCell="Q64" sqref="Q64:AZ64"/>
    </sheetView>
  </sheetViews>
  <sheetFormatPr defaultColWidth="14.42578125" defaultRowHeight="15.75" customHeight="1"/>
  <cols>
    <col min="1" max="1" width="3.140625" customWidth="1"/>
    <col min="2" max="2" width="3.7109375" customWidth="1"/>
    <col min="3" max="3" width="73.5703125" bestFit="1" customWidth="1"/>
    <col min="4" max="4" width="16.28515625" customWidth="1"/>
    <col min="5" max="52" width="13.140625" customWidth="1"/>
    <col min="53" max="53" width="5.7109375" customWidth="1"/>
  </cols>
  <sheetData>
    <row r="1" spans="1:53" ht="15.75" customHeight="1" thickBot="1">
      <c r="A1" s="1"/>
      <c r="B1" s="2"/>
      <c r="C1" s="2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1"/>
      <c r="AO1" s="8"/>
    </row>
    <row r="2" spans="1:53" ht="15" thickTop="1">
      <c r="A2" s="13"/>
      <c r="B2" s="15"/>
      <c r="C2" s="19"/>
      <c r="D2" s="28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90"/>
    </row>
    <row r="3" spans="1:53" ht="23.25">
      <c r="A3" s="291"/>
      <c r="B3" s="512" t="s">
        <v>191</v>
      </c>
      <c r="C3" s="513"/>
      <c r="D3" s="514"/>
      <c r="E3" s="513"/>
      <c r="F3" s="513"/>
      <c r="G3" s="513"/>
      <c r="H3" s="513"/>
      <c r="I3" s="513"/>
      <c r="J3" s="513"/>
      <c r="K3" s="515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4"/>
    </row>
    <row r="4" spans="1:53" ht="23.25">
      <c r="A4" s="291"/>
      <c r="B4" s="516" t="s">
        <v>192</v>
      </c>
      <c r="C4" s="517"/>
      <c r="D4" s="517"/>
      <c r="E4" s="517"/>
      <c r="F4" s="517"/>
      <c r="G4" s="517"/>
      <c r="H4" s="517"/>
      <c r="I4" s="517"/>
      <c r="J4" s="517"/>
      <c r="K4" s="517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4"/>
    </row>
    <row r="5" spans="1:53" ht="3" customHeight="1">
      <c r="A5" s="13"/>
      <c r="B5" s="37"/>
      <c r="C5" s="57"/>
      <c r="D5" s="286"/>
      <c r="E5" s="57"/>
      <c r="F5" s="57"/>
      <c r="G5" s="57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6"/>
    </row>
    <row r="6" spans="1:53" ht="18.75" customHeight="1">
      <c r="A6" s="13"/>
      <c r="B6" s="64"/>
      <c r="C6" s="370" t="s">
        <v>198</v>
      </c>
      <c r="D6" s="373">
        <v>0.7</v>
      </c>
      <c r="E6" s="24"/>
      <c r="F6" s="24"/>
      <c r="G6" s="24"/>
      <c r="H6" s="24"/>
      <c r="I6" s="25"/>
      <c r="J6" s="25"/>
      <c r="K6" s="518" t="s">
        <v>6</v>
      </c>
      <c r="L6" s="49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95"/>
      <c r="BA6" s="296"/>
    </row>
    <row r="7" spans="1:53" ht="18.75" customHeight="1" thickBot="1">
      <c r="A7" s="13"/>
      <c r="B7" s="64"/>
      <c r="C7" s="348" t="s">
        <v>148</v>
      </c>
      <c r="D7" s="350">
        <f>AVERAGE(E52:AZ52)</f>
        <v>486566.33333333331</v>
      </c>
      <c r="E7" s="24"/>
      <c r="F7" s="24"/>
      <c r="G7" s="24"/>
      <c r="H7" s="24"/>
      <c r="I7" s="25"/>
      <c r="J7" s="25"/>
      <c r="K7" s="298"/>
      <c r="L7" s="497" t="s">
        <v>8</v>
      </c>
      <c r="M7" s="509"/>
      <c r="N7" s="509"/>
      <c r="O7" s="509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95"/>
      <c r="BA7" s="296"/>
    </row>
    <row r="8" spans="1:53" ht="18.75" customHeight="1" thickTop="1" thickBot="1">
      <c r="A8" s="13"/>
      <c r="B8" s="64"/>
      <c r="C8" s="347" t="s">
        <v>149</v>
      </c>
      <c r="D8" s="407">
        <f>SUM(E59:AZ59)</f>
        <v>21</v>
      </c>
      <c r="E8" s="24"/>
      <c r="F8" s="24"/>
      <c r="G8" s="24"/>
      <c r="H8" s="24"/>
      <c r="I8" s="25"/>
      <c r="J8" s="25"/>
      <c r="K8" s="53"/>
      <c r="L8" s="497" t="s">
        <v>10</v>
      </c>
      <c r="M8" s="509"/>
      <c r="N8" s="509"/>
      <c r="O8" s="509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95"/>
      <c r="BA8" s="296"/>
    </row>
    <row r="9" spans="1:53" ht="18.75" customHeight="1" thickTop="1">
      <c r="A9" s="13"/>
      <c r="B9" s="64"/>
      <c r="C9" s="347" t="s">
        <v>197</v>
      </c>
      <c r="D9" s="349">
        <f>-E51+SUM(E57:AZ57)</f>
        <v>19655184</v>
      </c>
      <c r="E9" s="521"/>
      <c r="F9" s="24"/>
      <c r="G9" s="24"/>
      <c r="H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J9" s="25"/>
      <c r="AK9" s="25"/>
      <c r="AL9" s="25"/>
      <c r="AM9" s="25"/>
      <c r="AN9" s="295"/>
      <c r="BA9" s="296"/>
    </row>
    <row r="10" spans="1:53" ht="18.75" customHeight="1">
      <c r="A10" s="13"/>
      <c r="B10" s="64"/>
      <c r="C10" s="347" t="s">
        <v>150</v>
      </c>
      <c r="D10" s="299">
        <f>(AZ53/E51-1)/4</f>
        <v>1.3280529729729729</v>
      </c>
      <c r="E10" s="521">
        <f>D50/48</f>
        <v>1895883.6666666667</v>
      </c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95"/>
      <c r="BA10" s="296"/>
    </row>
    <row r="11" spans="1:53" ht="10.5" hidden="1" customHeight="1">
      <c r="A11" s="12"/>
      <c r="B11" s="300"/>
      <c r="C11" s="12"/>
      <c r="D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BA11" s="296"/>
    </row>
    <row r="12" spans="1:53" ht="2.25" customHeight="1">
      <c r="A12" s="12"/>
      <c r="B12" s="30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BA12" s="296"/>
    </row>
    <row r="13" spans="1:53" ht="20.25" customHeight="1">
      <c r="A13" s="301"/>
      <c r="B13" s="302"/>
      <c r="C13" s="510" t="s">
        <v>151</v>
      </c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296"/>
    </row>
    <row r="14" spans="1:53" ht="44.25" customHeight="1">
      <c r="A14" s="13"/>
      <c r="B14" s="64"/>
      <c r="C14" s="366"/>
      <c r="D14" s="366" t="s">
        <v>185</v>
      </c>
      <c r="E14" s="367" t="s">
        <v>110</v>
      </c>
      <c r="F14" s="368" t="s">
        <v>111</v>
      </c>
      <c r="G14" s="369" t="s">
        <v>112</v>
      </c>
      <c r="H14" s="369" t="s">
        <v>113</v>
      </c>
      <c r="I14" s="369" t="s">
        <v>114</v>
      </c>
      <c r="J14" s="369" t="s">
        <v>115</v>
      </c>
      <c r="K14" s="369" t="s">
        <v>116</v>
      </c>
      <c r="L14" s="369" t="s">
        <v>117</v>
      </c>
      <c r="M14" s="369" t="s">
        <v>118</v>
      </c>
      <c r="N14" s="369" t="s">
        <v>119</v>
      </c>
      <c r="O14" s="369" t="s">
        <v>120</v>
      </c>
      <c r="P14" s="369" t="s">
        <v>121</v>
      </c>
      <c r="Q14" s="369" t="s">
        <v>122</v>
      </c>
      <c r="R14" s="369" t="s">
        <v>123</v>
      </c>
      <c r="S14" s="369" t="s">
        <v>124</v>
      </c>
      <c r="T14" s="369" t="s">
        <v>125</v>
      </c>
      <c r="U14" s="369" t="s">
        <v>126</v>
      </c>
      <c r="V14" s="369" t="s">
        <v>127</v>
      </c>
      <c r="W14" s="369" t="s">
        <v>128</v>
      </c>
      <c r="X14" s="369" t="s">
        <v>129</v>
      </c>
      <c r="Y14" s="369" t="s">
        <v>130</v>
      </c>
      <c r="Z14" s="369" t="s">
        <v>131</v>
      </c>
      <c r="AA14" s="369" t="s">
        <v>132</v>
      </c>
      <c r="AB14" s="369" t="s">
        <v>133</v>
      </c>
      <c r="AC14" s="369" t="s">
        <v>134</v>
      </c>
      <c r="AD14" s="369" t="s">
        <v>135</v>
      </c>
      <c r="AE14" s="369" t="s">
        <v>136</v>
      </c>
      <c r="AF14" s="369" t="s">
        <v>137</v>
      </c>
      <c r="AG14" s="369" t="s">
        <v>138</v>
      </c>
      <c r="AH14" s="369" t="s">
        <v>139</v>
      </c>
      <c r="AI14" s="369" t="s">
        <v>140</v>
      </c>
      <c r="AJ14" s="369" t="s">
        <v>141</v>
      </c>
      <c r="AK14" s="369" t="s">
        <v>142</v>
      </c>
      <c r="AL14" s="369" t="s">
        <v>143</v>
      </c>
      <c r="AM14" s="369" t="s">
        <v>144</v>
      </c>
      <c r="AN14" s="369" t="s">
        <v>145</v>
      </c>
      <c r="AO14" s="369" t="s">
        <v>172</v>
      </c>
      <c r="AP14" s="369" t="s">
        <v>173</v>
      </c>
      <c r="AQ14" s="369" t="s">
        <v>174</v>
      </c>
      <c r="AR14" s="369" t="s">
        <v>175</v>
      </c>
      <c r="AS14" s="369" t="s">
        <v>176</v>
      </c>
      <c r="AT14" s="369" t="s">
        <v>177</v>
      </c>
      <c r="AU14" s="369" t="s">
        <v>178</v>
      </c>
      <c r="AV14" s="369" t="s">
        <v>179</v>
      </c>
      <c r="AW14" s="369" t="s">
        <v>180</v>
      </c>
      <c r="AX14" s="369" t="s">
        <v>181</v>
      </c>
      <c r="AY14" s="369" t="s">
        <v>182</v>
      </c>
      <c r="AZ14" s="369" t="s">
        <v>183</v>
      </c>
      <c r="BA14" s="296"/>
    </row>
    <row r="15" spans="1:53" ht="12" hidden="1" customHeight="1">
      <c r="A15" s="13"/>
      <c r="B15" s="64"/>
      <c r="C15" s="303"/>
      <c r="D15" s="303"/>
      <c r="E15" s="355">
        <v>1</v>
      </c>
      <c r="F15" s="353">
        <v>2</v>
      </c>
      <c r="G15" s="304">
        <v>3</v>
      </c>
      <c r="H15" s="304">
        <v>4</v>
      </c>
      <c r="I15" s="304">
        <v>5</v>
      </c>
      <c r="J15" s="304">
        <v>6</v>
      </c>
      <c r="K15" s="304">
        <v>7</v>
      </c>
      <c r="L15" s="304">
        <v>8</v>
      </c>
      <c r="M15" s="304">
        <v>9</v>
      </c>
      <c r="N15" s="304">
        <v>10</v>
      </c>
      <c r="O15" s="304">
        <v>11</v>
      </c>
      <c r="P15" s="304">
        <v>12</v>
      </c>
      <c r="Q15" s="304">
        <v>13</v>
      </c>
      <c r="R15" s="304">
        <v>14</v>
      </c>
      <c r="S15" s="304">
        <v>15</v>
      </c>
      <c r="T15" s="304">
        <v>16</v>
      </c>
      <c r="U15" s="304">
        <v>17</v>
      </c>
      <c r="V15" s="304">
        <v>18</v>
      </c>
      <c r="W15" s="304">
        <v>19</v>
      </c>
      <c r="X15" s="304">
        <v>20</v>
      </c>
      <c r="Y15" s="304">
        <v>21</v>
      </c>
      <c r="Z15" s="304">
        <v>22</v>
      </c>
      <c r="AA15" s="304">
        <v>23</v>
      </c>
      <c r="AB15" s="304">
        <v>24</v>
      </c>
      <c r="AC15" s="304">
        <v>25</v>
      </c>
      <c r="AD15" s="304">
        <v>26</v>
      </c>
      <c r="AE15" s="304">
        <v>27</v>
      </c>
      <c r="AF15" s="304">
        <v>28</v>
      </c>
      <c r="AG15" s="304">
        <v>29</v>
      </c>
      <c r="AH15" s="304">
        <v>30</v>
      </c>
      <c r="AI15" s="304">
        <v>31</v>
      </c>
      <c r="AJ15" s="304">
        <v>32</v>
      </c>
      <c r="AK15" s="304">
        <v>33</v>
      </c>
      <c r="AL15" s="304">
        <v>34</v>
      </c>
      <c r="AM15" s="304">
        <v>35</v>
      </c>
      <c r="AN15" s="304">
        <v>36</v>
      </c>
      <c r="AO15" s="304">
        <v>37</v>
      </c>
      <c r="AP15" s="304">
        <v>38</v>
      </c>
      <c r="AQ15" s="304">
        <v>39</v>
      </c>
      <c r="AR15" s="304">
        <v>40</v>
      </c>
      <c r="AS15" s="304">
        <v>41</v>
      </c>
      <c r="AT15" s="304">
        <v>42</v>
      </c>
      <c r="AU15" s="304">
        <v>43</v>
      </c>
      <c r="AV15" s="304">
        <v>44</v>
      </c>
      <c r="AW15" s="304">
        <v>45</v>
      </c>
      <c r="AX15" s="304">
        <v>46</v>
      </c>
      <c r="AY15" s="304">
        <v>47</v>
      </c>
      <c r="AZ15" s="304">
        <v>48</v>
      </c>
      <c r="BA15" s="296"/>
    </row>
    <row r="16" spans="1:53" ht="15" customHeight="1">
      <c r="A16" s="13"/>
      <c r="B16" s="64"/>
      <c r="C16" s="104" t="s">
        <v>152</v>
      </c>
      <c r="D16" s="351">
        <f t="shared" ref="D16:D52" si="0">SUM(E16:AZ16)</f>
        <v>114357600</v>
      </c>
      <c r="E16" s="356">
        <f>Продажи!E23</f>
        <v>252000</v>
      </c>
      <c r="F16" s="354">
        <f>Продажи!F23</f>
        <v>378000</v>
      </c>
      <c r="G16" s="336">
        <f>Продажи!G23</f>
        <v>420000</v>
      </c>
      <c r="H16" s="336">
        <f>Продажи!H23</f>
        <v>495600</v>
      </c>
      <c r="I16" s="336">
        <f>Продажи!I23</f>
        <v>672000</v>
      </c>
      <c r="J16" s="336">
        <f>Продажи!J23</f>
        <v>756000</v>
      </c>
      <c r="K16" s="336">
        <f>Продажи!K23</f>
        <v>798000</v>
      </c>
      <c r="L16" s="336">
        <f>Продажи!L23</f>
        <v>882000</v>
      </c>
      <c r="M16" s="336">
        <f>Продажи!M23</f>
        <v>798000</v>
      </c>
      <c r="N16" s="336">
        <f>Продажи!N23</f>
        <v>840000</v>
      </c>
      <c r="O16" s="336">
        <f>Продажи!O23</f>
        <v>1050000</v>
      </c>
      <c r="P16" s="336">
        <f>Продажи!P23</f>
        <v>1260000</v>
      </c>
      <c r="Q16" s="336">
        <f>Продажи!Q23</f>
        <v>1470000</v>
      </c>
      <c r="R16" s="336">
        <f>Продажи!R23</f>
        <v>1680000</v>
      </c>
      <c r="S16" s="336">
        <f>Продажи!S23</f>
        <v>1890000</v>
      </c>
      <c r="T16" s="336">
        <f>Продажи!T23</f>
        <v>2100000</v>
      </c>
      <c r="U16" s="336">
        <f>Продажи!U23</f>
        <v>2310000</v>
      </c>
      <c r="V16" s="336">
        <f>Продажи!V23</f>
        <v>2520000</v>
      </c>
      <c r="W16" s="336">
        <f>Продажи!W23</f>
        <v>2520000</v>
      </c>
      <c r="X16" s="336">
        <f>Продажи!X23</f>
        <v>2520000</v>
      </c>
      <c r="Y16" s="336">
        <f>Продажи!Y23</f>
        <v>2688000</v>
      </c>
      <c r="Z16" s="336">
        <f>Продажи!Z23</f>
        <v>2688000</v>
      </c>
      <c r="AA16" s="336">
        <f>Продажи!AA23</f>
        <v>2856000</v>
      </c>
      <c r="AB16" s="336">
        <f>Продажи!AB23</f>
        <v>2856000</v>
      </c>
      <c r="AC16" s="336">
        <f>Продажи!AC23</f>
        <v>2940000</v>
      </c>
      <c r="AD16" s="336">
        <f>Продажи!AD23</f>
        <v>2940000</v>
      </c>
      <c r="AE16" s="336">
        <f>Продажи!AE23</f>
        <v>2940000</v>
      </c>
      <c r="AF16" s="336">
        <f>Продажи!AF23</f>
        <v>2940000</v>
      </c>
      <c r="AG16" s="336">
        <f>Продажи!AG23</f>
        <v>3024000</v>
      </c>
      <c r="AH16" s="336">
        <f>Продажи!AH23</f>
        <v>3024000</v>
      </c>
      <c r="AI16" s="336">
        <f>Продажи!AI23</f>
        <v>3150000</v>
      </c>
      <c r="AJ16" s="336">
        <f>Продажи!AJ23</f>
        <v>3150000</v>
      </c>
      <c r="AK16" s="336">
        <f>Продажи!AK23</f>
        <v>3276000</v>
      </c>
      <c r="AL16" s="336">
        <f>Продажи!AL23</f>
        <v>3276000</v>
      </c>
      <c r="AM16" s="336">
        <f>Продажи!AM23</f>
        <v>3318000</v>
      </c>
      <c r="AN16" s="336">
        <f>Продажи!AN23</f>
        <v>3360000</v>
      </c>
      <c r="AO16" s="336">
        <f>Продажи!AO23</f>
        <v>3360000</v>
      </c>
      <c r="AP16" s="336">
        <f>Продажи!AP23</f>
        <v>3360000</v>
      </c>
      <c r="AQ16" s="336">
        <f>Продажи!AQ23</f>
        <v>3360000</v>
      </c>
      <c r="AR16" s="336">
        <f>Продажи!AR23</f>
        <v>3360000</v>
      </c>
      <c r="AS16" s="336">
        <f>Продажи!AS23</f>
        <v>3360000</v>
      </c>
      <c r="AT16" s="336">
        <f>Продажи!AT23</f>
        <v>3360000</v>
      </c>
      <c r="AU16" s="336">
        <f>Продажи!AU23</f>
        <v>3360000</v>
      </c>
      <c r="AV16" s="336">
        <f>Продажи!AV23</f>
        <v>3360000</v>
      </c>
      <c r="AW16" s="336">
        <f>Продажи!AW23</f>
        <v>3360000</v>
      </c>
      <c r="AX16" s="336">
        <f>Продажи!AX23</f>
        <v>3360000</v>
      </c>
      <c r="AY16" s="336">
        <f>Продажи!AY23</f>
        <v>3360000</v>
      </c>
      <c r="AZ16" s="336">
        <f>Продажи!AZ23</f>
        <v>3360000</v>
      </c>
      <c r="BA16" s="296"/>
    </row>
    <row r="17" spans="1:53" ht="15" customHeight="1">
      <c r="A17" s="13"/>
      <c r="B17" s="64"/>
      <c r="C17" s="104" t="s">
        <v>153</v>
      </c>
      <c r="D17" s="351">
        <f t="shared" si="0"/>
        <v>80793916</v>
      </c>
      <c r="E17" s="356">
        <f t="shared" ref="E17:AN17" si="1">E18+E24+E30+E31+E32+E33</f>
        <v>152670</v>
      </c>
      <c r="F17" s="354">
        <f t="shared" si="1"/>
        <v>229005</v>
      </c>
      <c r="G17" s="336">
        <f t="shared" si="1"/>
        <v>254450</v>
      </c>
      <c r="H17" s="336">
        <f t="shared" si="1"/>
        <v>320901</v>
      </c>
      <c r="I17" s="336">
        <f t="shared" si="1"/>
        <v>468720</v>
      </c>
      <c r="J17" s="336">
        <f t="shared" si="1"/>
        <v>527310</v>
      </c>
      <c r="K17" s="336">
        <f t="shared" si="1"/>
        <v>556605</v>
      </c>
      <c r="L17" s="336">
        <f t="shared" si="1"/>
        <v>615195</v>
      </c>
      <c r="M17" s="336">
        <f t="shared" si="1"/>
        <v>556605</v>
      </c>
      <c r="N17" s="336">
        <f t="shared" si="1"/>
        <v>585900</v>
      </c>
      <c r="O17" s="336">
        <f t="shared" si="1"/>
        <v>732375</v>
      </c>
      <c r="P17" s="336">
        <f t="shared" si="1"/>
        <v>878850</v>
      </c>
      <c r="Q17" s="336">
        <f t="shared" si="1"/>
        <v>1025325</v>
      </c>
      <c r="R17" s="336">
        <f t="shared" si="1"/>
        <v>1171800</v>
      </c>
      <c r="S17" s="336">
        <f t="shared" si="1"/>
        <v>1318275</v>
      </c>
      <c r="T17" s="336">
        <f t="shared" si="1"/>
        <v>1464750</v>
      </c>
      <c r="U17" s="336">
        <f t="shared" si="1"/>
        <v>1638175</v>
      </c>
      <c r="V17" s="336">
        <f t="shared" si="1"/>
        <v>1787100</v>
      </c>
      <c r="W17" s="336">
        <f t="shared" si="1"/>
        <v>1787100</v>
      </c>
      <c r="X17" s="336">
        <f t="shared" si="1"/>
        <v>1787100</v>
      </c>
      <c r="Y17" s="336">
        <f t="shared" si="1"/>
        <v>1906240</v>
      </c>
      <c r="Z17" s="336">
        <f t="shared" si="1"/>
        <v>1906240</v>
      </c>
      <c r="AA17" s="336">
        <f t="shared" si="1"/>
        <v>2025380</v>
      </c>
      <c r="AB17" s="336">
        <f t="shared" si="1"/>
        <v>2025380</v>
      </c>
      <c r="AC17" s="336">
        <f t="shared" si="1"/>
        <v>2084950</v>
      </c>
      <c r="AD17" s="336">
        <f t="shared" si="1"/>
        <v>2084950</v>
      </c>
      <c r="AE17" s="336">
        <f t="shared" si="1"/>
        <v>2084950</v>
      </c>
      <c r="AF17" s="336">
        <f t="shared" si="1"/>
        <v>2084950</v>
      </c>
      <c r="AG17" s="336">
        <f t="shared" si="1"/>
        <v>2144520</v>
      </c>
      <c r="AH17" s="336">
        <f t="shared" si="1"/>
        <v>2144520</v>
      </c>
      <c r="AI17" s="336">
        <f t="shared" si="1"/>
        <v>2233875</v>
      </c>
      <c r="AJ17" s="336">
        <f t="shared" si="1"/>
        <v>2233875</v>
      </c>
      <c r="AK17" s="336">
        <f t="shared" si="1"/>
        <v>2323230</v>
      </c>
      <c r="AL17" s="336">
        <f t="shared" si="1"/>
        <v>2323230</v>
      </c>
      <c r="AM17" s="336">
        <f t="shared" si="1"/>
        <v>2353015</v>
      </c>
      <c r="AN17" s="336">
        <f t="shared" si="1"/>
        <v>2382800</v>
      </c>
      <c r="AO17" s="336">
        <f t="shared" ref="AO17:AZ17" si="2">AO18+AO24+AO30+AO31+AO32+AO33</f>
        <v>2382800</v>
      </c>
      <c r="AP17" s="336">
        <f t="shared" si="2"/>
        <v>2382800</v>
      </c>
      <c r="AQ17" s="336">
        <f t="shared" si="2"/>
        <v>2382800</v>
      </c>
      <c r="AR17" s="336">
        <f t="shared" si="2"/>
        <v>2382800</v>
      </c>
      <c r="AS17" s="336">
        <f t="shared" si="2"/>
        <v>2382800</v>
      </c>
      <c r="AT17" s="336">
        <f t="shared" si="2"/>
        <v>2382800</v>
      </c>
      <c r="AU17" s="336">
        <f t="shared" si="2"/>
        <v>2382800</v>
      </c>
      <c r="AV17" s="336">
        <f t="shared" si="2"/>
        <v>2382800</v>
      </c>
      <c r="AW17" s="336">
        <f t="shared" si="2"/>
        <v>2382800</v>
      </c>
      <c r="AX17" s="336">
        <f t="shared" si="2"/>
        <v>2382800</v>
      </c>
      <c r="AY17" s="336">
        <f t="shared" si="2"/>
        <v>2382800</v>
      </c>
      <c r="AZ17" s="336">
        <f t="shared" si="2"/>
        <v>2382800</v>
      </c>
      <c r="BA17" s="296"/>
    </row>
    <row r="18" spans="1:53" ht="15" customHeight="1">
      <c r="A18" s="305"/>
      <c r="B18" s="306"/>
      <c r="C18" s="307" t="s">
        <v>95</v>
      </c>
      <c r="D18" s="351">
        <f t="shared" si="0"/>
        <v>60133038</v>
      </c>
      <c r="E18" s="382">
        <f t="shared" ref="E18:AN18" si="3">SUM(E19:E23)</f>
        <v>132510</v>
      </c>
      <c r="F18" s="397">
        <f t="shared" si="3"/>
        <v>198765</v>
      </c>
      <c r="G18" s="398">
        <f t="shared" si="3"/>
        <v>220850</v>
      </c>
      <c r="H18" s="398">
        <f t="shared" si="3"/>
        <v>260603</v>
      </c>
      <c r="I18" s="398">
        <f t="shared" si="3"/>
        <v>353360</v>
      </c>
      <c r="J18" s="398">
        <f t="shared" si="3"/>
        <v>397530</v>
      </c>
      <c r="K18" s="398">
        <f t="shared" si="3"/>
        <v>419615</v>
      </c>
      <c r="L18" s="398">
        <f t="shared" si="3"/>
        <v>463785</v>
      </c>
      <c r="M18" s="398">
        <f t="shared" si="3"/>
        <v>419615</v>
      </c>
      <c r="N18" s="398">
        <f t="shared" si="3"/>
        <v>441700</v>
      </c>
      <c r="O18" s="398">
        <f t="shared" si="3"/>
        <v>552125</v>
      </c>
      <c r="P18" s="398">
        <f t="shared" si="3"/>
        <v>662550</v>
      </c>
      <c r="Q18" s="398">
        <f t="shared" si="3"/>
        <v>772975</v>
      </c>
      <c r="R18" s="398">
        <f t="shared" si="3"/>
        <v>883400</v>
      </c>
      <c r="S18" s="398">
        <f t="shared" si="3"/>
        <v>993825</v>
      </c>
      <c r="T18" s="398">
        <f t="shared" si="3"/>
        <v>1104250</v>
      </c>
      <c r="U18" s="398">
        <f t="shared" si="3"/>
        <v>1214675</v>
      </c>
      <c r="V18" s="398">
        <f t="shared" si="3"/>
        <v>1325100</v>
      </c>
      <c r="W18" s="398">
        <f t="shared" si="3"/>
        <v>1325100</v>
      </c>
      <c r="X18" s="398">
        <f t="shared" si="3"/>
        <v>1325100</v>
      </c>
      <c r="Y18" s="398">
        <f t="shared" si="3"/>
        <v>1413440</v>
      </c>
      <c r="Z18" s="398">
        <f t="shared" si="3"/>
        <v>1413440</v>
      </c>
      <c r="AA18" s="398">
        <f t="shared" si="3"/>
        <v>1501780</v>
      </c>
      <c r="AB18" s="398">
        <f t="shared" si="3"/>
        <v>1501780</v>
      </c>
      <c r="AC18" s="398">
        <f t="shared" si="3"/>
        <v>1545950</v>
      </c>
      <c r="AD18" s="398">
        <f t="shared" si="3"/>
        <v>1545950</v>
      </c>
      <c r="AE18" s="398">
        <f t="shared" si="3"/>
        <v>1545950</v>
      </c>
      <c r="AF18" s="398">
        <f t="shared" si="3"/>
        <v>1545950</v>
      </c>
      <c r="AG18" s="398">
        <f t="shared" si="3"/>
        <v>1590120</v>
      </c>
      <c r="AH18" s="398">
        <f t="shared" si="3"/>
        <v>1590120</v>
      </c>
      <c r="AI18" s="398">
        <f t="shared" si="3"/>
        <v>1656375</v>
      </c>
      <c r="AJ18" s="398">
        <f t="shared" si="3"/>
        <v>1656375</v>
      </c>
      <c r="AK18" s="398">
        <f t="shared" si="3"/>
        <v>1722630</v>
      </c>
      <c r="AL18" s="398">
        <f t="shared" si="3"/>
        <v>1722630</v>
      </c>
      <c r="AM18" s="398">
        <f t="shared" si="3"/>
        <v>1744715</v>
      </c>
      <c r="AN18" s="398">
        <f t="shared" si="3"/>
        <v>1766800</v>
      </c>
      <c r="AO18" s="398">
        <f t="shared" ref="AO18:AZ18" si="4">SUM(AO19:AO23)</f>
        <v>1766800</v>
      </c>
      <c r="AP18" s="398">
        <f t="shared" si="4"/>
        <v>1766800</v>
      </c>
      <c r="AQ18" s="398">
        <f t="shared" si="4"/>
        <v>1766800</v>
      </c>
      <c r="AR18" s="398">
        <f t="shared" si="4"/>
        <v>1766800</v>
      </c>
      <c r="AS18" s="398">
        <f t="shared" si="4"/>
        <v>1766800</v>
      </c>
      <c r="AT18" s="398">
        <f t="shared" si="4"/>
        <v>1766800</v>
      </c>
      <c r="AU18" s="398">
        <f t="shared" si="4"/>
        <v>1766800</v>
      </c>
      <c r="AV18" s="398">
        <f t="shared" si="4"/>
        <v>1766800</v>
      </c>
      <c r="AW18" s="398">
        <f t="shared" si="4"/>
        <v>1766800</v>
      </c>
      <c r="AX18" s="398">
        <f t="shared" si="4"/>
        <v>1766800</v>
      </c>
      <c r="AY18" s="398">
        <f t="shared" si="4"/>
        <v>1766800</v>
      </c>
      <c r="AZ18" s="398">
        <f t="shared" si="4"/>
        <v>1766800</v>
      </c>
      <c r="BA18" s="296"/>
    </row>
    <row r="19" spans="1:53" ht="15" customHeight="1">
      <c r="A19" s="13"/>
      <c r="B19" s="64"/>
      <c r="C19" s="219" t="s">
        <v>49</v>
      </c>
      <c r="D19" s="352">
        <f t="shared" si="0"/>
        <v>30971850</v>
      </c>
      <c r="E19" s="383">
        <f>Продажи!E15*Затраты!$E31</f>
        <v>68250</v>
      </c>
      <c r="F19" s="384">
        <f>Продажи!F15*Затраты!$E31</f>
        <v>102375</v>
      </c>
      <c r="G19" s="385">
        <f>Продажи!G15*Затраты!$E31</f>
        <v>113750</v>
      </c>
      <c r="H19" s="385">
        <f>Продажи!H15*Затраты!$E31</f>
        <v>134225</v>
      </c>
      <c r="I19" s="385">
        <f>Продажи!I15*Затраты!$E31</f>
        <v>182000</v>
      </c>
      <c r="J19" s="385">
        <f>Продажи!J15*Затраты!$E31</f>
        <v>204750</v>
      </c>
      <c r="K19" s="385">
        <f>Продажи!K15*Затраты!$E31</f>
        <v>216125</v>
      </c>
      <c r="L19" s="385">
        <f>Продажи!L15*Затраты!$E31</f>
        <v>238875</v>
      </c>
      <c r="M19" s="385">
        <f>Продажи!M15*Затраты!$E31</f>
        <v>216125</v>
      </c>
      <c r="N19" s="385">
        <f>Продажи!N15*Затраты!$E31</f>
        <v>227500</v>
      </c>
      <c r="O19" s="385">
        <f>Продажи!O15*Затраты!$E31</f>
        <v>284375</v>
      </c>
      <c r="P19" s="385">
        <f>Продажи!P15*Затраты!$E31</f>
        <v>341250</v>
      </c>
      <c r="Q19" s="385">
        <f>Продажи!Q15*Затраты!$E31</f>
        <v>398125</v>
      </c>
      <c r="R19" s="385">
        <f>Продажи!R15*Затраты!$E31</f>
        <v>455000</v>
      </c>
      <c r="S19" s="385">
        <f>Продажи!S15*Затраты!$E31</f>
        <v>511875</v>
      </c>
      <c r="T19" s="385">
        <f>Продажи!T15*Затраты!$E31</f>
        <v>568750</v>
      </c>
      <c r="U19" s="385">
        <f>Продажи!U15*Затраты!$E31</f>
        <v>625625</v>
      </c>
      <c r="V19" s="385">
        <f>Продажи!V15*Затраты!$E31</f>
        <v>682500</v>
      </c>
      <c r="W19" s="385">
        <f>Продажи!W15*Затраты!$E31</f>
        <v>682500</v>
      </c>
      <c r="X19" s="385">
        <f>Продажи!X15*Затраты!$E31</f>
        <v>682500</v>
      </c>
      <c r="Y19" s="385">
        <f>Продажи!Y15*Затраты!$E31</f>
        <v>728000</v>
      </c>
      <c r="Z19" s="385">
        <f>Продажи!Z15*Затраты!$E31</f>
        <v>728000</v>
      </c>
      <c r="AA19" s="385">
        <f>Продажи!AA15*Затраты!$E31</f>
        <v>773500</v>
      </c>
      <c r="AB19" s="385">
        <f>Продажи!AB15*Затраты!$E31</f>
        <v>773500</v>
      </c>
      <c r="AC19" s="385">
        <f>Продажи!AC15*Затраты!$E31</f>
        <v>796250</v>
      </c>
      <c r="AD19" s="385">
        <f>Продажи!AD15*Затраты!$E31</f>
        <v>796250</v>
      </c>
      <c r="AE19" s="385">
        <f>Продажи!AE15*Затраты!$E31</f>
        <v>796250</v>
      </c>
      <c r="AF19" s="385">
        <f>Продажи!AF15*Затраты!$E31</f>
        <v>796250</v>
      </c>
      <c r="AG19" s="385">
        <f>Продажи!AG15*Затраты!$E31</f>
        <v>819000</v>
      </c>
      <c r="AH19" s="385">
        <f>Продажи!AH15*Затраты!$E31</f>
        <v>819000</v>
      </c>
      <c r="AI19" s="385">
        <f>Продажи!AI15*Затраты!$E31</f>
        <v>853125</v>
      </c>
      <c r="AJ19" s="385">
        <f>Продажи!AJ15*Затраты!$E31</f>
        <v>853125</v>
      </c>
      <c r="AK19" s="385">
        <f>Продажи!AK15*Затраты!$E31</f>
        <v>887250</v>
      </c>
      <c r="AL19" s="385">
        <f>Продажи!AL15*Затраты!$E31</f>
        <v>887250</v>
      </c>
      <c r="AM19" s="385">
        <f>Продажи!AM15*Затраты!$E31</f>
        <v>898625</v>
      </c>
      <c r="AN19" s="385">
        <f>Продажи!AN15*Затраты!$E31</f>
        <v>910000</v>
      </c>
      <c r="AO19" s="385">
        <f>Продажи!AO15*Затраты!$E31</f>
        <v>910000</v>
      </c>
      <c r="AP19" s="385">
        <f>Продажи!AP15*Затраты!$E31</f>
        <v>910000</v>
      </c>
      <c r="AQ19" s="385">
        <f>Продажи!AQ15*Затраты!$E31</f>
        <v>910000</v>
      </c>
      <c r="AR19" s="385">
        <f>Продажи!AR15*Затраты!$E31</f>
        <v>910000</v>
      </c>
      <c r="AS19" s="385">
        <f>Продажи!AS15*Затраты!$E31</f>
        <v>910000</v>
      </c>
      <c r="AT19" s="385">
        <f>Продажи!AT15*Затраты!$E31</f>
        <v>910000</v>
      </c>
      <c r="AU19" s="385">
        <f>Продажи!AU15*Затраты!$E31</f>
        <v>910000</v>
      </c>
      <c r="AV19" s="385">
        <f>Продажи!AV15*Затраты!$E31</f>
        <v>910000</v>
      </c>
      <c r="AW19" s="385">
        <f>Продажи!AW15*Затраты!$E31</f>
        <v>910000</v>
      </c>
      <c r="AX19" s="385">
        <f>Продажи!AX15*Затраты!$E31</f>
        <v>910000</v>
      </c>
      <c r="AY19" s="385">
        <f>Продажи!AY15*Затраты!$E31</f>
        <v>910000</v>
      </c>
      <c r="AZ19" s="385">
        <f>Продажи!AZ15*Затраты!$E31</f>
        <v>910000</v>
      </c>
      <c r="BA19" s="296"/>
    </row>
    <row r="20" spans="1:53" ht="15" customHeight="1">
      <c r="A20" s="13"/>
      <c r="B20" s="64"/>
      <c r="C20" s="219" t="s">
        <v>53</v>
      </c>
      <c r="D20" s="352">
        <f t="shared" si="0"/>
        <v>10006290</v>
      </c>
      <c r="E20" s="383">
        <f>Продажи!E17*Затраты!$E32</f>
        <v>22050</v>
      </c>
      <c r="F20" s="384">
        <f>Продажи!F17*Затраты!$E32</f>
        <v>33074.999999999993</v>
      </c>
      <c r="G20" s="385">
        <f>Продажи!G17*Затраты!$E32</f>
        <v>36750</v>
      </c>
      <c r="H20" s="385">
        <f>Продажи!H17*Затраты!$E32</f>
        <v>43365</v>
      </c>
      <c r="I20" s="385">
        <f>Продажи!I17*Затраты!$E32</f>
        <v>58800</v>
      </c>
      <c r="J20" s="385">
        <f>Продажи!J17*Затраты!$E32</f>
        <v>66149.999999999985</v>
      </c>
      <c r="K20" s="385">
        <f>Продажи!K17*Затраты!$E32</f>
        <v>69825</v>
      </c>
      <c r="L20" s="385">
        <f>Продажи!L17*Затраты!$E32</f>
        <v>77175</v>
      </c>
      <c r="M20" s="385">
        <f>Продажи!M17*Затраты!$E32</f>
        <v>69825</v>
      </c>
      <c r="N20" s="385">
        <f>Продажи!N17*Затраты!$E32</f>
        <v>73500</v>
      </c>
      <c r="O20" s="385">
        <f>Продажи!O17*Затраты!$E32</f>
        <v>91875</v>
      </c>
      <c r="P20" s="385">
        <f>Продажи!P17*Затраты!$E32</f>
        <v>110250</v>
      </c>
      <c r="Q20" s="385">
        <f>Продажи!Q17*Затраты!$E32</f>
        <v>128624.99999999997</v>
      </c>
      <c r="R20" s="385">
        <f>Продажи!R17*Затраты!$E32</f>
        <v>147000</v>
      </c>
      <c r="S20" s="385">
        <f>Продажи!S17*Затраты!$E32</f>
        <v>165375</v>
      </c>
      <c r="T20" s="385">
        <f>Продажи!T17*Затраты!$E32</f>
        <v>183750</v>
      </c>
      <c r="U20" s="385">
        <f>Продажи!U17*Затраты!$E32</f>
        <v>202125</v>
      </c>
      <c r="V20" s="385">
        <f>Продажи!V17*Затраты!$E32</f>
        <v>220500</v>
      </c>
      <c r="W20" s="385">
        <f>Продажи!W17*Затраты!$E32</f>
        <v>220500</v>
      </c>
      <c r="X20" s="385">
        <f>Продажи!X17*Затраты!$E32</f>
        <v>220500</v>
      </c>
      <c r="Y20" s="385">
        <f>Продажи!Y17*Затраты!$E32</f>
        <v>235200</v>
      </c>
      <c r="Z20" s="385">
        <f>Продажи!Z17*Затраты!$E32</f>
        <v>235200</v>
      </c>
      <c r="AA20" s="385">
        <f>Продажи!AA17*Затраты!$E32</f>
        <v>249899.99999999994</v>
      </c>
      <c r="AB20" s="385">
        <f>Продажи!AB17*Затраты!$E32</f>
        <v>249899.99999999994</v>
      </c>
      <c r="AC20" s="385">
        <f>Продажи!AC17*Затраты!$E32</f>
        <v>257249.99999999994</v>
      </c>
      <c r="AD20" s="385">
        <f>Продажи!AD17*Затраты!$E32</f>
        <v>257249.99999999994</v>
      </c>
      <c r="AE20" s="385">
        <f>Продажи!AE17*Затраты!$E32</f>
        <v>257249.99999999994</v>
      </c>
      <c r="AF20" s="385">
        <f>Продажи!AF17*Затраты!$E32</f>
        <v>257249.99999999994</v>
      </c>
      <c r="AG20" s="385">
        <f>Продажи!AG17*Затраты!$E32</f>
        <v>264599.99999999994</v>
      </c>
      <c r="AH20" s="385">
        <f>Продажи!AH17*Затраты!$E32</f>
        <v>264599.99999999994</v>
      </c>
      <c r="AI20" s="385">
        <f>Продажи!AI17*Затраты!$E32</f>
        <v>275625</v>
      </c>
      <c r="AJ20" s="385">
        <f>Продажи!AJ17*Затраты!$E32</f>
        <v>275625</v>
      </c>
      <c r="AK20" s="385">
        <f>Продажи!AK17*Затраты!$E32</f>
        <v>286650</v>
      </c>
      <c r="AL20" s="385">
        <f>Продажи!AL17*Затраты!$E32</f>
        <v>286650</v>
      </c>
      <c r="AM20" s="385">
        <f>Продажи!AM17*Затраты!$E32</f>
        <v>290325</v>
      </c>
      <c r="AN20" s="385">
        <f>Продажи!AN17*Затраты!$E32</f>
        <v>294000</v>
      </c>
      <c r="AO20" s="385">
        <f>Продажи!AO17*Затраты!$E32</f>
        <v>294000</v>
      </c>
      <c r="AP20" s="385">
        <f>Продажи!AP17*Затраты!$E32</f>
        <v>294000</v>
      </c>
      <c r="AQ20" s="385">
        <f>Продажи!AQ17*Затраты!$E32</f>
        <v>294000</v>
      </c>
      <c r="AR20" s="385">
        <f>Продажи!AR17*Затраты!$E32</f>
        <v>294000</v>
      </c>
      <c r="AS20" s="385">
        <f>Продажи!AS17*Затраты!$E32</f>
        <v>294000</v>
      </c>
      <c r="AT20" s="385">
        <f>Продажи!AT17*Затраты!$E32</f>
        <v>294000</v>
      </c>
      <c r="AU20" s="385">
        <f>Продажи!AU17*Затраты!$E32</f>
        <v>294000</v>
      </c>
      <c r="AV20" s="385">
        <f>Продажи!AV17*Затраты!$E32</f>
        <v>294000</v>
      </c>
      <c r="AW20" s="385">
        <f>Продажи!AW17*Затраты!$E32</f>
        <v>294000</v>
      </c>
      <c r="AX20" s="385">
        <f>Продажи!AX17*Затраты!$E32</f>
        <v>294000</v>
      </c>
      <c r="AY20" s="385">
        <f>Продажи!AY17*Затраты!$E32</f>
        <v>294000</v>
      </c>
      <c r="AZ20" s="385">
        <f>Продажи!AZ17*Затраты!$E32</f>
        <v>294000</v>
      </c>
      <c r="BA20" s="296"/>
    </row>
    <row r="21" spans="1:53" ht="15" customHeight="1">
      <c r="A21" s="13"/>
      <c r="B21" s="64"/>
      <c r="C21" s="219" t="s">
        <v>55</v>
      </c>
      <c r="D21" s="352">
        <f t="shared" si="0"/>
        <v>14294700</v>
      </c>
      <c r="E21" s="383">
        <f>Продажи!E19*Затраты!$E33</f>
        <v>31500</v>
      </c>
      <c r="F21" s="384">
        <f>Продажи!F19*Затраты!$E33</f>
        <v>47250</v>
      </c>
      <c r="G21" s="385">
        <f>Продажи!G19*Затраты!$E33</f>
        <v>52500</v>
      </c>
      <c r="H21" s="385">
        <f>Продажи!H19*Затраты!$E33</f>
        <v>61950</v>
      </c>
      <c r="I21" s="385">
        <f>Продажи!I19*Затраты!$E33</f>
        <v>84000</v>
      </c>
      <c r="J21" s="385">
        <f>Продажи!J19*Затраты!$E33</f>
        <v>94500</v>
      </c>
      <c r="K21" s="385">
        <f>Продажи!K19*Затраты!$E33</f>
        <v>99750</v>
      </c>
      <c r="L21" s="385">
        <f>Продажи!L19*Затраты!$E33</f>
        <v>110250</v>
      </c>
      <c r="M21" s="385">
        <f>Продажи!M19*Затраты!$E33</f>
        <v>99750</v>
      </c>
      <c r="N21" s="385">
        <f>Продажи!N19*Затраты!$E33</f>
        <v>105000</v>
      </c>
      <c r="O21" s="385">
        <f>Продажи!O19*Затраты!$E33</f>
        <v>131250</v>
      </c>
      <c r="P21" s="385">
        <f>Продажи!P19*Затраты!$E33</f>
        <v>157500</v>
      </c>
      <c r="Q21" s="385">
        <f>Продажи!Q19*Затраты!$E33</f>
        <v>183750</v>
      </c>
      <c r="R21" s="385">
        <f>Продажи!R19*Затраты!$E33</f>
        <v>210000</v>
      </c>
      <c r="S21" s="385">
        <f>Продажи!S19*Затраты!$E33</f>
        <v>236250</v>
      </c>
      <c r="T21" s="385">
        <f>Продажи!T19*Затраты!$E33</f>
        <v>262500</v>
      </c>
      <c r="U21" s="385">
        <f>Продажи!U19*Затраты!$E33</f>
        <v>288750</v>
      </c>
      <c r="V21" s="385">
        <f>Продажи!V19*Затраты!$E33</f>
        <v>315000</v>
      </c>
      <c r="W21" s="385">
        <f>Продажи!W19*Затраты!$E33</f>
        <v>315000</v>
      </c>
      <c r="X21" s="385">
        <f>Продажи!X19*Затраты!$E33</f>
        <v>315000</v>
      </c>
      <c r="Y21" s="385">
        <f>Продажи!Y19*Затраты!$E33</f>
        <v>336000</v>
      </c>
      <c r="Z21" s="385">
        <f>Продажи!Z19*Затраты!$E33</f>
        <v>336000</v>
      </c>
      <c r="AA21" s="385">
        <f>Продажи!AA19*Затраты!$E33</f>
        <v>357000</v>
      </c>
      <c r="AB21" s="385">
        <f>Продажи!AB19*Затраты!$E33</f>
        <v>357000</v>
      </c>
      <c r="AC21" s="385">
        <f>Продажи!AC19*Затраты!$E33</f>
        <v>367500</v>
      </c>
      <c r="AD21" s="385">
        <f>Продажи!AD19*Затраты!$E33</f>
        <v>367500</v>
      </c>
      <c r="AE21" s="385">
        <f>Продажи!AE19*Затраты!$E33</f>
        <v>367500</v>
      </c>
      <c r="AF21" s="385">
        <f>Продажи!AF19*Затраты!$E33</f>
        <v>367500</v>
      </c>
      <c r="AG21" s="385">
        <f>Продажи!AG19*Затраты!$E33</f>
        <v>378000</v>
      </c>
      <c r="AH21" s="385">
        <f>Продажи!AH19*Затраты!$E33</f>
        <v>378000</v>
      </c>
      <c r="AI21" s="385">
        <f>Продажи!AI19*Затраты!$E33</f>
        <v>393750</v>
      </c>
      <c r="AJ21" s="385">
        <f>Продажи!AJ19*Затраты!$E33</f>
        <v>393750</v>
      </c>
      <c r="AK21" s="385">
        <f>Продажи!AK19*Затраты!$E33</f>
        <v>409500</v>
      </c>
      <c r="AL21" s="385">
        <f>Продажи!AL19*Затраты!$E33</f>
        <v>409500</v>
      </c>
      <c r="AM21" s="385">
        <f>Продажи!AM19*Затраты!$E33</f>
        <v>414750</v>
      </c>
      <c r="AN21" s="385">
        <f>Продажи!AN19*Затраты!$E33</f>
        <v>420000</v>
      </c>
      <c r="AO21" s="385">
        <f>Продажи!AO19*Затраты!$E33</f>
        <v>420000</v>
      </c>
      <c r="AP21" s="385">
        <f>Продажи!AP19*Затраты!$E33</f>
        <v>420000</v>
      </c>
      <c r="AQ21" s="385">
        <f>Продажи!AQ19*Затраты!$E33</f>
        <v>420000</v>
      </c>
      <c r="AR21" s="385">
        <f>Продажи!AR19*Затраты!$E33</f>
        <v>420000</v>
      </c>
      <c r="AS21" s="385">
        <f>Продажи!AS19*Затраты!$E33</f>
        <v>420000</v>
      </c>
      <c r="AT21" s="385">
        <f>Продажи!AT19*Затраты!$E33</f>
        <v>420000</v>
      </c>
      <c r="AU21" s="385">
        <f>Продажи!AU19*Затраты!$E33</f>
        <v>420000</v>
      </c>
      <c r="AV21" s="385">
        <f>Продажи!AV19*Затраты!$E33</f>
        <v>420000</v>
      </c>
      <c r="AW21" s="385">
        <f>Продажи!AW19*Затраты!$E33</f>
        <v>420000</v>
      </c>
      <c r="AX21" s="385">
        <f>Продажи!AX19*Затраты!$E33</f>
        <v>420000</v>
      </c>
      <c r="AY21" s="385">
        <f>Продажи!AY19*Затраты!$E33</f>
        <v>420000</v>
      </c>
      <c r="AZ21" s="385">
        <f>Продажи!AZ19*Затраты!$E33</f>
        <v>420000</v>
      </c>
      <c r="BA21" s="296"/>
    </row>
    <row r="22" spans="1:53" ht="15" customHeight="1">
      <c r="A22" s="13"/>
      <c r="B22" s="64"/>
      <c r="C22" s="219" t="s">
        <v>57</v>
      </c>
      <c r="D22" s="352">
        <f t="shared" si="0"/>
        <v>3811920</v>
      </c>
      <c r="E22" s="383">
        <f>Продажи!E21*Затраты!$E34</f>
        <v>8400</v>
      </c>
      <c r="F22" s="384">
        <f>Продажи!F21*Затраты!$E34</f>
        <v>12600</v>
      </c>
      <c r="G22" s="385">
        <f>Продажи!G21*Затраты!$E34</f>
        <v>14000</v>
      </c>
      <c r="H22" s="385">
        <f>Продажи!H21*Затраты!$E34</f>
        <v>16520</v>
      </c>
      <c r="I22" s="385">
        <f>Продажи!I21*Затраты!$E34</f>
        <v>22400</v>
      </c>
      <c r="J22" s="385">
        <f>Продажи!J21*Затраты!$E34</f>
        <v>25200</v>
      </c>
      <c r="K22" s="385">
        <f>Продажи!K21*Затраты!$E34</f>
        <v>26600</v>
      </c>
      <c r="L22" s="385">
        <f>Продажи!L21*Затраты!$E34</f>
        <v>29400</v>
      </c>
      <c r="M22" s="385">
        <f>Продажи!M21*Затраты!$E34</f>
        <v>26600</v>
      </c>
      <c r="N22" s="385">
        <f>Продажи!N21*Затраты!$E34</f>
        <v>28000</v>
      </c>
      <c r="O22" s="385">
        <f>Продажи!O21*Затраты!$E34</f>
        <v>35000</v>
      </c>
      <c r="P22" s="385">
        <f>Продажи!P21*Затраты!$E34</f>
        <v>42000</v>
      </c>
      <c r="Q22" s="385">
        <f>Продажи!Q21*Затраты!$E34</f>
        <v>49000</v>
      </c>
      <c r="R22" s="385">
        <f>Продажи!R21*Затраты!$E34</f>
        <v>56000</v>
      </c>
      <c r="S22" s="385">
        <f>Продажи!S21*Затраты!$E34</f>
        <v>63000</v>
      </c>
      <c r="T22" s="385">
        <f>Продажи!T21*Затраты!$E34</f>
        <v>70000</v>
      </c>
      <c r="U22" s="385">
        <f>Продажи!U21*Затраты!$E34</f>
        <v>77000</v>
      </c>
      <c r="V22" s="385">
        <f>Продажи!V21*Затраты!$E34</f>
        <v>84000</v>
      </c>
      <c r="W22" s="385">
        <f>Продажи!W21*Затраты!$E34</f>
        <v>84000</v>
      </c>
      <c r="X22" s="385">
        <f>Продажи!X21*Затраты!$E34</f>
        <v>84000</v>
      </c>
      <c r="Y22" s="385">
        <f>Продажи!Y21*Затраты!$E34</f>
        <v>89600</v>
      </c>
      <c r="Z22" s="385">
        <f>Продажи!Z21*Затраты!$E34</f>
        <v>89600</v>
      </c>
      <c r="AA22" s="385">
        <f>Продажи!AA21*Затраты!$E34</f>
        <v>95200</v>
      </c>
      <c r="AB22" s="385">
        <f>Продажи!AB21*Затраты!$E34</f>
        <v>95200</v>
      </c>
      <c r="AC22" s="385">
        <f>Продажи!AC21*Затраты!$E34</f>
        <v>98000</v>
      </c>
      <c r="AD22" s="385">
        <f>Продажи!AD21*Затраты!$E34</f>
        <v>98000</v>
      </c>
      <c r="AE22" s="385">
        <f>Продажи!AE21*Затраты!$E34</f>
        <v>98000</v>
      </c>
      <c r="AF22" s="385">
        <f>Продажи!AF21*Затраты!$E34</f>
        <v>98000</v>
      </c>
      <c r="AG22" s="385">
        <f>Продажи!AG21*Затраты!$E34</f>
        <v>100800</v>
      </c>
      <c r="AH22" s="385">
        <f>Продажи!AH21*Затраты!$E34</f>
        <v>100800</v>
      </c>
      <c r="AI22" s="385">
        <f>Продажи!AI21*Затраты!$E34</f>
        <v>105000</v>
      </c>
      <c r="AJ22" s="385">
        <f>Продажи!AJ21*Затраты!$E34</f>
        <v>105000</v>
      </c>
      <c r="AK22" s="385">
        <f>Продажи!AK21*Затраты!$E34</f>
        <v>109200</v>
      </c>
      <c r="AL22" s="385">
        <f>Продажи!AL21*Затраты!$E34</f>
        <v>109200</v>
      </c>
      <c r="AM22" s="385">
        <f>Продажи!AM21*Затраты!$E34</f>
        <v>110600</v>
      </c>
      <c r="AN22" s="385">
        <f>Продажи!AN21*Затраты!$E34</f>
        <v>112000</v>
      </c>
      <c r="AO22" s="385">
        <f>Продажи!AO21*Затраты!$E34</f>
        <v>112000</v>
      </c>
      <c r="AP22" s="385">
        <f>Продажи!AP21*Затраты!$E34</f>
        <v>112000</v>
      </c>
      <c r="AQ22" s="385">
        <f>Продажи!AQ21*Затраты!$E34</f>
        <v>112000</v>
      </c>
      <c r="AR22" s="385">
        <f>Продажи!AR21*Затраты!$E34</f>
        <v>112000</v>
      </c>
      <c r="AS22" s="385">
        <f>Продажи!AS21*Затраты!$E34</f>
        <v>112000</v>
      </c>
      <c r="AT22" s="385">
        <f>Продажи!AT21*Затраты!$E34</f>
        <v>112000</v>
      </c>
      <c r="AU22" s="385">
        <f>Продажи!AU21*Затраты!$E34</f>
        <v>112000</v>
      </c>
      <c r="AV22" s="385">
        <f>Продажи!AV21*Затраты!$E34</f>
        <v>112000</v>
      </c>
      <c r="AW22" s="385">
        <f>Продажи!AW21*Затраты!$E34</f>
        <v>112000</v>
      </c>
      <c r="AX22" s="385">
        <f>Продажи!AX21*Затраты!$E34</f>
        <v>112000</v>
      </c>
      <c r="AY22" s="385">
        <f>Продажи!AY21*Затраты!$E34</f>
        <v>112000</v>
      </c>
      <c r="AZ22" s="385">
        <f>Продажи!AZ21*Затраты!$E34</f>
        <v>112000</v>
      </c>
      <c r="BA22" s="296"/>
    </row>
    <row r="23" spans="1:53" ht="15" customHeight="1">
      <c r="A23" s="13"/>
      <c r="B23" s="64"/>
      <c r="C23" s="199" t="s">
        <v>154</v>
      </c>
      <c r="D23" s="352">
        <f t="shared" si="0"/>
        <v>1048278</v>
      </c>
      <c r="E23" s="386">
        <f>Продажи!E14*Затраты!$E35/1000</f>
        <v>2310</v>
      </c>
      <c r="F23" s="387">
        <f>Продажи!F14*Затраты!$E35/1000</f>
        <v>3464.9999999999995</v>
      </c>
      <c r="G23" s="388">
        <f>Продажи!G14*Затраты!$E35/1000</f>
        <v>3850</v>
      </c>
      <c r="H23" s="388">
        <f>Продажи!H14*Затраты!$E35/1000</f>
        <v>4543</v>
      </c>
      <c r="I23" s="388">
        <f>Продажи!I14*Затраты!$E35/1000</f>
        <v>6160</v>
      </c>
      <c r="J23" s="388">
        <f>Продажи!J14*Затраты!$E35/1000</f>
        <v>6929.9999999999991</v>
      </c>
      <c r="K23" s="388">
        <f>Продажи!K14*Затраты!$E35/1000</f>
        <v>7315</v>
      </c>
      <c r="L23" s="388">
        <f>Продажи!L14*Затраты!$E35/1000</f>
        <v>8085</v>
      </c>
      <c r="M23" s="388">
        <f>Продажи!M14*Затраты!$E35/1000</f>
        <v>7315</v>
      </c>
      <c r="N23" s="388">
        <f>Продажи!N14*Затраты!$E35/1000</f>
        <v>7700</v>
      </c>
      <c r="O23" s="388">
        <f>Продажи!O14*Затраты!$E35/1000</f>
        <v>9625</v>
      </c>
      <c r="P23" s="388">
        <f>Продажи!P14*Затраты!$E35/1000</f>
        <v>11550</v>
      </c>
      <c r="Q23" s="388">
        <f>Продажи!Q14*Затраты!$E35/1000</f>
        <v>13474.999999999998</v>
      </c>
      <c r="R23" s="388">
        <f>Продажи!R14*Затраты!$E35/1000</f>
        <v>15400</v>
      </c>
      <c r="S23" s="388">
        <f>Продажи!S14*Затраты!$E35/1000</f>
        <v>17325</v>
      </c>
      <c r="T23" s="388">
        <f>Продажи!T14*Затраты!$E35/1000</f>
        <v>19250</v>
      </c>
      <c r="U23" s="388">
        <f>Продажи!U14*Затраты!$E35/1000</f>
        <v>21175</v>
      </c>
      <c r="V23" s="388">
        <f>Продажи!V14*Затраты!$E35/1000</f>
        <v>23100</v>
      </c>
      <c r="W23" s="388">
        <f>Продажи!W14*Затраты!$E35/1000</f>
        <v>23100</v>
      </c>
      <c r="X23" s="388">
        <f>Продажи!X14*Затраты!$E35/1000</f>
        <v>23100</v>
      </c>
      <c r="Y23" s="388">
        <f>Продажи!Y14*Затраты!$E35/1000</f>
        <v>24640</v>
      </c>
      <c r="Z23" s="388">
        <f>Продажи!Z14*Затраты!$E35/1000</f>
        <v>24640</v>
      </c>
      <c r="AA23" s="388">
        <f>Продажи!AA14*Затраты!$E35/1000</f>
        <v>26179.999999999996</v>
      </c>
      <c r="AB23" s="388">
        <f>Продажи!AB14*Затраты!$E35/1000</f>
        <v>26179.999999999996</v>
      </c>
      <c r="AC23" s="388">
        <f>Продажи!AC14*Затраты!$E35/1000</f>
        <v>26949.999999999996</v>
      </c>
      <c r="AD23" s="388">
        <f>Продажи!AD14*Затраты!$E35/1000</f>
        <v>26949.999999999996</v>
      </c>
      <c r="AE23" s="388">
        <f>Продажи!AE14*Затраты!$E35/1000</f>
        <v>26949.999999999996</v>
      </c>
      <c r="AF23" s="388">
        <f>Продажи!AF14*Затраты!$E35/1000</f>
        <v>26949.999999999996</v>
      </c>
      <c r="AG23" s="388">
        <f>Продажи!AG14*Затраты!$E35/1000</f>
        <v>27719.999999999996</v>
      </c>
      <c r="AH23" s="388">
        <f>Продажи!AH14*Затраты!$E35/1000</f>
        <v>27719.999999999996</v>
      </c>
      <c r="AI23" s="388">
        <f>Продажи!AI14*Затраты!$E35/1000</f>
        <v>28875</v>
      </c>
      <c r="AJ23" s="388">
        <f>Продажи!AJ14*Затраты!$E35/1000</f>
        <v>28875</v>
      </c>
      <c r="AK23" s="388">
        <f>Продажи!AK14*Затраты!$E35/1000</f>
        <v>30030</v>
      </c>
      <c r="AL23" s="388">
        <f>Продажи!AL14*Затраты!$E35/1000</f>
        <v>30030</v>
      </c>
      <c r="AM23" s="388">
        <f>Продажи!AM14*Затраты!$E35/1000</f>
        <v>30415</v>
      </c>
      <c r="AN23" s="388">
        <f>Продажи!AN14*Затраты!$E35/1000</f>
        <v>30800</v>
      </c>
      <c r="AO23" s="388">
        <f>Продажи!AO14*Затраты!$E35/1000</f>
        <v>30800</v>
      </c>
      <c r="AP23" s="388">
        <f>Продажи!AP14*Затраты!$E35/1000</f>
        <v>30800</v>
      </c>
      <c r="AQ23" s="388">
        <f>Продажи!AQ14*Затраты!$E35/1000</f>
        <v>30800</v>
      </c>
      <c r="AR23" s="388">
        <f>Продажи!AR14*Затраты!$E35/1000</f>
        <v>30800</v>
      </c>
      <c r="AS23" s="388">
        <f>Продажи!AS14*Затраты!$E35/1000</f>
        <v>30800</v>
      </c>
      <c r="AT23" s="388">
        <f>Продажи!AT14*Затраты!$E35/1000</f>
        <v>30800</v>
      </c>
      <c r="AU23" s="388">
        <f>Продажи!AU14*Затраты!$E35/1000</f>
        <v>30800</v>
      </c>
      <c r="AV23" s="388">
        <f>Продажи!AV14*Затраты!$E35/1000</f>
        <v>30800</v>
      </c>
      <c r="AW23" s="388">
        <f>Продажи!AW14*Затраты!$E35/1000</f>
        <v>30800</v>
      </c>
      <c r="AX23" s="388">
        <f>Продажи!AX14*Затраты!$E35/1000</f>
        <v>30800</v>
      </c>
      <c r="AY23" s="388">
        <f>Продажи!AY14*Затраты!$E35/1000</f>
        <v>30800</v>
      </c>
      <c r="AZ23" s="388">
        <f>Продажи!AZ14*Затраты!$E35/1000</f>
        <v>30800</v>
      </c>
      <c r="BA23" s="296"/>
    </row>
    <row r="24" spans="1:53" ht="15" customHeight="1">
      <c r="A24" s="309"/>
      <c r="B24" s="310"/>
      <c r="C24" s="236" t="s">
        <v>155</v>
      </c>
      <c r="D24" s="351">
        <f t="shared" si="0"/>
        <v>11512270</v>
      </c>
      <c r="E24" s="356">
        <f t="shared" ref="E24:AN24" si="5">E25+E26+E28</f>
        <v>0</v>
      </c>
      <c r="F24" s="354">
        <f t="shared" si="5"/>
        <v>0</v>
      </c>
      <c r="G24" s="336">
        <f t="shared" si="5"/>
        <v>0</v>
      </c>
      <c r="H24" s="336">
        <f t="shared" si="5"/>
        <v>20650</v>
      </c>
      <c r="I24" s="336">
        <f t="shared" si="5"/>
        <v>61600</v>
      </c>
      <c r="J24" s="336">
        <f t="shared" si="5"/>
        <v>69299.999999999985</v>
      </c>
      <c r="K24" s="336">
        <f t="shared" si="5"/>
        <v>73150</v>
      </c>
      <c r="L24" s="336">
        <f t="shared" si="5"/>
        <v>80850</v>
      </c>
      <c r="M24" s="336">
        <f t="shared" si="5"/>
        <v>73150</v>
      </c>
      <c r="N24" s="336">
        <f t="shared" si="5"/>
        <v>77000</v>
      </c>
      <c r="O24" s="336">
        <f t="shared" si="5"/>
        <v>96250</v>
      </c>
      <c r="P24" s="336">
        <f t="shared" si="5"/>
        <v>115500</v>
      </c>
      <c r="Q24" s="336">
        <f t="shared" si="5"/>
        <v>134749.99999999997</v>
      </c>
      <c r="R24" s="336">
        <f t="shared" si="5"/>
        <v>154000</v>
      </c>
      <c r="S24" s="336">
        <f t="shared" si="5"/>
        <v>173250</v>
      </c>
      <c r="T24" s="336">
        <f t="shared" si="5"/>
        <v>192500</v>
      </c>
      <c r="U24" s="336">
        <f t="shared" si="5"/>
        <v>238700</v>
      </c>
      <c r="V24" s="336">
        <f t="shared" si="5"/>
        <v>260400</v>
      </c>
      <c r="W24" s="336">
        <f t="shared" si="5"/>
        <v>260400</v>
      </c>
      <c r="X24" s="336">
        <f t="shared" si="5"/>
        <v>260400</v>
      </c>
      <c r="Y24" s="336">
        <f t="shared" si="5"/>
        <v>277760</v>
      </c>
      <c r="Z24" s="336">
        <f t="shared" si="5"/>
        <v>277760</v>
      </c>
      <c r="AA24" s="336">
        <f t="shared" si="5"/>
        <v>295119.99999999994</v>
      </c>
      <c r="AB24" s="336">
        <f t="shared" si="5"/>
        <v>295119.99999999994</v>
      </c>
      <c r="AC24" s="336">
        <f t="shared" si="5"/>
        <v>303799.99999999994</v>
      </c>
      <c r="AD24" s="336">
        <f t="shared" si="5"/>
        <v>303799.99999999994</v>
      </c>
      <c r="AE24" s="336">
        <f t="shared" si="5"/>
        <v>303799.99999999994</v>
      </c>
      <c r="AF24" s="336">
        <f t="shared" si="5"/>
        <v>303799.99999999994</v>
      </c>
      <c r="AG24" s="336">
        <f t="shared" si="5"/>
        <v>312479.99999999994</v>
      </c>
      <c r="AH24" s="336">
        <f t="shared" si="5"/>
        <v>312479.99999999994</v>
      </c>
      <c r="AI24" s="336">
        <f t="shared" si="5"/>
        <v>325500</v>
      </c>
      <c r="AJ24" s="336">
        <f t="shared" si="5"/>
        <v>325500</v>
      </c>
      <c r="AK24" s="336">
        <f t="shared" si="5"/>
        <v>338520</v>
      </c>
      <c r="AL24" s="336">
        <f t="shared" si="5"/>
        <v>338520</v>
      </c>
      <c r="AM24" s="336">
        <f t="shared" si="5"/>
        <v>342860</v>
      </c>
      <c r="AN24" s="336">
        <f t="shared" si="5"/>
        <v>347200</v>
      </c>
      <c r="AO24" s="336">
        <f t="shared" ref="AO24:AZ24" si="6">AO25+AO26+AO28</f>
        <v>347200</v>
      </c>
      <c r="AP24" s="336">
        <f t="shared" si="6"/>
        <v>347200</v>
      </c>
      <c r="AQ24" s="336">
        <f t="shared" si="6"/>
        <v>347200</v>
      </c>
      <c r="AR24" s="336">
        <f t="shared" si="6"/>
        <v>347200</v>
      </c>
      <c r="AS24" s="336">
        <f t="shared" si="6"/>
        <v>347200</v>
      </c>
      <c r="AT24" s="336">
        <f t="shared" si="6"/>
        <v>347200</v>
      </c>
      <c r="AU24" s="336">
        <f t="shared" si="6"/>
        <v>347200</v>
      </c>
      <c r="AV24" s="336">
        <f t="shared" si="6"/>
        <v>347200</v>
      </c>
      <c r="AW24" s="336">
        <f t="shared" si="6"/>
        <v>347200</v>
      </c>
      <c r="AX24" s="336">
        <f t="shared" si="6"/>
        <v>347200</v>
      </c>
      <c r="AY24" s="336">
        <f t="shared" si="6"/>
        <v>347200</v>
      </c>
      <c r="AZ24" s="336">
        <f t="shared" si="6"/>
        <v>347200</v>
      </c>
      <c r="BA24" s="296"/>
    </row>
    <row r="25" spans="1:53" ht="15" customHeight="1">
      <c r="A25" s="309"/>
      <c r="B25" s="310"/>
      <c r="C25" s="311" t="s">
        <v>98</v>
      </c>
      <c r="D25" s="351">
        <f t="shared" si="0"/>
        <v>1150520</v>
      </c>
      <c r="E25" s="356">
        <f>IF((Затраты!$E38*(Продажи!E17+Продажи!E15)+Затраты!$E39*(Продажи!E19+Продажи!E21))&lt;Затраты!$F$18,0,(Затраты!$E38*(Продажи!E17+Продажи!E15)+Затраты!$E39*(Продажи!E19+Продажи!E21)))</f>
        <v>0</v>
      </c>
      <c r="F25" s="354">
        <f>IF((Затраты!$E38*(Продажи!F17+Продажи!F15)+Затраты!$E39*(Продажи!F19+Продажи!F21))&lt;Затраты!$F$18,0,(Затраты!$E38*(Продажи!F17+Продажи!F15)+Затраты!$E39*(Продажи!F19+Продажи!F21)))</f>
        <v>0</v>
      </c>
      <c r="G25" s="336">
        <f>IF((Затраты!$E38*(Продажи!G17+Продажи!G15)+Затраты!$E39*(Продажи!G19+Продажи!G21))&lt;Затраты!$F$18,0,(Затраты!$E38*(Продажи!G17+Продажи!G15)+Затраты!$E39*(Продажи!G19+Продажи!G21)))</f>
        <v>0</v>
      </c>
      <c r="H25" s="336">
        <f>IF((Затраты!$E38*(Продажи!H17+Продажи!H15)+Затраты!$E39*(Продажи!H19+Продажи!H21))&lt;Затраты!$F$18,0,(Затраты!$E38*(Продажи!H17+Продажи!H15)+Затраты!$E39*(Продажи!H19+Продажи!H21)))</f>
        <v>0</v>
      </c>
      <c r="I25" s="336">
        <f>IF((Затраты!$E38*(Продажи!I17+Продажи!I15)+Затраты!$E39*(Продажи!I19+Продажи!I21))&lt;Затраты!$F$18,0,(Затраты!$E38*(Продажи!I17+Продажи!I15)+Затраты!$E39*(Продажи!I19+Продажи!I21)))</f>
        <v>0</v>
      </c>
      <c r="J25" s="336">
        <f>IF((Затраты!$E38*(Продажи!J17+Продажи!J15)+Затраты!$E39*(Продажи!J19+Продажи!J21))&lt;Затраты!$F$18,0,(Затраты!$E38*(Продажи!J17+Продажи!J15)+Затраты!$E39*(Продажи!J19+Продажи!J21)))</f>
        <v>0</v>
      </c>
      <c r="K25" s="336">
        <f>IF((Затраты!$E38*(Продажи!K17+Продажи!K15)+Затраты!$E39*(Продажи!K19+Продажи!K21))&lt;Затраты!$F$18,0,(Затраты!$E38*(Продажи!K17+Продажи!K15)+Затраты!$E39*(Продажи!K19+Продажи!K21)))</f>
        <v>0</v>
      </c>
      <c r="L25" s="336">
        <f>IF((Затраты!$E38*(Продажи!L17+Продажи!L15)+Затраты!$E39*(Продажи!L19+Продажи!L21))&lt;Затраты!$F$18,0,(Затраты!$E38*(Продажи!L17+Продажи!L15)+Затраты!$E39*(Продажи!L19+Продажи!L21)))</f>
        <v>0</v>
      </c>
      <c r="M25" s="336">
        <f>IF((Затраты!$E38*(Продажи!M17+Продажи!M15)+Затраты!$E39*(Продажи!M19+Продажи!M21))&lt;Затраты!$F$18,0,(Затраты!$E38*(Продажи!M17+Продажи!M15)+Затраты!$E39*(Продажи!M19+Продажи!M21)))</f>
        <v>0</v>
      </c>
      <c r="N25" s="336">
        <f>IF((Затраты!$E38*(Продажи!N17+Продажи!N15)+Затраты!$E39*(Продажи!N19+Продажи!N21))&lt;Затраты!$F$18,0,(Затраты!$E38*(Продажи!N17+Продажи!N15)+Затраты!$E39*(Продажи!N19+Продажи!N21)))</f>
        <v>0</v>
      </c>
      <c r="O25" s="336">
        <f>IF((Затраты!$E38*(Продажи!O17+Продажи!O15)+Затраты!$E39*(Продажи!O19+Продажи!O21))&lt;Затраты!$F$18,0,(Затраты!$E38*(Продажи!O17+Продажи!O15)+Затраты!$E39*(Продажи!O19+Продажи!O21)))</f>
        <v>0</v>
      </c>
      <c r="P25" s="336">
        <f>IF((Затраты!$E38*(Продажи!P17+Продажи!P15)+Затраты!$E39*(Продажи!P19+Продажи!P21))&lt;Затраты!$F$18,0,(Затраты!$E38*(Продажи!P17+Продажи!P15)+Затраты!$E39*(Продажи!P19+Продажи!P21)))</f>
        <v>0</v>
      </c>
      <c r="Q25" s="336">
        <f>IF((Затраты!$E38*(Продажи!Q17+Продажи!Q15)+Затраты!$E39*(Продажи!Q19+Продажи!Q21))&lt;Затраты!$F$18,0,(Затраты!$E38*(Продажи!Q17+Продажи!Q15)+Затраты!$E39*(Продажи!Q19+Продажи!Q21)))</f>
        <v>0</v>
      </c>
      <c r="R25" s="336">
        <f>IF((Затраты!$E38*(Продажи!R17+Продажи!R15)+Затраты!$E39*(Продажи!R19+Продажи!R21))&lt;Затраты!$F$18,0,(Затраты!$E38*(Продажи!R17+Продажи!R15)+Затраты!$E39*(Продажи!R19+Продажи!R21)))</f>
        <v>0</v>
      </c>
      <c r="S25" s="336">
        <f>IF((Затраты!$E38*(Продажи!S17+Продажи!S15)+Затраты!$E39*(Продажи!S19+Продажи!S21))&lt;Затраты!$F$18,0,(Затраты!$E38*(Продажи!S17+Продажи!S15)+Затраты!$E39*(Продажи!S19+Продажи!S21)))</f>
        <v>0</v>
      </c>
      <c r="T25" s="336">
        <f>IF((Затраты!$E38*(Продажи!T17+Продажи!T15)+Затраты!$E39*(Продажи!T19+Продажи!T21))&lt;Затраты!$F$18,0,(Затраты!$E38*(Продажи!T17+Продажи!T15)+Затраты!$E39*(Продажи!T19+Продажи!T21)))</f>
        <v>0</v>
      </c>
      <c r="U25" s="336">
        <f>IF((Затраты!$E38*(Продажи!U17+Продажи!U15)+Затраты!$E39*(Продажи!U19+Продажи!U21))&lt;Затраты!$F$18,0,(Затраты!$E38*(Продажи!U17+Продажи!U15)+Затраты!$E39*(Продажи!U19+Продажи!U21)))</f>
        <v>26950</v>
      </c>
      <c r="V25" s="336">
        <f>IF((Затраты!$E38*(Продажи!V17+Продажи!V15)+Затраты!$E39*(Продажи!V19+Продажи!V21))&lt;Затраты!$F$18,0,(Затраты!$E38*(Продажи!V17+Продажи!V15)+Затраты!$E39*(Продажи!V19+Продажи!V21)))</f>
        <v>29400</v>
      </c>
      <c r="W25" s="336">
        <f>IF((Затраты!$E38*(Продажи!W17+Продажи!W15)+Затраты!$E39*(Продажи!W19+Продажи!W21))&lt;Затраты!$F$18,0,(Затраты!$E38*(Продажи!W17+Продажи!W15)+Затраты!$E39*(Продажи!W19+Продажи!W21)))</f>
        <v>29400</v>
      </c>
      <c r="X25" s="336">
        <f>IF((Затраты!$E38*(Продажи!X17+Продажи!X15)+Затраты!$E39*(Продажи!X19+Продажи!X21))&lt;Затраты!$F$18,0,(Затраты!$E38*(Продажи!X17+Продажи!X15)+Затраты!$E39*(Продажи!X19+Продажи!X21)))</f>
        <v>29400</v>
      </c>
      <c r="Y25" s="336">
        <f>IF((Затраты!$E38*(Продажи!Y17+Продажи!Y15)+Затраты!$E39*(Продажи!Y19+Продажи!Y21))&lt;Затраты!$F$18,0,(Затраты!$E38*(Продажи!Y17+Продажи!Y15)+Затраты!$E39*(Продажи!Y19+Продажи!Y21)))</f>
        <v>31360</v>
      </c>
      <c r="Z25" s="336">
        <f>IF((Затраты!$E38*(Продажи!Z17+Продажи!Z15)+Затраты!$E39*(Продажи!Z19+Продажи!Z21))&lt;Затраты!$F$18,0,(Затраты!$E38*(Продажи!Z17+Продажи!Z15)+Затраты!$E39*(Продажи!Z19+Продажи!Z21)))</f>
        <v>31360</v>
      </c>
      <c r="AA25" s="336">
        <f>IF((Затраты!$E38*(Продажи!AA17+Продажи!AA15)+Затраты!$E39*(Продажи!AA19+Продажи!AA21))&lt;Затраты!$F$18,0,(Затраты!$E38*(Продажи!AA17+Продажи!AA15)+Затраты!$E39*(Продажи!AA19+Продажи!AA21)))</f>
        <v>33320</v>
      </c>
      <c r="AB25" s="336">
        <f>IF((Затраты!$E38*(Продажи!AB17+Продажи!AB15)+Затраты!$E39*(Продажи!AB19+Продажи!AB21))&lt;Затраты!$F$18,0,(Затраты!$E38*(Продажи!AB17+Продажи!AB15)+Затраты!$E39*(Продажи!AB19+Продажи!AB21)))</f>
        <v>33320</v>
      </c>
      <c r="AC25" s="336">
        <f>IF((Затраты!$E38*(Продажи!AC17+Продажи!AC15)+Затраты!$E39*(Продажи!AC19+Продажи!AC21))&lt;Затраты!$F$18,0,(Затраты!$E38*(Продажи!AC17+Продажи!AC15)+Затраты!$E39*(Продажи!AC19+Продажи!AC21)))</f>
        <v>34300</v>
      </c>
      <c r="AD25" s="336">
        <f>IF((Затраты!$E38*(Продажи!AD17+Продажи!AD15)+Затраты!$E39*(Продажи!AD19+Продажи!AD21))&lt;Затраты!$F$18,0,(Затраты!$E38*(Продажи!AD17+Продажи!AD15)+Затраты!$E39*(Продажи!AD19+Продажи!AD21)))</f>
        <v>34300</v>
      </c>
      <c r="AE25" s="336">
        <f>IF((Затраты!$E38*(Продажи!AE17+Продажи!AE15)+Затраты!$E39*(Продажи!AE19+Продажи!AE21))&lt;Затраты!$F$18,0,(Затраты!$E38*(Продажи!AE17+Продажи!AE15)+Затраты!$E39*(Продажи!AE19+Продажи!AE21)))</f>
        <v>34300</v>
      </c>
      <c r="AF25" s="336">
        <f>IF((Затраты!$E38*(Продажи!AF17+Продажи!AF15)+Затраты!$E39*(Продажи!AF19+Продажи!AF21))&lt;Затраты!$F$18,0,(Затраты!$E38*(Продажи!AF17+Продажи!AF15)+Затраты!$E39*(Продажи!AF19+Продажи!AF21)))</f>
        <v>34300</v>
      </c>
      <c r="AG25" s="336">
        <f>IF((Затраты!$E38*(Продажи!AG17+Продажи!AG15)+Затраты!$E39*(Продажи!AG19+Продажи!AG21))&lt;Затраты!$F$18,0,(Затраты!$E38*(Продажи!AG17+Продажи!AG15)+Затраты!$E39*(Продажи!AG19+Продажи!AG21)))</f>
        <v>35280</v>
      </c>
      <c r="AH25" s="336">
        <f>IF((Затраты!$E38*(Продажи!AH17+Продажи!AH15)+Затраты!$E39*(Продажи!AH19+Продажи!AH21))&lt;Затраты!$F$18,0,(Затраты!$E38*(Продажи!AH17+Продажи!AH15)+Затраты!$E39*(Продажи!AH19+Продажи!AH21)))</f>
        <v>35280</v>
      </c>
      <c r="AI25" s="336">
        <f>IF((Затраты!$E38*(Продажи!AI17+Продажи!AI15)+Затраты!$E39*(Продажи!AI19+Продажи!AI21))&lt;Затраты!$F$18,0,(Затраты!$E38*(Продажи!AI17+Продажи!AI15)+Затраты!$E39*(Продажи!AI19+Продажи!AI21)))</f>
        <v>36750</v>
      </c>
      <c r="AJ25" s="336">
        <f>IF((Затраты!$E38*(Продажи!AJ17+Продажи!AJ15)+Затраты!$E39*(Продажи!AJ19+Продажи!AJ21))&lt;Затраты!$F$18,0,(Затраты!$E38*(Продажи!AJ17+Продажи!AJ15)+Затраты!$E39*(Продажи!AJ19+Продажи!AJ21)))</f>
        <v>36750</v>
      </c>
      <c r="AK25" s="336">
        <f>IF((Затраты!$E38*(Продажи!AK17+Продажи!AK15)+Затраты!$E39*(Продажи!AK19+Продажи!AK21))&lt;Затраты!$F$18,0,(Затраты!$E38*(Продажи!AK17+Продажи!AK15)+Затраты!$E39*(Продажи!AK19+Продажи!AK21)))</f>
        <v>38220</v>
      </c>
      <c r="AL25" s="336">
        <f>IF((Затраты!$E38*(Продажи!AL17+Продажи!AL15)+Затраты!$E39*(Продажи!AL19+Продажи!AL21))&lt;Затраты!$F$18,0,(Затраты!$E38*(Продажи!AL17+Продажи!AL15)+Затраты!$E39*(Продажи!AL19+Продажи!AL21)))</f>
        <v>38220</v>
      </c>
      <c r="AM25" s="336">
        <f>IF((Затраты!$E38*(Продажи!AM17+Продажи!AM15)+Затраты!$E39*(Продажи!AM19+Продажи!AM21))&lt;Затраты!$F$18,0,(Затраты!$E38*(Продажи!AM17+Продажи!AM15)+Затраты!$E39*(Продажи!AM19+Продажи!AM21)))</f>
        <v>38710</v>
      </c>
      <c r="AN25" s="336">
        <f>IF((Затраты!$E38*(Продажи!AN17+Продажи!AN15)+Затраты!$E39*(Продажи!AN19+Продажи!AN21))&lt;Затраты!$F$18,0,(Затраты!$E38*(Продажи!AN17+Продажи!AN15)+Затраты!$E39*(Продажи!AN19+Продажи!AN21)))</f>
        <v>39200</v>
      </c>
      <c r="AO25" s="336">
        <f>IF((Затраты!$E38*(Продажи!AO17+Продажи!AO15)+Затраты!$E39*(Продажи!AO19+Продажи!AO21))&lt;Затраты!$F$18,0,(Затраты!$E38*(Продажи!AO17+Продажи!AO15)+Затраты!$E39*(Продажи!AO19+Продажи!AO21)))</f>
        <v>39200</v>
      </c>
      <c r="AP25" s="336">
        <f>IF((Затраты!$E38*(Продажи!AP17+Продажи!AP15)+Затраты!$E39*(Продажи!AP19+Продажи!AP21))&lt;Затраты!$F$18,0,(Затраты!$E38*(Продажи!AP17+Продажи!AP15)+Затраты!$E39*(Продажи!AP19+Продажи!AP21)))</f>
        <v>39200</v>
      </c>
      <c r="AQ25" s="336">
        <f>IF((Затраты!$E38*(Продажи!AQ17+Продажи!AQ15)+Затраты!$E39*(Продажи!AQ19+Продажи!AQ21))&lt;Затраты!$F$18,0,(Затраты!$E38*(Продажи!AQ17+Продажи!AQ15)+Затраты!$E39*(Продажи!AQ19+Продажи!AQ21)))</f>
        <v>39200</v>
      </c>
      <c r="AR25" s="336">
        <f>IF((Затраты!$E38*(Продажи!AR17+Продажи!AR15)+Затраты!$E39*(Продажи!AR19+Продажи!AR21))&lt;Затраты!$F$18,0,(Затраты!$E38*(Продажи!AR17+Продажи!AR15)+Затраты!$E39*(Продажи!AR19+Продажи!AR21)))</f>
        <v>39200</v>
      </c>
      <c r="AS25" s="336">
        <f>IF((Затраты!$E38*(Продажи!AS17+Продажи!AS15)+Затраты!$E39*(Продажи!AS19+Продажи!AS21))&lt;Затраты!$F$18,0,(Затраты!$E38*(Продажи!AS17+Продажи!AS15)+Затраты!$E39*(Продажи!AS19+Продажи!AS21)))</f>
        <v>39200</v>
      </c>
      <c r="AT25" s="336">
        <f>IF((Затраты!$E38*(Продажи!AT17+Продажи!AT15)+Затраты!$E39*(Продажи!AT19+Продажи!AT21))&lt;Затраты!$F$18,0,(Затраты!$E38*(Продажи!AT17+Продажи!AT15)+Затраты!$E39*(Продажи!AT19+Продажи!AT21)))</f>
        <v>39200</v>
      </c>
      <c r="AU25" s="336">
        <f>IF((Затраты!$E38*(Продажи!AU17+Продажи!AU15)+Затраты!$E39*(Продажи!AU19+Продажи!AU21))&lt;Затраты!$F$18,0,(Затраты!$E38*(Продажи!AU17+Продажи!AU15)+Затраты!$E39*(Продажи!AU19+Продажи!AU21)))</f>
        <v>39200</v>
      </c>
      <c r="AV25" s="336">
        <f>IF((Затраты!$E38*(Продажи!AV17+Продажи!AV15)+Затраты!$E39*(Продажи!AV19+Продажи!AV21))&lt;Затраты!$F$18,0,(Затраты!$E38*(Продажи!AV17+Продажи!AV15)+Затраты!$E39*(Продажи!AV19+Продажи!AV21)))</f>
        <v>39200</v>
      </c>
      <c r="AW25" s="336">
        <f>IF((Затраты!$E38*(Продажи!AW17+Продажи!AW15)+Затраты!$E39*(Продажи!AW19+Продажи!AW21))&lt;Затраты!$F$18,0,(Затраты!$E38*(Продажи!AW17+Продажи!AW15)+Затраты!$E39*(Продажи!AW19+Продажи!AW21)))</f>
        <v>39200</v>
      </c>
      <c r="AX25" s="336">
        <f>IF((Затраты!$E38*(Продажи!AX17+Продажи!AX15)+Затраты!$E39*(Продажи!AX19+Продажи!AX21))&lt;Затраты!$F$18,0,(Затраты!$E38*(Продажи!AX17+Продажи!AX15)+Затраты!$E39*(Продажи!AX19+Продажи!AX21)))</f>
        <v>39200</v>
      </c>
      <c r="AY25" s="336">
        <f>IF((Затраты!$E38*(Продажи!AY17+Продажи!AY15)+Затраты!$E39*(Продажи!AY19+Продажи!AY21))&lt;Затраты!$F$18,0,(Затраты!$E38*(Продажи!AY17+Продажи!AY15)+Затраты!$E39*(Продажи!AY19+Продажи!AY21)))</f>
        <v>39200</v>
      </c>
      <c r="AZ25" s="336">
        <f>IF((Затраты!$E38*(Продажи!AZ17+Продажи!AZ15)+Затраты!$E39*(Продажи!AZ19+Продажи!AZ21))&lt;Затраты!$F$18,0,(Затраты!$E38*(Продажи!AZ17+Продажи!AZ15)+Затраты!$E39*(Продажи!AZ19+Продажи!AZ21)))</f>
        <v>39200</v>
      </c>
      <c r="BA25" s="296"/>
    </row>
    <row r="26" spans="1:53" ht="15" customHeight="1">
      <c r="A26" s="309"/>
      <c r="B26" s="310"/>
      <c r="C26" s="311" t="s">
        <v>83</v>
      </c>
      <c r="D26" s="351">
        <f t="shared" si="0"/>
        <v>5640600</v>
      </c>
      <c r="E26" s="356">
        <f t="shared" ref="E26:AZ26" si="7">E27</f>
        <v>0</v>
      </c>
      <c r="F26" s="354">
        <f t="shared" si="7"/>
        <v>0</v>
      </c>
      <c r="G26" s="336">
        <f t="shared" si="7"/>
        <v>0</v>
      </c>
      <c r="H26" s="336">
        <f t="shared" si="7"/>
        <v>0</v>
      </c>
      <c r="I26" s="336">
        <f t="shared" si="7"/>
        <v>33600</v>
      </c>
      <c r="J26" s="336">
        <f t="shared" si="7"/>
        <v>37799.999999999993</v>
      </c>
      <c r="K26" s="336">
        <f t="shared" si="7"/>
        <v>39900</v>
      </c>
      <c r="L26" s="336">
        <f t="shared" si="7"/>
        <v>44100</v>
      </c>
      <c r="M26" s="336">
        <f t="shared" si="7"/>
        <v>39900</v>
      </c>
      <c r="N26" s="336">
        <f t="shared" si="7"/>
        <v>42000</v>
      </c>
      <c r="O26" s="336">
        <f t="shared" si="7"/>
        <v>52500</v>
      </c>
      <c r="P26" s="336">
        <f t="shared" si="7"/>
        <v>63000</v>
      </c>
      <c r="Q26" s="336">
        <f t="shared" si="7"/>
        <v>73499.999999999985</v>
      </c>
      <c r="R26" s="336">
        <f t="shared" si="7"/>
        <v>84000</v>
      </c>
      <c r="S26" s="336">
        <f t="shared" si="7"/>
        <v>94500</v>
      </c>
      <c r="T26" s="336">
        <f t="shared" si="7"/>
        <v>105000</v>
      </c>
      <c r="U26" s="336">
        <f t="shared" si="7"/>
        <v>115500</v>
      </c>
      <c r="V26" s="336">
        <f t="shared" si="7"/>
        <v>126000</v>
      </c>
      <c r="W26" s="336">
        <f t="shared" si="7"/>
        <v>126000</v>
      </c>
      <c r="X26" s="336">
        <f t="shared" si="7"/>
        <v>126000</v>
      </c>
      <c r="Y26" s="336">
        <f t="shared" si="7"/>
        <v>134400</v>
      </c>
      <c r="Z26" s="336">
        <f t="shared" si="7"/>
        <v>134400</v>
      </c>
      <c r="AA26" s="336">
        <f t="shared" si="7"/>
        <v>142799.99999999997</v>
      </c>
      <c r="AB26" s="336">
        <f t="shared" si="7"/>
        <v>142799.99999999997</v>
      </c>
      <c r="AC26" s="336">
        <f t="shared" si="7"/>
        <v>146999.99999999997</v>
      </c>
      <c r="AD26" s="336">
        <f t="shared" si="7"/>
        <v>146999.99999999997</v>
      </c>
      <c r="AE26" s="336">
        <f t="shared" si="7"/>
        <v>146999.99999999997</v>
      </c>
      <c r="AF26" s="336">
        <f t="shared" si="7"/>
        <v>146999.99999999997</v>
      </c>
      <c r="AG26" s="336">
        <f t="shared" si="7"/>
        <v>151199.99999999997</v>
      </c>
      <c r="AH26" s="336">
        <f t="shared" si="7"/>
        <v>151199.99999999997</v>
      </c>
      <c r="AI26" s="336">
        <f t="shared" si="7"/>
        <v>157500</v>
      </c>
      <c r="AJ26" s="336">
        <f t="shared" si="7"/>
        <v>157500</v>
      </c>
      <c r="AK26" s="336">
        <f t="shared" si="7"/>
        <v>163800</v>
      </c>
      <c r="AL26" s="336">
        <f t="shared" si="7"/>
        <v>163800</v>
      </c>
      <c r="AM26" s="336">
        <f t="shared" si="7"/>
        <v>165900</v>
      </c>
      <c r="AN26" s="336">
        <f t="shared" si="7"/>
        <v>168000</v>
      </c>
      <c r="AO26" s="336">
        <f t="shared" si="7"/>
        <v>168000</v>
      </c>
      <c r="AP26" s="336">
        <f t="shared" si="7"/>
        <v>168000</v>
      </c>
      <c r="AQ26" s="336">
        <f t="shared" si="7"/>
        <v>168000</v>
      </c>
      <c r="AR26" s="336">
        <f t="shared" si="7"/>
        <v>168000</v>
      </c>
      <c r="AS26" s="336">
        <f t="shared" si="7"/>
        <v>168000</v>
      </c>
      <c r="AT26" s="336">
        <f t="shared" si="7"/>
        <v>168000</v>
      </c>
      <c r="AU26" s="336">
        <f t="shared" si="7"/>
        <v>168000</v>
      </c>
      <c r="AV26" s="336">
        <f t="shared" si="7"/>
        <v>168000</v>
      </c>
      <c r="AW26" s="336">
        <f t="shared" si="7"/>
        <v>168000</v>
      </c>
      <c r="AX26" s="336">
        <f t="shared" si="7"/>
        <v>168000</v>
      </c>
      <c r="AY26" s="336">
        <f t="shared" si="7"/>
        <v>168000</v>
      </c>
      <c r="AZ26" s="336">
        <f t="shared" si="7"/>
        <v>168000</v>
      </c>
      <c r="BA26" s="296"/>
    </row>
    <row r="27" spans="1:53" ht="15" customHeight="1">
      <c r="A27" s="13"/>
      <c r="B27" s="64"/>
      <c r="C27" s="199" t="s">
        <v>101</v>
      </c>
      <c r="D27" s="352">
        <f t="shared" si="0"/>
        <v>5640600</v>
      </c>
      <c r="E27" s="386">
        <f>IF((Затраты!$E41*Продажи!E14)&lt;Затраты!$F$19,0,Затраты!$E41*Продажи!E14)</f>
        <v>0</v>
      </c>
      <c r="F27" s="387">
        <f>IF((Затраты!$E41*Продажи!F14)&lt;Затраты!$F$19,0,Затраты!$E41*Продажи!F14)</f>
        <v>0</v>
      </c>
      <c r="G27" s="388">
        <f>IF((Затраты!$E41*Продажи!G14)&lt;Затраты!$F$19,0,Затраты!$E41*Продажи!G14)</f>
        <v>0</v>
      </c>
      <c r="H27" s="388">
        <f>IF((Затраты!$E41*Продажи!H14)&lt;Затраты!$F$19,0,Затраты!$E41*Продажи!H14)</f>
        <v>0</v>
      </c>
      <c r="I27" s="388">
        <f>IF((Затраты!$E41*Продажи!I14)&lt;Затраты!$F$19,0,Затраты!$E41*Продажи!I14)</f>
        <v>33600</v>
      </c>
      <c r="J27" s="388">
        <f>IF((Затраты!$E41*Продажи!J14)&lt;Затраты!$F$19,0,Затраты!$E41*Продажи!J14)</f>
        <v>37799.999999999993</v>
      </c>
      <c r="K27" s="388">
        <f>IF((Затраты!$E41*Продажи!K14)&lt;Затраты!$F$19,0,Затраты!$E41*Продажи!K14)</f>
        <v>39900</v>
      </c>
      <c r="L27" s="388">
        <f>IF((Затраты!$E41*Продажи!L14)&lt;Затраты!$F$19,0,Затраты!$E41*Продажи!L14)</f>
        <v>44100</v>
      </c>
      <c r="M27" s="388">
        <f>IF((Затраты!$E41*Продажи!M14)&lt;Затраты!$F$19,0,Затраты!$E41*Продажи!M14)</f>
        <v>39900</v>
      </c>
      <c r="N27" s="388">
        <f>IF((Затраты!$E41*Продажи!N14)&lt;Затраты!$F$19,0,Затраты!$E41*Продажи!N14)</f>
        <v>42000</v>
      </c>
      <c r="O27" s="388">
        <f>IF((Затраты!$E41*Продажи!O14)&lt;Затраты!$F$19,0,Затраты!$E41*Продажи!O14)</f>
        <v>52500</v>
      </c>
      <c r="P27" s="388">
        <f>IF((Затраты!$E41*Продажи!P14)&lt;Затраты!$F$19,0,Затраты!$E41*Продажи!P14)</f>
        <v>63000</v>
      </c>
      <c r="Q27" s="388">
        <f>IF((Затраты!$E41*Продажи!Q14)&lt;Затраты!$F$19,0,Затраты!$E41*Продажи!Q14)</f>
        <v>73499.999999999985</v>
      </c>
      <c r="R27" s="388">
        <f>IF((Затраты!$E41*Продажи!R14)&lt;Затраты!$F$19,0,Затраты!$E41*Продажи!R14)</f>
        <v>84000</v>
      </c>
      <c r="S27" s="388">
        <f>IF((Затраты!$E41*Продажи!S14)&lt;Затраты!$F$19,0,Затраты!$E41*Продажи!S14)</f>
        <v>94500</v>
      </c>
      <c r="T27" s="388">
        <f>IF((Затраты!$E41*Продажи!T14)&lt;Затраты!$F$19,0,Затраты!$E41*Продажи!T14)</f>
        <v>105000</v>
      </c>
      <c r="U27" s="388">
        <f>IF((Затраты!$E41*Продажи!U14)&lt;Затраты!$F$19,0,Затраты!$E41*Продажи!U14)</f>
        <v>115500</v>
      </c>
      <c r="V27" s="388">
        <f>IF((Затраты!$E41*Продажи!V14)&lt;Затраты!$F$19,0,Затраты!$E41*Продажи!V14)</f>
        <v>126000</v>
      </c>
      <c r="W27" s="388">
        <f>IF((Затраты!$E41*Продажи!W14)&lt;Затраты!$F$19,0,Затраты!$E41*Продажи!W14)</f>
        <v>126000</v>
      </c>
      <c r="X27" s="388">
        <f>IF((Затраты!$E41*Продажи!X14)&lt;Затраты!$F$19,0,Затраты!$E41*Продажи!X14)</f>
        <v>126000</v>
      </c>
      <c r="Y27" s="388">
        <f>IF((Затраты!$E41*Продажи!Y14)&lt;Затраты!$F$19,0,Затраты!$E41*Продажи!Y14)</f>
        <v>134400</v>
      </c>
      <c r="Z27" s="388">
        <f>IF((Затраты!$E41*Продажи!Z14)&lt;Затраты!$F$19,0,Затраты!$E41*Продажи!Z14)</f>
        <v>134400</v>
      </c>
      <c r="AA27" s="388">
        <f>IF((Затраты!$E41*Продажи!AA14)&lt;Затраты!$F$19,0,Затраты!$E41*Продажи!AA14)</f>
        <v>142799.99999999997</v>
      </c>
      <c r="AB27" s="388">
        <f>IF((Затраты!$E41*Продажи!AB14)&lt;Затраты!$F$19,0,Затраты!$E41*Продажи!AB14)</f>
        <v>142799.99999999997</v>
      </c>
      <c r="AC27" s="388">
        <f>IF((Затраты!$E41*Продажи!AC14)&lt;Затраты!$F$19,0,Затраты!$E41*Продажи!AC14)</f>
        <v>146999.99999999997</v>
      </c>
      <c r="AD27" s="388">
        <f>IF((Затраты!$E41*Продажи!AD14)&lt;Затраты!$F$19,0,Затраты!$E41*Продажи!AD14)</f>
        <v>146999.99999999997</v>
      </c>
      <c r="AE27" s="388">
        <f>IF((Затраты!$E41*Продажи!AE14)&lt;Затраты!$F$19,0,Затраты!$E41*Продажи!AE14)</f>
        <v>146999.99999999997</v>
      </c>
      <c r="AF27" s="388">
        <f>IF((Затраты!$E41*Продажи!AF14)&lt;Затраты!$F$19,0,Затраты!$E41*Продажи!AF14)</f>
        <v>146999.99999999997</v>
      </c>
      <c r="AG27" s="388">
        <f>IF((Затраты!$E41*Продажи!AG14)&lt;Затраты!$F$19,0,Затраты!$E41*Продажи!AG14)</f>
        <v>151199.99999999997</v>
      </c>
      <c r="AH27" s="388">
        <f>IF((Затраты!$E41*Продажи!AH14)&lt;Затраты!$F$19,0,Затраты!$E41*Продажи!AH14)</f>
        <v>151199.99999999997</v>
      </c>
      <c r="AI27" s="388">
        <f>IF((Затраты!$E41*Продажи!AI14)&lt;Затраты!$F$19,0,Затраты!$E41*Продажи!AI14)</f>
        <v>157500</v>
      </c>
      <c r="AJ27" s="388">
        <f>IF((Затраты!$E41*Продажи!AJ14)&lt;Затраты!$F$19,0,Затраты!$E41*Продажи!AJ14)</f>
        <v>157500</v>
      </c>
      <c r="AK27" s="388">
        <f>IF((Затраты!$E41*Продажи!AK14)&lt;Затраты!$F$19,0,Затраты!$E41*Продажи!AK14)</f>
        <v>163800</v>
      </c>
      <c r="AL27" s="388">
        <f>IF((Затраты!$E41*Продажи!AL14)&lt;Затраты!$F$19,0,Затраты!$E41*Продажи!AL14)</f>
        <v>163800</v>
      </c>
      <c r="AM27" s="388">
        <f>IF((Затраты!$E41*Продажи!AM14)&lt;Затраты!$F$19,0,Затраты!$E41*Продажи!AM14)</f>
        <v>165900</v>
      </c>
      <c r="AN27" s="388">
        <f>IF((Затраты!$E41*Продажи!AN14)&lt;Затраты!$F$19,0,Затраты!$E41*Продажи!AN14)</f>
        <v>168000</v>
      </c>
      <c r="AO27" s="388">
        <f>IF((Затраты!$E41*Продажи!AO14)&lt;Затраты!$F$19,0,Затраты!$E41*Продажи!AO14)</f>
        <v>168000</v>
      </c>
      <c r="AP27" s="388">
        <f>IF((Затраты!$E41*Продажи!AP14)&lt;Затраты!$F$19,0,Затраты!$E41*Продажи!AP14)</f>
        <v>168000</v>
      </c>
      <c r="AQ27" s="388">
        <f>IF((Затраты!$E41*Продажи!AQ14)&lt;Затраты!$F$19,0,Затраты!$E41*Продажи!AQ14)</f>
        <v>168000</v>
      </c>
      <c r="AR27" s="388">
        <f>IF((Затраты!$E41*Продажи!AR14)&lt;Затраты!$F$19,0,Затраты!$E41*Продажи!AR14)</f>
        <v>168000</v>
      </c>
      <c r="AS27" s="388">
        <f>IF((Затраты!$E41*Продажи!AS14)&lt;Затраты!$F$19,0,Затраты!$E41*Продажи!AS14)</f>
        <v>168000</v>
      </c>
      <c r="AT27" s="388">
        <f>IF((Затраты!$E41*Продажи!AT14)&lt;Затраты!$F$19,0,Затраты!$E41*Продажи!AT14)</f>
        <v>168000</v>
      </c>
      <c r="AU27" s="388">
        <f>IF((Затраты!$E41*Продажи!AU14)&lt;Затраты!$F$19,0,Затраты!$E41*Продажи!AU14)</f>
        <v>168000</v>
      </c>
      <c r="AV27" s="388">
        <f>IF((Затраты!$E41*Продажи!AV14)&lt;Затраты!$F$19,0,Затраты!$E41*Продажи!AV14)</f>
        <v>168000</v>
      </c>
      <c r="AW27" s="388">
        <f>IF((Затраты!$E41*Продажи!AW14)&lt;Затраты!$F$19,0,Затраты!$E41*Продажи!AW14)</f>
        <v>168000</v>
      </c>
      <c r="AX27" s="388">
        <f>IF((Затраты!$E41*Продажи!AX14)&lt;Затраты!$F$19,0,Затраты!$E41*Продажи!AX14)</f>
        <v>168000</v>
      </c>
      <c r="AY27" s="388">
        <f>IF((Затраты!$E41*Продажи!AY14)&lt;Затраты!$F$19,0,Затраты!$E41*Продажи!AY14)</f>
        <v>168000</v>
      </c>
      <c r="AZ27" s="388">
        <f>IF((Затраты!$E41*Продажи!AZ14)&lt;Затраты!$F$19,0,Затраты!$E41*Продажи!AZ14)</f>
        <v>168000</v>
      </c>
      <c r="BA27" s="296"/>
    </row>
    <row r="28" spans="1:53" ht="15" customHeight="1">
      <c r="A28" s="309"/>
      <c r="B28" s="310"/>
      <c r="C28" s="311" t="s">
        <v>102</v>
      </c>
      <c r="D28" s="351">
        <f t="shared" si="0"/>
        <v>4721150</v>
      </c>
      <c r="E28" s="356">
        <f t="shared" ref="E28:AZ28" si="8">E29</f>
        <v>0</v>
      </c>
      <c r="F28" s="354">
        <f t="shared" si="8"/>
        <v>0</v>
      </c>
      <c r="G28" s="336">
        <f t="shared" si="8"/>
        <v>0</v>
      </c>
      <c r="H28" s="336">
        <f t="shared" si="8"/>
        <v>20650</v>
      </c>
      <c r="I28" s="336">
        <f t="shared" si="8"/>
        <v>28000</v>
      </c>
      <c r="J28" s="336">
        <f t="shared" si="8"/>
        <v>31499.999999999996</v>
      </c>
      <c r="K28" s="336">
        <f t="shared" si="8"/>
        <v>33250</v>
      </c>
      <c r="L28" s="336">
        <f t="shared" si="8"/>
        <v>36750</v>
      </c>
      <c r="M28" s="336">
        <f t="shared" si="8"/>
        <v>33250</v>
      </c>
      <c r="N28" s="336">
        <f t="shared" si="8"/>
        <v>35000</v>
      </c>
      <c r="O28" s="336">
        <f t="shared" si="8"/>
        <v>43750</v>
      </c>
      <c r="P28" s="336">
        <f t="shared" si="8"/>
        <v>52500</v>
      </c>
      <c r="Q28" s="336">
        <f t="shared" si="8"/>
        <v>61249.999999999993</v>
      </c>
      <c r="R28" s="336">
        <f t="shared" si="8"/>
        <v>70000</v>
      </c>
      <c r="S28" s="336">
        <f t="shared" si="8"/>
        <v>78750</v>
      </c>
      <c r="T28" s="336">
        <f t="shared" si="8"/>
        <v>87500</v>
      </c>
      <c r="U28" s="336">
        <f t="shared" si="8"/>
        <v>96250</v>
      </c>
      <c r="V28" s="336">
        <f t="shared" si="8"/>
        <v>105000</v>
      </c>
      <c r="W28" s="336">
        <f t="shared" si="8"/>
        <v>105000</v>
      </c>
      <c r="X28" s="336">
        <f t="shared" si="8"/>
        <v>105000</v>
      </c>
      <c r="Y28" s="336">
        <f t="shared" si="8"/>
        <v>112000</v>
      </c>
      <c r="Z28" s="336">
        <f t="shared" si="8"/>
        <v>112000</v>
      </c>
      <c r="AA28" s="336">
        <f t="shared" si="8"/>
        <v>118999.99999999999</v>
      </c>
      <c r="AB28" s="336">
        <f t="shared" si="8"/>
        <v>118999.99999999999</v>
      </c>
      <c r="AC28" s="336">
        <f t="shared" si="8"/>
        <v>122499.99999999999</v>
      </c>
      <c r="AD28" s="336">
        <f t="shared" si="8"/>
        <v>122499.99999999999</v>
      </c>
      <c r="AE28" s="336">
        <f t="shared" si="8"/>
        <v>122499.99999999999</v>
      </c>
      <c r="AF28" s="336">
        <f t="shared" si="8"/>
        <v>122499.99999999999</v>
      </c>
      <c r="AG28" s="336">
        <f t="shared" si="8"/>
        <v>125999.99999999999</v>
      </c>
      <c r="AH28" s="336">
        <f t="shared" si="8"/>
        <v>125999.99999999999</v>
      </c>
      <c r="AI28" s="336">
        <f t="shared" si="8"/>
        <v>131250</v>
      </c>
      <c r="AJ28" s="336">
        <f t="shared" si="8"/>
        <v>131250</v>
      </c>
      <c r="AK28" s="336">
        <f t="shared" si="8"/>
        <v>136500</v>
      </c>
      <c r="AL28" s="336">
        <f t="shared" si="8"/>
        <v>136500</v>
      </c>
      <c r="AM28" s="336">
        <f t="shared" si="8"/>
        <v>138250</v>
      </c>
      <c r="AN28" s="336">
        <f t="shared" si="8"/>
        <v>140000</v>
      </c>
      <c r="AO28" s="336">
        <f t="shared" si="8"/>
        <v>140000</v>
      </c>
      <c r="AP28" s="336">
        <f t="shared" si="8"/>
        <v>140000</v>
      </c>
      <c r="AQ28" s="336">
        <f t="shared" si="8"/>
        <v>140000</v>
      </c>
      <c r="AR28" s="336">
        <f t="shared" si="8"/>
        <v>140000</v>
      </c>
      <c r="AS28" s="336">
        <f t="shared" si="8"/>
        <v>140000</v>
      </c>
      <c r="AT28" s="336">
        <f t="shared" si="8"/>
        <v>140000</v>
      </c>
      <c r="AU28" s="336">
        <f t="shared" si="8"/>
        <v>140000</v>
      </c>
      <c r="AV28" s="336">
        <f t="shared" si="8"/>
        <v>140000</v>
      </c>
      <c r="AW28" s="336">
        <f t="shared" si="8"/>
        <v>140000</v>
      </c>
      <c r="AX28" s="336">
        <f t="shared" si="8"/>
        <v>140000</v>
      </c>
      <c r="AY28" s="336">
        <f t="shared" si="8"/>
        <v>140000</v>
      </c>
      <c r="AZ28" s="336">
        <f t="shared" si="8"/>
        <v>140000</v>
      </c>
      <c r="BA28" s="296"/>
    </row>
    <row r="29" spans="1:53" ht="15" customHeight="1">
      <c r="A29" s="13"/>
      <c r="B29" s="64"/>
      <c r="C29" s="199" t="s">
        <v>101</v>
      </c>
      <c r="D29" s="352">
        <f t="shared" si="0"/>
        <v>4721150</v>
      </c>
      <c r="E29" s="386">
        <v>0</v>
      </c>
      <c r="F29" s="387">
        <v>0</v>
      </c>
      <c r="G29" s="388">
        <v>0</v>
      </c>
      <c r="H29" s="388">
        <f>Затраты!$E43*Продажи!H14</f>
        <v>20650</v>
      </c>
      <c r="I29" s="388">
        <f>Затраты!$E43*Продажи!I14</f>
        <v>28000</v>
      </c>
      <c r="J29" s="388">
        <f>Затраты!$E43*Продажи!J14</f>
        <v>31499.999999999996</v>
      </c>
      <c r="K29" s="388">
        <f>Затраты!$E43*Продажи!K14</f>
        <v>33250</v>
      </c>
      <c r="L29" s="388">
        <f>Затраты!$E43*Продажи!L14</f>
        <v>36750</v>
      </c>
      <c r="M29" s="388">
        <f>Затраты!$E43*Продажи!M14</f>
        <v>33250</v>
      </c>
      <c r="N29" s="388">
        <f>Затраты!$E43*Продажи!N14</f>
        <v>35000</v>
      </c>
      <c r="O29" s="388">
        <f>Затраты!$E43*Продажи!O14</f>
        <v>43750</v>
      </c>
      <c r="P29" s="388">
        <f>Затраты!$E43*Продажи!P14</f>
        <v>52500</v>
      </c>
      <c r="Q29" s="388">
        <f>Затраты!$E43*Продажи!Q14</f>
        <v>61249.999999999993</v>
      </c>
      <c r="R29" s="388">
        <f>Затраты!$E43*Продажи!R14</f>
        <v>70000</v>
      </c>
      <c r="S29" s="388">
        <f>Затраты!$E43*Продажи!S14</f>
        <v>78750</v>
      </c>
      <c r="T29" s="388">
        <f>Затраты!$E43*Продажи!T14</f>
        <v>87500</v>
      </c>
      <c r="U29" s="388">
        <f>Затраты!$E43*Продажи!U14</f>
        <v>96250</v>
      </c>
      <c r="V29" s="388">
        <f>Затраты!$E43*Продажи!V14</f>
        <v>105000</v>
      </c>
      <c r="W29" s="388">
        <f>Затраты!$E43*Продажи!W14</f>
        <v>105000</v>
      </c>
      <c r="X29" s="388">
        <f>Затраты!$E43*Продажи!X14</f>
        <v>105000</v>
      </c>
      <c r="Y29" s="388">
        <f>Затраты!$E43*Продажи!Y14</f>
        <v>112000</v>
      </c>
      <c r="Z29" s="388">
        <f>Затраты!$E43*Продажи!Z14</f>
        <v>112000</v>
      </c>
      <c r="AA29" s="388">
        <f>Затраты!$E43*Продажи!AA14</f>
        <v>118999.99999999999</v>
      </c>
      <c r="AB29" s="388">
        <f>Затраты!$E43*Продажи!AB14</f>
        <v>118999.99999999999</v>
      </c>
      <c r="AC29" s="388">
        <f>Затраты!$E43*Продажи!AC14</f>
        <v>122499.99999999999</v>
      </c>
      <c r="AD29" s="388">
        <f>Затраты!$E43*Продажи!AD14</f>
        <v>122499.99999999999</v>
      </c>
      <c r="AE29" s="388">
        <f>Затраты!$E43*Продажи!AE14</f>
        <v>122499.99999999999</v>
      </c>
      <c r="AF29" s="388">
        <f>Затраты!$E43*Продажи!AF14</f>
        <v>122499.99999999999</v>
      </c>
      <c r="AG29" s="388">
        <f>Затраты!$E43*Продажи!AG14</f>
        <v>125999.99999999999</v>
      </c>
      <c r="AH29" s="388">
        <f>Затраты!$E43*Продажи!AH14</f>
        <v>125999.99999999999</v>
      </c>
      <c r="AI29" s="388">
        <f>Затраты!$E43*Продажи!AI14</f>
        <v>131250</v>
      </c>
      <c r="AJ29" s="388">
        <f>Затраты!$E43*Продажи!AJ14</f>
        <v>131250</v>
      </c>
      <c r="AK29" s="388">
        <f>Затраты!$E43*Продажи!AK14</f>
        <v>136500</v>
      </c>
      <c r="AL29" s="388">
        <f>Затраты!$E43*Продажи!AL14</f>
        <v>136500</v>
      </c>
      <c r="AM29" s="388">
        <f>Затраты!$E43*Продажи!AM14</f>
        <v>138250</v>
      </c>
      <c r="AN29" s="388">
        <f>Затраты!$E43*Продажи!AN14</f>
        <v>140000</v>
      </c>
      <c r="AO29" s="388">
        <f>Затраты!$E43*Продажи!AO14</f>
        <v>140000</v>
      </c>
      <c r="AP29" s="388">
        <f>Затраты!$E43*Продажи!AP14</f>
        <v>140000</v>
      </c>
      <c r="AQ29" s="388">
        <f>Затраты!$E43*Продажи!AQ14</f>
        <v>140000</v>
      </c>
      <c r="AR29" s="388">
        <f>Затраты!$E43*Продажи!AR14</f>
        <v>140000</v>
      </c>
      <c r="AS29" s="388">
        <f>Затраты!$E43*Продажи!AS14</f>
        <v>140000</v>
      </c>
      <c r="AT29" s="388">
        <f>Затраты!$E43*Продажи!AT14</f>
        <v>140000</v>
      </c>
      <c r="AU29" s="388">
        <f>Затраты!$E43*Продажи!AU14</f>
        <v>140000</v>
      </c>
      <c r="AV29" s="388">
        <f>Затраты!$E43*Продажи!AV14</f>
        <v>140000</v>
      </c>
      <c r="AW29" s="388">
        <f>Затраты!$E43*Продажи!AW14</f>
        <v>140000</v>
      </c>
      <c r="AX29" s="388">
        <f>Затраты!$E43*Продажи!AX14</f>
        <v>140000</v>
      </c>
      <c r="AY29" s="388">
        <f>Затраты!$E43*Продажи!AY14</f>
        <v>140000</v>
      </c>
      <c r="AZ29" s="388">
        <f>Затраты!$E43*Продажи!AZ14</f>
        <v>140000</v>
      </c>
      <c r="BA29" s="296"/>
    </row>
    <row r="30" spans="1:53" ht="15" customHeight="1">
      <c r="A30" s="13"/>
      <c r="B30" s="64"/>
      <c r="C30" s="322" t="s">
        <v>103</v>
      </c>
      <c r="D30" s="352">
        <f t="shared" si="0"/>
        <v>3430728</v>
      </c>
      <c r="E30" s="386">
        <f>Затраты!$E44*Продажи!E23</f>
        <v>7560</v>
      </c>
      <c r="F30" s="387">
        <f>Затраты!$E44*Продажи!F23</f>
        <v>11340</v>
      </c>
      <c r="G30" s="388">
        <f>Затраты!$E44*Продажи!G23</f>
        <v>12600</v>
      </c>
      <c r="H30" s="388">
        <f>Затраты!$E44*Продажи!H23</f>
        <v>14868</v>
      </c>
      <c r="I30" s="388">
        <f>Затраты!$E44*Продажи!I23</f>
        <v>20160</v>
      </c>
      <c r="J30" s="388">
        <f>Затраты!$E44*Продажи!J23</f>
        <v>22680</v>
      </c>
      <c r="K30" s="388">
        <f>Затраты!$E44*Продажи!K23</f>
        <v>23940</v>
      </c>
      <c r="L30" s="388">
        <f>Затраты!$E44*Продажи!L23</f>
        <v>26460</v>
      </c>
      <c r="M30" s="388">
        <f>Затраты!$E44*Продажи!M23</f>
        <v>23940</v>
      </c>
      <c r="N30" s="388">
        <f>Затраты!$E44*Продажи!N23</f>
        <v>25200</v>
      </c>
      <c r="O30" s="388">
        <f>Затраты!$E44*Продажи!O23</f>
        <v>31500</v>
      </c>
      <c r="P30" s="388">
        <f>Затраты!$E44*Продажи!P23</f>
        <v>37800</v>
      </c>
      <c r="Q30" s="388">
        <f>Затраты!$E44*Продажи!Q23</f>
        <v>44100</v>
      </c>
      <c r="R30" s="388">
        <f>Затраты!$E44*Продажи!R23</f>
        <v>50400</v>
      </c>
      <c r="S30" s="388">
        <f>Затраты!$E44*Продажи!S23</f>
        <v>56700</v>
      </c>
      <c r="T30" s="388">
        <f>Затраты!$E44*Продажи!T23</f>
        <v>63000</v>
      </c>
      <c r="U30" s="388">
        <f>Затраты!$E44*Продажи!U23</f>
        <v>69300</v>
      </c>
      <c r="V30" s="388">
        <f>Затраты!$E44*Продажи!V23</f>
        <v>75600</v>
      </c>
      <c r="W30" s="388">
        <f>Затраты!$E44*Продажи!W23</f>
        <v>75600</v>
      </c>
      <c r="X30" s="388">
        <f>Затраты!$E44*Продажи!X23</f>
        <v>75600</v>
      </c>
      <c r="Y30" s="388">
        <f>Затраты!$E44*Продажи!Y23</f>
        <v>80640</v>
      </c>
      <c r="Z30" s="388">
        <f>Затраты!$E44*Продажи!Z23</f>
        <v>80640</v>
      </c>
      <c r="AA30" s="388">
        <f>Затраты!$E44*Продажи!AA23</f>
        <v>85680</v>
      </c>
      <c r="AB30" s="388">
        <f>Затраты!$E44*Продажи!AB23</f>
        <v>85680</v>
      </c>
      <c r="AC30" s="388">
        <f>Затраты!$E44*Продажи!AC23</f>
        <v>88200</v>
      </c>
      <c r="AD30" s="388">
        <f>Затраты!$E44*Продажи!AD23</f>
        <v>88200</v>
      </c>
      <c r="AE30" s="388">
        <f>Затраты!$E44*Продажи!AE23</f>
        <v>88200</v>
      </c>
      <c r="AF30" s="388">
        <f>Затраты!$E44*Продажи!AF23</f>
        <v>88200</v>
      </c>
      <c r="AG30" s="388">
        <f>Затраты!$E44*Продажи!AG23</f>
        <v>90720</v>
      </c>
      <c r="AH30" s="388">
        <f>Затраты!$E44*Продажи!AH23</f>
        <v>90720</v>
      </c>
      <c r="AI30" s="388">
        <f>Затраты!$E44*Продажи!AI23</f>
        <v>94500</v>
      </c>
      <c r="AJ30" s="388">
        <f>Затраты!$E44*Продажи!AJ23</f>
        <v>94500</v>
      </c>
      <c r="AK30" s="388">
        <f>Затраты!$E44*Продажи!AK23</f>
        <v>98280</v>
      </c>
      <c r="AL30" s="388">
        <f>Затраты!$E44*Продажи!AL23</f>
        <v>98280</v>
      </c>
      <c r="AM30" s="388">
        <f>Затраты!$E44*Продажи!AM23</f>
        <v>99540</v>
      </c>
      <c r="AN30" s="388">
        <f>Затраты!$E44*Продажи!AN23</f>
        <v>100800</v>
      </c>
      <c r="AO30" s="388">
        <f>Затраты!$E44*Продажи!AO23</f>
        <v>100800</v>
      </c>
      <c r="AP30" s="388">
        <f>Затраты!$E44*Продажи!AP23</f>
        <v>100800</v>
      </c>
      <c r="AQ30" s="388">
        <f>Затраты!$E44*Продажи!AQ23</f>
        <v>100800</v>
      </c>
      <c r="AR30" s="388">
        <f>Затраты!$E44*Продажи!AR23</f>
        <v>100800</v>
      </c>
      <c r="AS30" s="388">
        <f>Затраты!$E44*Продажи!AS23</f>
        <v>100800</v>
      </c>
      <c r="AT30" s="388">
        <f>Затраты!$E44*Продажи!AT23</f>
        <v>100800</v>
      </c>
      <c r="AU30" s="388">
        <f>Затраты!$E44*Продажи!AU23</f>
        <v>100800</v>
      </c>
      <c r="AV30" s="388">
        <f>Затраты!$E44*Продажи!AV23</f>
        <v>100800</v>
      </c>
      <c r="AW30" s="388">
        <f>Затраты!$E44*Продажи!AW23</f>
        <v>100800</v>
      </c>
      <c r="AX30" s="388">
        <f>Затраты!$E44*Продажи!AX23</f>
        <v>100800</v>
      </c>
      <c r="AY30" s="388">
        <f>Затраты!$E44*Продажи!AY23</f>
        <v>100800</v>
      </c>
      <c r="AZ30" s="388">
        <f>Затраты!$E44*Продажи!AZ23</f>
        <v>100800</v>
      </c>
      <c r="BA30" s="296"/>
    </row>
    <row r="31" spans="1:53" ht="15" customHeight="1">
      <c r="A31" s="13"/>
      <c r="B31" s="64"/>
      <c r="C31" s="199" t="s">
        <v>104</v>
      </c>
      <c r="D31" s="352">
        <f t="shared" si="0"/>
        <v>2287152</v>
      </c>
      <c r="E31" s="386">
        <f>Затраты!$E45*Продажи!E23</f>
        <v>5040</v>
      </c>
      <c r="F31" s="387">
        <f>Затраты!$E45*Продажи!F23</f>
        <v>7560</v>
      </c>
      <c r="G31" s="388">
        <f>Затраты!$E45*Продажи!G23</f>
        <v>8400</v>
      </c>
      <c r="H31" s="388">
        <f>Затраты!$E45*Продажи!H23</f>
        <v>9912</v>
      </c>
      <c r="I31" s="388">
        <f>Затраты!$E45*Продажи!I23</f>
        <v>13440</v>
      </c>
      <c r="J31" s="388">
        <f>Затраты!$E45*Продажи!J23</f>
        <v>15120</v>
      </c>
      <c r="K31" s="388">
        <f>Затраты!$E45*Продажи!K23</f>
        <v>15960</v>
      </c>
      <c r="L31" s="388">
        <f>Затраты!$E45*Продажи!L23</f>
        <v>17640</v>
      </c>
      <c r="M31" s="388">
        <f>Затраты!$E45*Продажи!M23</f>
        <v>15960</v>
      </c>
      <c r="N31" s="388">
        <f>Затраты!$E45*Продажи!N23</f>
        <v>16800</v>
      </c>
      <c r="O31" s="388">
        <f>Затраты!$E45*Продажи!O23</f>
        <v>21000</v>
      </c>
      <c r="P31" s="388">
        <f>Затраты!$E45*Продажи!P23</f>
        <v>25200</v>
      </c>
      <c r="Q31" s="388">
        <f>Затраты!$E45*Продажи!Q23</f>
        <v>29400</v>
      </c>
      <c r="R31" s="388">
        <f>Затраты!$E45*Продажи!R23</f>
        <v>33600</v>
      </c>
      <c r="S31" s="388">
        <f>Затраты!$E45*Продажи!S23</f>
        <v>37800</v>
      </c>
      <c r="T31" s="388">
        <f>Затраты!$E45*Продажи!T23</f>
        <v>42000</v>
      </c>
      <c r="U31" s="388">
        <f>Затраты!$E45*Продажи!U23</f>
        <v>46200</v>
      </c>
      <c r="V31" s="388">
        <f>Затраты!$E45*Продажи!V23</f>
        <v>50400</v>
      </c>
      <c r="W31" s="388">
        <f>Затраты!$E45*Продажи!W23</f>
        <v>50400</v>
      </c>
      <c r="X31" s="388">
        <f>Затраты!$E45*Продажи!X23</f>
        <v>50400</v>
      </c>
      <c r="Y31" s="388">
        <f>Затраты!$E45*Продажи!Y23</f>
        <v>53760</v>
      </c>
      <c r="Z31" s="388">
        <f>Затраты!$E45*Продажи!Z23</f>
        <v>53760</v>
      </c>
      <c r="AA31" s="388">
        <f>Затраты!$E45*Продажи!AA23</f>
        <v>57120</v>
      </c>
      <c r="AB31" s="388">
        <f>Затраты!$E45*Продажи!AB23</f>
        <v>57120</v>
      </c>
      <c r="AC31" s="388">
        <f>Затраты!$E45*Продажи!AC23</f>
        <v>58800</v>
      </c>
      <c r="AD31" s="388">
        <f>Затраты!$E45*Продажи!AD23</f>
        <v>58800</v>
      </c>
      <c r="AE31" s="388">
        <f>Затраты!$E45*Продажи!AE23</f>
        <v>58800</v>
      </c>
      <c r="AF31" s="388">
        <f>Затраты!$E45*Продажи!AF23</f>
        <v>58800</v>
      </c>
      <c r="AG31" s="388">
        <f>Затраты!$E45*Продажи!AG23</f>
        <v>60480</v>
      </c>
      <c r="AH31" s="388">
        <f>Затраты!$E45*Продажи!AH23</f>
        <v>60480</v>
      </c>
      <c r="AI31" s="388">
        <f>Затраты!$E45*Продажи!AI23</f>
        <v>63000</v>
      </c>
      <c r="AJ31" s="388">
        <f>Затраты!$E45*Продажи!AJ23</f>
        <v>63000</v>
      </c>
      <c r="AK31" s="388">
        <f>Затраты!$E45*Продажи!AK23</f>
        <v>65520</v>
      </c>
      <c r="AL31" s="388">
        <f>Затраты!$E45*Продажи!AL23</f>
        <v>65520</v>
      </c>
      <c r="AM31" s="388">
        <f>Затраты!$E45*Продажи!AM23</f>
        <v>66360</v>
      </c>
      <c r="AN31" s="388">
        <f>Затраты!$E45*Продажи!AN23</f>
        <v>67200</v>
      </c>
      <c r="AO31" s="388">
        <f>Затраты!$E45*Продажи!AO23</f>
        <v>67200</v>
      </c>
      <c r="AP31" s="388">
        <f>Затраты!$E45*Продажи!AP23</f>
        <v>67200</v>
      </c>
      <c r="AQ31" s="388">
        <f>Затраты!$E45*Продажи!AQ23</f>
        <v>67200</v>
      </c>
      <c r="AR31" s="388">
        <f>Затраты!$E45*Продажи!AR23</f>
        <v>67200</v>
      </c>
      <c r="AS31" s="388">
        <f>Затраты!$E45*Продажи!AS23</f>
        <v>67200</v>
      </c>
      <c r="AT31" s="388">
        <f>Затраты!$E45*Продажи!AT23</f>
        <v>67200</v>
      </c>
      <c r="AU31" s="388">
        <f>Затраты!$E45*Продажи!AU23</f>
        <v>67200</v>
      </c>
      <c r="AV31" s="388">
        <f>Затраты!$E45*Продажи!AV23</f>
        <v>67200</v>
      </c>
      <c r="AW31" s="388">
        <f>Затраты!$E45*Продажи!AW23</f>
        <v>67200</v>
      </c>
      <c r="AX31" s="388">
        <f>Затраты!$E45*Продажи!AX23</f>
        <v>67200</v>
      </c>
      <c r="AY31" s="388">
        <f>Затраты!$E45*Продажи!AY23</f>
        <v>67200</v>
      </c>
      <c r="AZ31" s="388">
        <f>Затраты!$E45*Продажи!AZ23</f>
        <v>67200</v>
      </c>
      <c r="BA31" s="296"/>
    </row>
    <row r="32" spans="1:53" ht="15" customHeight="1">
      <c r="A32" s="13"/>
      <c r="B32" s="64"/>
      <c r="C32" s="323" t="s">
        <v>105</v>
      </c>
      <c r="D32" s="352">
        <f t="shared" si="0"/>
        <v>1715364</v>
      </c>
      <c r="E32" s="386">
        <f>Затраты!$E46*Продажи!E23</f>
        <v>3780</v>
      </c>
      <c r="F32" s="387">
        <f>Затраты!$E46*Продажи!F23</f>
        <v>5670</v>
      </c>
      <c r="G32" s="388">
        <f>Затраты!$E46*Продажи!G23</f>
        <v>6300</v>
      </c>
      <c r="H32" s="388">
        <f>Затраты!$E46*Продажи!H23</f>
        <v>7434</v>
      </c>
      <c r="I32" s="388">
        <f>Затраты!$E46*Продажи!I23</f>
        <v>10080</v>
      </c>
      <c r="J32" s="388">
        <f>Затраты!$E46*Продажи!J23</f>
        <v>11340</v>
      </c>
      <c r="K32" s="388">
        <f>Затраты!$E46*Продажи!K23</f>
        <v>11970</v>
      </c>
      <c r="L32" s="388">
        <f>Затраты!$E46*Продажи!L23</f>
        <v>13230</v>
      </c>
      <c r="M32" s="388">
        <f>Затраты!$E46*Продажи!M23</f>
        <v>11970</v>
      </c>
      <c r="N32" s="388">
        <f>Затраты!$E46*Продажи!N23</f>
        <v>12600</v>
      </c>
      <c r="O32" s="388">
        <f>Затраты!$E46*Продажи!O23</f>
        <v>15750</v>
      </c>
      <c r="P32" s="388">
        <f>Затраты!$E46*Продажи!P23</f>
        <v>18900</v>
      </c>
      <c r="Q32" s="388">
        <f>Затраты!$E46*Продажи!Q23</f>
        <v>22050</v>
      </c>
      <c r="R32" s="388">
        <f>Затраты!$E46*Продажи!R23</f>
        <v>25200</v>
      </c>
      <c r="S32" s="388">
        <f>Затраты!$E46*Продажи!S23</f>
        <v>28350</v>
      </c>
      <c r="T32" s="388">
        <f>Затраты!$E46*Продажи!T23</f>
        <v>31500</v>
      </c>
      <c r="U32" s="388">
        <f>Затраты!$E46*Продажи!U23</f>
        <v>34650</v>
      </c>
      <c r="V32" s="388">
        <f>Затраты!$E46*Продажи!V23</f>
        <v>37800</v>
      </c>
      <c r="W32" s="388">
        <f>Затраты!$E46*Продажи!W23</f>
        <v>37800</v>
      </c>
      <c r="X32" s="388">
        <f>Затраты!$E46*Продажи!X23</f>
        <v>37800</v>
      </c>
      <c r="Y32" s="388">
        <f>Затраты!$E46*Продажи!Y23</f>
        <v>40320</v>
      </c>
      <c r="Z32" s="388">
        <f>Затраты!$E46*Продажи!Z23</f>
        <v>40320</v>
      </c>
      <c r="AA32" s="388">
        <f>Затраты!$E46*Продажи!AA23</f>
        <v>42840</v>
      </c>
      <c r="AB32" s="388">
        <f>Затраты!$E46*Продажи!AB23</f>
        <v>42840</v>
      </c>
      <c r="AC32" s="388">
        <f>Затраты!$E46*Продажи!AC23</f>
        <v>44100</v>
      </c>
      <c r="AD32" s="388">
        <f>Затраты!$E46*Продажи!AD23</f>
        <v>44100</v>
      </c>
      <c r="AE32" s="388">
        <f>Затраты!$E46*Продажи!AE23</f>
        <v>44100</v>
      </c>
      <c r="AF32" s="388">
        <f>Затраты!$E46*Продажи!AF23</f>
        <v>44100</v>
      </c>
      <c r="AG32" s="388">
        <f>Затраты!$E46*Продажи!AG23</f>
        <v>45360</v>
      </c>
      <c r="AH32" s="388">
        <f>Затраты!$E46*Продажи!AH23</f>
        <v>45360</v>
      </c>
      <c r="AI32" s="388">
        <f>Затраты!$E46*Продажи!AI23</f>
        <v>47250</v>
      </c>
      <c r="AJ32" s="388">
        <f>Затраты!$E46*Продажи!AJ23</f>
        <v>47250</v>
      </c>
      <c r="AK32" s="388">
        <f>Затраты!$E46*Продажи!AK23</f>
        <v>49140</v>
      </c>
      <c r="AL32" s="388">
        <f>Затраты!$E46*Продажи!AL23</f>
        <v>49140</v>
      </c>
      <c r="AM32" s="388">
        <f>Затраты!$E46*Продажи!AM23</f>
        <v>49770</v>
      </c>
      <c r="AN32" s="388">
        <f>Затраты!$E46*Продажи!AN23</f>
        <v>50400</v>
      </c>
      <c r="AO32" s="388">
        <f>Затраты!$E46*Продажи!AO23</f>
        <v>50400</v>
      </c>
      <c r="AP32" s="388">
        <f>Затраты!$E46*Продажи!AP23</f>
        <v>50400</v>
      </c>
      <c r="AQ32" s="388">
        <f>Затраты!$E46*Продажи!AQ23</f>
        <v>50400</v>
      </c>
      <c r="AR32" s="388">
        <f>Затраты!$E46*Продажи!AR23</f>
        <v>50400</v>
      </c>
      <c r="AS32" s="388">
        <f>Затраты!$E46*Продажи!AS23</f>
        <v>50400</v>
      </c>
      <c r="AT32" s="388">
        <f>Затраты!$E46*Продажи!AT23</f>
        <v>50400</v>
      </c>
      <c r="AU32" s="388">
        <f>Затраты!$E46*Продажи!AU23</f>
        <v>50400</v>
      </c>
      <c r="AV32" s="388">
        <f>Затраты!$E46*Продажи!AV23</f>
        <v>50400</v>
      </c>
      <c r="AW32" s="388">
        <f>Затраты!$E46*Продажи!AW23</f>
        <v>50400</v>
      </c>
      <c r="AX32" s="388">
        <f>Затраты!$E46*Продажи!AX23</f>
        <v>50400</v>
      </c>
      <c r="AY32" s="388">
        <f>Затраты!$E46*Продажи!AY23</f>
        <v>50400</v>
      </c>
      <c r="AZ32" s="388">
        <f>Затраты!$E46*Продажи!AZ23</f>
        <v>50400</v>
      </c>
      <c r="BA32" s="296"/>
    </row>
    <row r="33" spans="1:53" ht="15" customHeight="1">
      <c r="A33" s="134"/>
      <c r="B33" s="103"/>
      <c r="C33" s="324" t="s">
        <v>106</v>
      </c>
      <c r="D33" s="352">
        <f t="shared" si="0"/>
        <v>1715364</v>
      </c>
      <c r="E33" s="386">
        <f>Затраты!$E47*Продажи!E23</f>
        <v>3780</v>
      </c>
      <c r="F33" s="387">
        <f>Затраты!$E47*Продажи!F23</f>
        <v>5670</v>
      </c>
      <c r="G33" s="388">
        <f>Затраты!$E47*Продажи!G23</f>
        <v>6300</v>
      </c>
      <c r="H33" s="388">
        <f>Затраты!$E47*Продажи!H23</f>
        <v>7434</v>
      </c>
      <c r="I33" s="388">
        <f>Затраты!$E47*Продажи!I23</f>
        <v>10080</v>
      </c>
      <c r="J33" s="388">
        <f>Затраты!$E47*Продажи!J23</f>
        <v>11340</v>
      </c>
      <c r="K33" s="388">
        <f>Затраты!$E47*Продажи!K23</f>
        <v>11970</v>
      </c>
      <c r="L33" s="388">
        <f>Затраты!$E47*Продажи!L23</f>
        <v>13230</v>
      </c>
      <c r="M33" s="388">
        <f>Затраты!$E47*Продажи!M23</f>
        <v>11970</v>
      </c>
      <c r="N33" s="388">
        <f>Затраты!$E47*Продажи!N23</f>
        <v>12600</v>
      </c>
      <c r="O33" s="388">
        <f>Затраты!$E47*Продажи!O23</f>
        <v>15750</v>
      </c>
      <c r="P33" s="388">
        <f>Затраты!$E47*Продажи!P23</f>
        <v>18900</v>
      </c>
      <c r="Q33" s="388">
        <f>Затраты!$E47*Продажи!Q23</f>
        <v>22050</v>
      </c>
      <c r="R33" s="388">
        <f>Затраты!$E47*Продажи!R23</f>
        <v>25200</v>
      </c>
      <c r="S33" s="388">
        <f>Затраты!$E47*Продажи!S23</f>
        <v>28350</v>
      </c>
      <c r="T33" s="388">
        <f>Затраты!$E47*Продажи!T23</f>
        <v>31500</v>
      </c>
      <c r="U33" s="388">
        <f>Затраты!$E47*Продажи!U23</f>
        <v>34650</v>
      </c>
      <c r="V33" s="388">
        <f>Затраты!$E47*Продажи!V23</f>
        <v>37800</v>
      </c>
      <c r="W33" s="388">
        <f>Затраты!$E47*Продажи!W23</f>
        <v>37800</v>
      </c>
      <c r="X33" s="388">
        <f>Затраты!$E47*Продажи!X23</f>
        <v>37800</v>
      </c>
      <c r="Y33" s="388">
        <f>Затраты!$E47*Продажи!Y23</f>
        <v>40320</v>
      </c>
      <c r="Z33" s="388">
        <f>Затраты!$E47*Продажи!Z23</f>
        <v>40320</v>
      </c>
      <c r="AA33" s="388">
        <f>Затраты!$E47*Продажи!AA23</f>
        <v>42840</v>
      </c>
      <c r="AB33" s="388">
        <f>Затраты!$E47*Продажи!AB23</f>
        <v>42840</v>
      </c>
      <c r="AC33" s="388">
        <f>Затраты!$E47*Продажи!AC23</f>
        <v>44100</v>
      </c>
      <c r="AD33" s="388">
        <f>Затраты!$E47*Продажи!AD23</f>
        <v>44100</v>
      </c>
      <c r="AE33" s="388">
        <f>Затраты!$E47*Продажи!AE23</f>
        <v>44100</v>
      </c>
      <c r="AF33" s="388">
        <f>Затраты!$E47*Продажи!AF23</f>
        <v>44100</v>
      </c>
      <c r="AG33" s="388">
        <f>Затраты!$E47*Продажи!AG23</f>
        <v>45360</v>
      </c>
      <c r="AH33" s="388">
        <f>Затраты!$E47*Продажи!AH23</f>
        <v>45360</v>
      </c>
      <c r="AI33" s="388">
        <f>Затраты!$E47*Продажи!AI23</f>
        <v>47250</v>
      </c>
      <c r="AJ33" s="388">
        <f>Затраты!$E47*Продажи!AJ23</f>
        <v>47250</v>
      </c>
      <c r="AK33" s="388">
        <f>Затраты!$E47*Продажи!AK23</f>
        <v>49140</v>
      </c>
      <c r="AL33" s="388">
        <f>Затраты!$E47*Продажи!AL23</f>
        <v>49140</v>
      </c>
      <c r="AM33" s="388">
        <f>Затраты!$E47*Продажи!AM23</f>
        <v>49770</v>
      </c>
      <c r="AN33" s="388">
        <f>Затраты!$E47*Продажи!AN23</f>
        <v>50400</v>
      </c>
      <c r="AO33" s="388">
        <f>Затраты!$E47*Продажи!AO23</f>
        <v>50400</v>
      </c>
      <c r="AP33" s="388">
        <f>Затраты!$E47*Продажи!AP23</f>
        <v>50400</v>
      </c>
      <c r="AQ33" s="388">
        <f>Затраты!$E47*Продажи!AQ23</f>
        <v>50400</v>
      </c>
      <c r="AR33" s="388">
        <f>Затраты!$E47*Продажи!AR23</f>
        <v>50400</v>
      </c>
      <c r="AS33" s="388">
        <f>Затраты!$E47*Продажи!AS23</f>
        <v>50400</v>
      </c>
      <c r="AT33" s="388">
        <f>Затраты!$E47*Продажи!AT23</f>
        <v>50400</v>
      </c>
      <c r="AU33" s="388">
        <f>Затраты!$E47*Продажи!AU23</f>
        <v>50400</v>
      </c>
      <c r="AV33" s="388">
        <f>Затраты!$E47*Продажи!AV23</f>
        <v>50400</v>
      </c>
      <c r="AW33" s="388">
        <f>Затраты!$E47*Продажи!AW23</f>
        <v>50400</v>
      </c>
      <c r="AX33" s="388">
        <f>Затраты!$E47*Продажи!AX23</f>
        <v>50400</v>
      </c>
      <c r="AY33" s="388">
        <f>Затраты!$E47*Продажи!AY23</f>
        <v>50400</v>
      </c>
      <c r="AZ33" s="388">
        <f>Затраты!$E47*Продажи!AZ23</f>
        <v>50400</v>
      </c>
      <c r="BA33" s="296"/>
    </row>
    <row r="34" spans="1:53" ht="15" customHeight="1">
      <c r="A34" s="309"/>
      <c r="B34" s="310"/>
      <c r="C34" s="325" t="s">
        <v>156</v>
      </c>
      <c r="D34" s="351">
        <f t="shared" si="0"/>
        <v>10208500</v>
      </c>
      <c r="E34" s="356">
        <f t="shared" ref="E34:AN34" si="9">E35+E41+E42+E43+E44+E45+E46+E47</f>
        <v>56500</v>
      </c>
      <c r="F34" s="354">
        <f t="shared" si="9"/>
        <v>241000</v>
      </c>
      <c r="G34" s="336">
        <f t="shared" si="9"/>
        <v>241000</v>
      </c>
      <c r="H34" s="336">
        <f t="shared" si="9"/>
        <v>246000</v>
      </c>
      <c r="I34" s="336">
        <f t="shared" si="9"/>
        <v>216000</v>
      </c>
      <c r="J34" s="336">
        <f t="shared" si="9"/>
        <v>216000</v>
      </c>
      <c r="K34" s="336">
        <f t="shared" si="9"/>
        <v>216000</v>
      </c>
      <c r="L34" s="336">
        <f t="shared" si="9"/>
        <v>216000</v>
      </c>
      <c r="M34" s="336">
        <f t="shared" si="9"/>
        <v>216000</v>
      </c>
      <c r="N34" s="336">
        <f t="shared" si="9"/>
        <v>216000</v>
      </c>
      <c r="O34" s="336">
        <f t="shared" si="9"/>
        <v>216000</v>
      </c>
      <c r="P34" s="336">
        <f t="shared" si="9"/>
        <v>216000</v>
      </c>
      <c r="Q34" s="336">
        <f t="shared" si="9"/>
        <v>236000</v>
      </c>
      <c r="R34" s="336">
        <f t="shared" si="9"/>
        <v>236000</v>
      </c>
      <c r="S34" s="336">
        <f t="shared" si="9"/>
        <v>236000</v>
      </c>
      <c r="T34" s="336">
        <f t="shared" si="9"/>
        <v>236000</v>
      </c>
      <c r="U34" s="336">
        <f t="shared" si="9"/>
        <v>211000</v>
      </c>
      <c r="V34" s="336">
        <f t="shared" si="9"/>
        <v>211000</v>
      </c>
      <c r="W34" s="336">
        <f t="shared" si="9"/>
        <v>211000</v>
      </c>
      <c r="X34" s="336">
        <f t="shared" si="9"/>
        <v>211000</v>
      </c>
      <c r="Y34" s="336">
        <f t="shared" si="9"/>
        <v>211000</v>
      </c>
      <c r="Z34" s="336">
        <f t="shared" si="9"/>
        <v>211000</v>
      </c>
      <c r="AA34" s="336">
        <f t="shared" si="9"/>
        <v>211000</v>
      </c>
      <c r="AB34" s="336">
        <f t="shared" si="9"/>
        <v>211000</v>
      </c>
      <c r="AC34" s="336">
        <f t="shared" si="9"/>
        <v>211000</v>
      </c>
      <c r="AD34" s="336">
        <f t="shared" si="9"/>
        <v>211000</v>
      </c>
      <c r="AE34" s="336">
        <f t="shared" si="9"/>
        <v>211000</v>
      </c>
      <c r="AF34" s="336">
        <f t="shared" si="9"/>
        <v>211000</v>
      </c>
      <c r="AG34" s="336">
        <f t="shared" si="9"/>
        <v>211000</v>
      </c>
      <c r="AH34" s="336">
        <f t="shared" si="9"/>
        <v>211000</v>
      </c>
      <c r="AI34" s="336">
        <f t="shared" si="9"/>
        <v>211000</v>
      </c>
      <c r="AJ34" s="336">
        <f t="shared" si="9"/>
        <v>211000</v>
      </c>
      <c r="AK34" s="336">
        <f t="shared" si="9"/>
        <v>211000</v>
      </c>
      <c r="AL34" s="336">
        <f t="shared" si="9"/>
        <v>211000</v>
      </c>
      <c r="AM34" s="336">
        <f t="shared" si="9"/>
        <v>211000</v>
      </c>
      <c r="AN34" s="336">
        <f t="shared" si="9"/>
        <v>211000</v>
      </c>
      <c r="AO34" s="336">
        <f t="shared" ref="AO34:AZ34" si="10">AO35+AO41+AO42+AO43+AO44+AO45+AO46+AO47</f>
        <v>211000</v>
      </c>
      <c r="AP34" s="336">
        <f t="shared" si="10"/>
        <v>211000</v>
      </c>
      <c r="AQ34" s="336">
        <f t="shared" si="10"/>
        <v>211000</v>
      </c>
      <c r="AR34" s="336">
        <f t="shared" si="10"/>
        <v>211000</v>
      </c>
      <c r="AS34" s="336">
        <f t="shared" si="10"/>
        <v>211000</v>
      </c>
      <c r="AT34" s="336">
        <f t="shared" si="10"/>
        <v>211000</v>
      </c>
      <c r="AU34" s="336">
        <f t="shared" si="10"/>
        <v>211000</v>
      </c>
      <c r="AV34" s="336">
        <f t="shared" si="10"/>
        <v>211000</v>
      </c>
      <c r="AW34" s="336">
        <f t="shared" si="10"/>
        <v>211000</v>
      </c>
      <c r="AX34" s="336">
        <f t="shared" si="10"/>
        <v>211000</v>
      </c>
      <c r="AY34" s="336">
        <f t="shared" si="10"/>
        <v>211000</v>
      </c>
      <c r="AZ34" s="336">
        <f t="shared" si="10"/>
        <v>211000</v>
      </c>
      <c r="BA34" s="296"/>
    </row>
    <row r="35" spans="1:53" ht="15" customHeight="1">
      <c r="A35" s="13"/>
      <c r="B35" s="64"/>
      <c r="C35" s="326" t="s">
        <v>77</v>
      </c>
      <c r="D35" s="352">
        <f t="shared" si="0"/>
        <v>3325000</v>
      </c>
      <c r="E35" s="386"/>
      <c r="F35" s="387">
        <f t="shared" ref="F35:AN35" si="11">F36+F37+F38+F39+F40</f>
        <v>135000</v>
      </c>
      <c r="G35" s="388">
        <f t="shared" si="11"/>
        <v>135000</v>
      </c>
      <c r="H35" s="388">
        <f t="shared" si="11"/>
        <v>115000</v>
      </c>
      <c r="I35" s="388">
        <f t="shared" si="11"/>
        <v>85000</v>
      </c>
      <c r="J35" s="388">
        <f t="shared" si="11"/>
        <v>85000</v>
      </c>
      <c r="K35" s="388">
        <f t="shared" si="11"/>
        <v>85000</v>
      </c>
      <c r="L35" s="388">
        <f t="shared" si="11"/>
        <v>85000</v>
      </c>
      <c r="M35" s="388">
        <f t="shared" si="11"/>
        <v>85000</v>
      </c>
      <c r="N35" s="388">
        <f t="shared" si="11"/>
        <v>85000</v>
      </c>
      <c r="O35" s="388">
        <f t="shared" si="11"/>
        <v>85000</v>
      </c>
      <c r="P35" s="388">
        <f t="shared" si="11"/>
        <v>85000</v>
      </c>
      <c r="Q35" s="388">
        <f t="shared" si="11"/>
        <v>85000</v>
      </c>
      <c r="R35" s="388">
        <f t="shared" si="11"/>
        <v>85000</v>
      </c>
      <c r="S35" s="388">
        <f t="shared" si="11"/>
        <v>85000</v>
      </c>
      <c r="T35" s="388">
        <f t="shared" si="11"/>
        <v>85000</v>
      </c>
      <c r="U35" s="388">
        <f t="shared" si="11"/>
        <v>60000</v>
      </c>
      <c r="V35" s="388">
        <f t="shared" si="11"/>
        <v>60000</v>
      </c>
      <c r="W35" s="388">
        <f t="shared" si="11"/>
        <v>60000</v>
      </c>
      <c r="X35" s="388">
        <f t="shared" si="11"/>
        <v>60000</v>
      </c>
      <c r="Y35" s="388">
        <f t="shared" si="11"/>
        <v>60000</v>
      </c>
      <c r="Z35" s="388">
        <f t="shared" si="11"/>
        <v>60000</v>
      </c>
      <c r="AA35" s="388">
        <f t="shared" si="11"/>
        <v>60000</v>
      </c>
      <c r="AB35" s="388">
        <f t="shared" si="11"/>
        <v>60000</v>
      </c>
      <c r="AC35" s="388">
        <f t="shared" si="11"/>
        <v>60000</v>
      </c>
      <c r="AD35" s="388">
        <f t="shared" si="11"/>
        <v>60000</v>
      </c>
      <c r="AE35" s="388">
        <f t="shared" si="11"/>
        <v>60000</v>
      </c>
      <c r="AF35" s="388">
        <f t="shared" si="11"/>
        <v>60000</v>
      </c>
      <c r="AG35" s="388">
        <f t="shared" si="11"/>
        <v>60000</v>
      </c>
      <c r="AH35" s="388">
        <f t="shared" si="11"/>
        <v>60000</v>
      </c>
      <c r="AI35" s="388">
        <f t="shared" si="11"/>
        <v>60000</v>
      </c>
      <c r="AJ35" s="388">
        <f t="shared" si="11"/>
        <v>60000</v>
      </c>
      <c r="AK35" s="388">
        <f t="shared" si="11"/>
        <v>60000</v>
      </c>
      <c r="AL35" s="388">
        <f t="shared" si="11"/>
        <v>60000</v>
      </c>
      <c r="AM35" s="388">
        <f t="shared" si="11"/>
        <v>60000</v>
      </c>
      <c r="AN35" s="388">
        <f t="shared" si="11"/>
        <v>60000</v>
      </c>
      <c r="AO35" s="388">
        <f t="shared" ref="AO35:AZ35" si="12">AO36+AO37+AO38+AO39+AO40</f>
        <v>60000</v>
      </c>
      <c r="AP35" s="388">
        <f t="shared" si="12"/>
        <v>60000</v>
      </c>
      <c r="AQ35" s="388">
        <f t="shared" si="12"/>
        <v>60000</v>
      </c>
      <c r="AR35" s="388">
        <f t="shared" si="12"/>
        <v>60000</v>
      </c>
      <c r="AS35" s="388">
        <f t="shared" si="12"/>
        <v>60000</v>
      </c>
      <c r="AT35" s="388">
        <f t="shared" si="12"/>
        <v>60000</v>
      </c>
      <c r="AU35" s="388">
        <f t="shared" si="12"/>
        <v>60000</v>
      </c>
      <c r="AV35" s="388">
        <f t="shared" si="12"/>
        <v>60000</v>
      </c>
      <c r="AW35" s="388">
        <f t="shared" si="12"/>
        <v>60000</v>
      </c>
      <c r="AX35" s="388">
        <f t="shared" si="12"/>
        <v>60000</v>
      </c>
      <c r="AY35" s="388">
        <f t="shared" si="12"/>
        <v>60000</v>
      </c>
      <c r="AZ35" s="388">
        <f t="shared" si="12"/>
        <v>60000</v>
      </c>
      <c r="BA35" s="296"/>
    </row>
    <row r="36" spans="1:53" ht="15" customHeight="1">
      <c r="A36" s="13"/>
      <c r="B36" s="64"/>
      <c r="C36" s="199" t="s">
        <v>79</v>
      </c>
      <c r="D36" s="352">
        <f t="shared" si="0"/>
        <v>1880000</v>
      </c>
      <c r="E36" s="386"/>
      <c r="F36" s="387">
        <f>Затраты!$F15</f>
        <v>40000</v>
      </c>
      <c r="G36" s="388">
        <f>Затраты!$F15</f>
        <v>40000</v>
      </c>
      <c r="H36" s="388">
        <f>Затраты!$F15</f>
        <v>40000</v>
      </c>
      <c r="I36" s="388">
        <f>Затраты!$F15</f>
        <v>40000</v>
      </c>
      <c r="J36" s="388">
        <f>Затраты!$F15</f>
        <v>40000</v>
      </c>
      <c r="K36" s="388">
        <f>Затраты!$F15</f>
        <v>40000</v>
      </c>
      <c r="L36" s="388">
        <f>Затраты!$F15</f>
        <v>40000</v>
      </c>
      <c r="M36" s="388">
        <f>Затраты!$F15</f>
        <v>40000</v>
      </c>
      <c r="N36" s="388">
        <f>Затраты!$F15</f>
        <v>40000</v>
      </c>
      <c r="O36" s="388">
        <f>Затраты!$F15</f>
        <v>40000</v>
      </c>
      <c r="P36" s="388">
        <f>Затраты!$F15</f>
        <v>40000</v>
      </c>
      <c r="Q36" s="388">
        <f>Затраты!$F15</f>
        <v>40000</v>
      </c>
      <c r="R36" s="388">
        <f>Затраты!$F15</f>
        <v>40000</v>
      </c>
      <c r="S36" s="388">
        <f>Затраты!$F15</f>
        <v>40000</v>
      </c>
      <c r="T36" s="388">
        <f>Затраты!$F15</f>
        <v>40000</v>
      </c>
      <c r="U36" s="388">
        <f>Затраты!$F15</f>
        <v>40000</v>
      </c>
      <c r="V36" s="388">
        <f>Затраты!$F15</f>
        <v>40000</v>
      </c>
      <c r="W36" s="388">
        <f>Затраты!$F15</f>
        <v>40000</v>
      </c>
      <c r="X36" s="388">
        <f>Затраты!$F15</f>
        <v>40000</v>
      </c>
      <c r="Y36" s="388">
        <f>Затраты!$F15</f>
        <v>40000</v>
      </c>
      <c r="Z36" s="388">
        <f>Затраты!$F15</f>
        <v>40000</v>
      </c>
      <c r="AA36" s="388">
        <f>Затраты!$F15</f>
        <v>40000</v>
      </c>
      <c r="AB36" s="388">
        <f>Затраты!$F15</f>
        <v>40000</v>
      </c>
      <c r="AC36" s="388">
        <f>Затраты!$F15</f>
        <v>40000</v>
      </c>
      <c r="AD36" s="388">
        <f>Затраты!$F15</f>
        <v>40000</v>
      </c>
      <c r="AE36" s="388">
        <f>Затраты!$F15</f>
        <v>40000</v>
      </c>
      <c r="AF36" s="388">
        <f>Затраты!$F15</f>
        <v>40000</v>
      </c>
      <c r="AG36" s="388">
        <f>Затраты!$F15</f>
        <v>40000</v>
      </c>
      <c r="AH36" s="388">
        <f>Затраты!$F15</f>
        <v>40000</v>
      </c>
      <c r="AI36" s="388">
        <f>Затраты!$F15</f>
        <v>40000</v>
      </c>
      <c r="AJ36" s="388">
        <f>Затраты!$F15</f>
        <v>40000</v>
      </c>
      <c r="AK36" s="388">
        <f>Затраты!$F15</f>
        <v>40000</v>
      </c>
      <c r="AL36" s="388">
        <f>Затраты!$F15</f>
        <v>40000</v>
      </c>
      <c r="AM36" s="388">
        <f>Затраты!$F15</f>
        <v>40000</v>
      </c>
      <c r="AN36" s="388">
        <f>Затраты!$F15</f>
        <v>40000</v>
      </c>
      <c r="AO36" s="388">
        <f>Затраты!$F15</f>
        <v>40000</v>
      </c>
      <c r="AP36" s="388">
        <f>Затраты!$F15</f>
        <v>40000</v>
      </c>
      <c r="AQ36" s="388">
        <f>Затраты!$F15</f>
        <v>40000</v>
      </c>
      <c r="AR36" s="388">
        <f>Затраты!$F15</f>
        <v>40000</v>
      </c>
      <c r="AS36" s="388">
        <f>Затраты!$F15</f>
        <v>40000</v>
      </c>
      <c r="AT36" s="388">
        <f>Затраты!$F15</f>
        <v>40000</v>
      </c>
      <c r="AU36" s="388">
        <f>Затраты!$F15</f>
        <v>40000</v>
      </c>
      <c r="AV36" s="388">
        <f>Затраты!$F15</f>
        <v>40000</v>
      </c>
      <c r="AW36" s="388">
        <f>Затраты!$F15</f>
        <v>40000</v>
      </c>
      <c r="AX36" s="388">
        <f>Затраты!$F15</f>
        <v>40000</v>
      </c>
      <c r="AY36" s="388">
        <f>Затраты!$F15</f>
        <v>40000</v>
      </c>
      <c r="AZ36" s="388">
        <f>Затраты!$F15</f>
        <v>40000</v>
      </c>
      <c r="BA36" s="296"/>
    </row>
    <row r="37" spans="1:53" ht="15" customHeight="1">
      <c r="A37" s="13"/>
      <c r="B37" s="64"/>
      <c r="C37" s="199" t="s">
        <v>80</v>
      </c>
      <c r="D37" s="352">
        <f t="shared" si="0"/>
        <v>80000</v>
      </c>
      <c r="E37" s="386"/>
      <c r="F37" s="387">
        <f>Затраты!$F16</f>
        <v>40000</v>
      </c>
      <c r="G37" s="388">
        <f>Затраты!$F16</f>
        <v>40000</v>
      </c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296"/>
    </row>
    <row r="38" spans="1:53" ht="15" customHeight="1">
      <c r="A38" s="13"/>
      <c r="B38" s="64"/>
      <c r="C38" s="199" t="s">
        <v>81</v>
      </c>
      <c r="D38" s="352">
        <f t="shared" si="0"/>
        <v>900000</v>
      </c>
      <c r="E38" s="386"/>
      <c r="F38" s="387"/>
      <c r="G38" s="388"/>
      <c r="H38" s="388">
        <f>Затраты!$F17</f>
        <v>20000</v>
      </c>
      <c r="I38" s="388">
        <f>Затраты!$F17</f>
        <v>20000</v>
      </c>
      <c r="J38" s="388">
        <f>Затраты!$F17</f>
        <v>20000</v>
      </c>
      <c r="K38" s="388">
        <f>Затраты!$F17</f>
        <v>20000</v>
      </c>
      <c r="L38" s="388">
        <f>Затраты!$F17</f>
        <v>20000</v>
      </c>
      <c r="M38" s="388">
        <f>Затраты!$F17</f>
        <v>20000</v>
      </c>
      <c r="N38" s="388">
        <f>Затраты!$F17</f>
        <v>20000</v>
      </c>
      <c r="O38" s="388">
        <f>Затраты!$F17</f>
        <v>20000</v>
      </c>
      <c r="P38" s="388">
        <f>Затраты!$F17</f>
        <v>20000</v>
      </c>
      <c r="Q38" s="388">
        <f>Затраты!$F17</f>
        <v>20000</v>
      </c>
      <c r="R38" s="388">
        <f>Затраты!$F17</f>
        <v>20000</v>
      </c>
      <c r="S38" s="388">
        <f>Затраты!$F17</f>
        <v>20000</v>
      </c>
      <c r="T38" s="388">
        <f>Затраты!$F17</f>
        <v>20000</v>
      </c>
      <c r="U38" s="388">
        <f>Затраты!$F17</f>
        <v>20000</v>
      </c>
      <c r="V38" s="388">
        <f>Затраты!$F17</f>
        <v>20000</v>
      </c>
      <c r="W38" s="388">
        <f>Затраты!$F17</f>
        <v>20000</v>
      </c>
      <c r="X38" s="388">
        <f>Затраты!$F17</f>
        <v>20000</v>
      </c>
      <c r="Y38" s="388">
        <f>Затраты!$F17</f>
        <v>20000</v>
      </c>
      <c r="Z38" s="388">
        <f>Затраты!$F17</f>
        <v>20000</v>
      </c>
      <c r="AA38" s="388">
        <f>Затраты!$F17</f>
        <v>20000</v>
      </c>
      <c r="AB38" s="388">
        <f>Затраты!$F17</f>
        <v>20000</v>
      </c>
      <c r="AC38" s="388">
        <f>Затраты!$F17</f>
        <v>20000</v>
      </c>
      <c r="AD38" s="388">
        <f>Затраты!$F17</f>
        <v>20000</v>
      </c>
      <c r="AE38" s="388">
        <f>Затраты!$F17</f>
        <v>20000</v>
      </c>
      <c r="AF38" s="388">
        <f>Затраты!$F17</f>
        <v>20000</v>
      </c>
      <c r="AG38" s="388">
        <f>Затраты!$F17</f>
        <v>20000</v>
      </c>
      <c r="AH38" s="388">
        <f>Затраты!$F17</f>
        <v>20000</v>
      </c>
      <c r="AI38" s="388">
        <f>Затраты!$F17</f>
        <v>20000</v>
      </c>
      <c r="AJ38" s="388">
        <f>Затраты!$F17</f>
        <v>20000</v>
      </c>
      <c r="AK38" s="388">
        <f>Затраты!$F17</f>
        <v>20000</v>
      </c>
      <c r="AL38" s="388">
        <f>Затраты!$F17</f>
        <v>20000</v>
      </c>
      <c r="AM38" s="388">
        <f>Затраты!$F17</f>
        <v>20000</v>
      </c>
      <c r="AN38" s="388">
        <f>Затраты!$F17</f>
        <v>20000</v>
      </c>
      <c r="AO38" s="388">
        <f>Затраты!$F17</f>
        <v>20000</v>
      </c>
      <c r="AP38" s="388">
        <f>Затраты!$F17</f>
        <v>20000</v>
      </c>
      <c r="AQ38" s="388">
        <f>Затраты!$F17</f>
        <v>20000</v>
      </c>
      <c r="AR38" s="388">
        <f>Затраты!$F17</f>
        <v>20000</v>
      </c>
      <c r="AS38" s="388">
        <f>Затраты!$F17</f>
        <v>20000</v>
      </c>
      <c r="AT38" s="388">
        <f>Затраты!$F17</f>
        <v>20000</v>
      </c>
      <c r="AU38" s="388">
        <f>Затраты!$F17</f>
        <v>20000</v>
      </c>
      <c r="AV38" s="388">
        <f>Затраты!$F17</f>
        <v>20000</v>
      </c>
      <c r="AW38" s="388">
        <f>Затраты!$F17</f>
        <v>20000</v>
      </c>
      <c r="AX38" s="388">
        <f>Затраты!$F17</f>
        <v>20000</v>
      </c>
      <c r="AY38" s="388">
        <f>Затраты!$F17</f>
        <v>20000</v>
      </c>
      <c r="AZ38" s="388">
        <f>Затраты!$F17</f>
        <v>20000</v>
      </c>
      <c r="BA38" s="296"/>
    </row>
    <row r="39" spans="1:53" ht="15" customHeight="1">
      <c r="A39" s="13"/>
      <c r="B39" s="64"/>
      <c r="C39" s="199" t="s">
        <v>157</v>
      </c>
      <c r="D39" s="352">
        <f t="shared" si="0"/>
        <v>375000</v>
      </c>
      <c r="E39" s="386"/>
      <c r="F39" s="387">
        <f>IF((Затраты!$E38*(Продажи!F17+Продажи!F15)+Затраты!$E39*(Продажи!F19+Продажи!F21))&lt;Затраты!$F$18,Затраты!$F$18,0)</f>
        <v>25000</v>
      </c>
      <c r="G39" s="388">
        <f>IF((Затраты!$E38*(Продажи!G17+Продажи!G15)+Затраты!$E39*(Продажи!G19+Продажи!G21))&lt;Затраты!$F$18,Затраты!$F$18,0)</f>
        <v>25000</v>
      </c>
      <c r="H39" s="388">
        <f>IF((Затраты!$E38*(Продажи!H17+Продажи!H15)+Затраты!$E39*(Продажи!H19+Продажи!H21))&lt;Затраты!$F$18,Затраты!$F$18,0)</f>
        <v>25000</v>
      </c>
      <c r="I39" s="388">
        <f>IF((Затраты!$E38*(Продажи!I17+Продажи!I15)+Затраты!$E39*(Продажи!I19+Продажи!I21))&lt;Затраты!$F$18,Затраты!$F$18,0)</f>
        <v>25000</v>
      </c>
      <c r="J39" s="388">
        <f>IF((Затраты!$E38*(Продажи!J17+Продажи!J15)+Затраты!$E39*(Продажи!J19+Продажи!J21))&lt;Затраты!$F$18,Затраты!$F$18,0)</f>
        <v>25000</v>
      </c>
      <c r="K39" s="388">
        <f>IF((Затраты!$E38*(Продажи!K17+Продажи!K15)+Затраты!$E39*(Продажи!K19+Продажи!K21))&lt;Затраты!$F$18,Затраты!$F$18,0)</f>
        <v>25000</v>
      </c>
      <c r="L39" s="388">
        <f>IF((Затраты!$E38*(Продажи!L17+Продажи!L15)+Затраты!$E39*(Продажи!L19+Продажи!L21))&lt;Затраты!$F$18,Затраты!$F$18,0)</f>
        <v>25000</v>
      </c>
      <c r="M39" s="388">
        <f>IF((Затраты!$E38*(Продажи!M17+Продажи!M15)+Затраты!$E39*(Продажи!M19+Продажи!M21))&lt;Затраты!$F$18,Затраты!$F$18,0)</f>
        <v>25000</v>
      </c>
      <c r="N39" s="388">
        <f>IF((Затраты!$E38*(Продажи!N17+Продажи!N15)+Затраты!$E39*(Продажи!N19+Продажи!N21))&lt;Затраты!$F$18,Затраты!$F$18,0)</f>
        <v>25000</v>
      </c>
      <c r="O39" s="388">
        <f>IF((Затраты!$E38*(Продажи!O17+Продажи!O15)+Затраты!$E39*(Продажи!O19+Продажи!O21))&lt;Затраты!$F$18,Затраты!$F$18,0)</f>
        <v>25000</v>
      </c>
      <c r="P39" s="388">
        <f>IF((Затраты!$E38*(Продажи!P17+Продажи!P15)+Затраты!$E39*(Продажи!P19+Продажи!P21))&lt;Затраты!$F$18,Затраты!$F$18,0)</f>
        <v>25000</v>
      </c>
      <c r="Q39" s="388">
        <f>IF((Затраты!$E38*(Продажи!Q17+Продажи!Q15)+Затраты!$E39*(Продажи!Q19+Продажи!Q21))&lt;Затраты!$F$18,Затраты!$F$18,0)</f>
        <v>25000</v>
      </c>
      <c r="R39" s="388">
        <f>IF((Затраты!$E38*(Продажи!R17+Продажи!R15)+Затраты!$E39*(Продажи!R19+Продажи!R21))&lt;Затраты!$F$18,Затраты!$F$18,0)</f>
        <v>25000</v>
      </c>
      <c r="S39" s="388">
        <f>IF((Затраты!$E38*(Продажи!S17+Продажи!S15)+Затраты!$E39*(Продажи!S19+Продажи!S21))&lt;Затраты!$F$18,Затраты!$F$18,0)</f>
        <v>25000</v>
      </c>
      <c r="T39" s="388">
        <f>IF((Затраты!$E38*(Продажи!T17+Продажи!T15)+Затраты!$E39*(Продажи!T19+Продажи!T21))&lt;Затраты!$F$18,Затраты!$F$18,0)</f>
        <v>25000</v>
      </c>
      <c r="U39" s="388">
        <f>IF((Затраты!$E38*(Продажи!U17+Продажи!U15)+Затраты!$E39*(Продажи!U19+Продажи!U21))&lt;Затраты!$F$18,Затраты!$F$18,0)</f>
        <v>0</v>
      </c>
      <c r="V39" s="388">
        <f>IF((Затраты!$E38*(Продажи!V17+Продажи!V15)+Затраты!$E39*(Продажи!V19+Продажи!V21))&lt;Затраты!$F$18,Затраты!$F$18,0)</f>
        <v>0</v>
      </c>
      <c r="W39" s="388">
        <f>IF((Затраты!$E38*(Продажи!W17+Продажи!W15)+Затраты!$E39*(Продажи!W19+Продажи!W21))&lt;Затраты!$F$18,Затраты!$F$18,0)</f>
        <v>0</v>
      </c>
      <c r="X39" s="388">
        <f>IF((Затраты!$E38*(Продажи!X17+Продажи!X15)+Затраты!$E39*(Продажи!X19+Продажи!X21))&lt;Затраты!$F$18,Затраты!$F$18,0)</f>
        <v>0</v>
      </c>
      <c r="Y39" s="388">
        <f>IF((Затраты!$E38*(Продажи!Y17+Продажи!Y15)+Затраты!$E39*(Продажи!Y19+Продажи!Y21))&lt;Затраты!$F$18,Затраты!$F$18,0)</f>
        <v>0</v>
      </c>
      <c r="Z39" s="388">
        <f>IF((Затраты!$E38*(Продажи!Z17+Продажи!Z15)+Затраты!$E39*(Продажи!Z19+Продажи!Z21))&lt;Затраты!$F$18,Затраты!$F$18,0)</f>
        <v>0</v>
      </c>
      <c r="AA39" s="388">
        <f>IF((Затраты!$E38*(Продажи!AA17+Продажи!AA15)+Затраты!$E39*(Продажи!AA19+Продажи!AA21))&lt;Затраты!$F$18,Затраты!$F$18,0)</f>
        <v>0</v>
      </c>
      <c r="AB39" s="388">
        <f>IF((Затраты!$E38*(Продажи!AB17+Продажи!AB15)+Затраты!$E39*(Продажи!AB19+Продажи!AB21))&lt;Затраты!$F$18,Затраты!$F$18,0)</f>
        <v>0</v>
      </c>
      <c r="AC39" s="388">
        <f>IF((Затраты!$E38*(Продажи!AC17+Продажи!AC15)+Затраты!$E39*(Продажи!AC19+Продажи!AC21))&lt;Затраты!$F$18,Затраты!$F$18,0)</f>
        <v>0</v>
      </c>
      <c r="AD39" s="388">
        <f>IF((Затраты!$E38*(Продажи!AD17+Продажи!AD15)+Затраты!$E39*(Продажи!AD19+Продажи!AD21))&lt;Затраты!$F$18,Затраты!$F$18,0)</f>
        <v>0</v>
      </c>
      <c r="AE39" s="388">
        <f>IF((Затраты!$E38*(Продажи!AE17+Продажи!AE15)+Затраты!$E39*(Продажи!AE19+Продажи!AE21))&lt;Затраты!$F$18,Затраты!$F$18,0)</f>
        <v>0</v>
      </c>
      <c r="AF39" s="388">
        <f>IF((Затраты!$E38*(Продажи!AF17+Продажи!AF15)+Затраты!$E39*(Продажи!AF19+Продажи!AF21))&lt;Затраты!$F$18,Затраты!$F$18,0)</f>
        <v>0</v>
      </c>
      <c r="AG39" s="388">
        <f>IF((Затраты!$E38*(Продажи!AG17+Продажи!AG15)+Затраты!$E39*(Продажи!AG19+Продажи!AG21))&lt;Затраты!$F$18,Затраты!$F$18,0)</f>
        <v>0</v>
      </c>
      <c r="AH39" s="388">
        <f>IF((Затраты!$E38*(Продажи!AH17+Продажи!AH15)+Затраты!$E39*(Продажи!AH19+Продажи!AH21))&lt;Затраты!$F$18,Затраты!$F$18,0)</f>
        <v>0</v>
      </c>
      <c r="AI39" s="388">
        <f>IF((Затраты!$E38*(Продажи!AI17+Продажи!AI15)+Затраты!$E39*(Продажи!AI19+Продажи!AI21))&lt;Затраты!$F$18,Затраты!$F$18,0)</f>
        <v>0</v>
      </c>
      <c r="AJ39" s="388">
        <f>IF((Затраты!$E38*(Продажи!AJ17+Продажи!AJ15)+Затраты!$E39*(Продажи!AJ19+Продажи!AJ21))&lt;Затраты!$F$18,Затраты!$F$18,0)</f>
        <v>0</v>
      </c>
      <c r="AK39" s="388">
        <f>IF((Затраты!$E38*(Продажи!AK17+Продажи!AK15)+Затраты!$E39*(Продажи!AK19+Продажи!AK21))&lt;Затраты!$F$18,Затраты!$F$18,0)</f>
        <v>0</v>
      </c>
      <c r="AL39" s="388">
        <f>IF((Затраты!$E38*(Продажи!AL17+Продажи!AL15)+Затраты!$E39*(Продажи!AL19+Продажи!AL21))&lt;Затраты!$F$18,Затраты!$F$18,0)</f>
        <v>0</v>
      </c>
      <c r="AM39" s="388">
        <f>IF((Затраты!$E38*(Продажи!AM17+Продажи!AM15)+Затраты!$E39*(Продажи!AM19+Продажи!AM21))&lt;Затраты!$F$18,Затраты!$F$18,0)</f>
        <v>0</v>
      </c>
      <c r="AN39" s="388">
        <f>IF((Затраты!$E38*(Продажи!AN17+Продажи!AN15)+Затраты!$E39*(Продажи!AN19+Продажи!AN21))&lt;Затраты!$F$18,Затраты!$F$18,0)</f>
        <v>0</v>
      </c>
      <c r="AO39" s="388">
        <f>IF((Затраты!$E38*(Продажи!AO17+Продажи!AO15)+Затраты!$E39*(Продажи!AO19+Продажи!AO21))&lt;Затраты!$F$18,Затраты!$F$18,0)</f>
        <v>0</v>
      </c>
      <c r="AP39" s="388">
        <f>IF((Затраты!$E38*(Продажи!AP17+Продажи!AP15)+Затраты!$E39*(Продажи!AP19+Продажи!AP21))&lt;Затраты!$F$18,Затраты!$F$18,0)</f>
        <v>0</v>
      </c>
      <c r="AQ39" s="388">
        <f>IF((Затраты!$E38*(Продажи!AQ17+Продажи!AQ15)+Затраты!$E39*(Продажи!AQ19+Продажи!AQ21))&lt;Затраты!$F$18,Затраты!$F$18,0)</f>
        <v>0</v>
      </c>
      <c r="AR39" s="388">
        <f>IF((Затраты!$E38*(Продажи!AR17+Продажи!AR15)+Затраты!$E39*(Продажи!AR19+Продажи!AR21))&lt;Затраты!$F$18,Затраты!$F$18,0)</f>
        <v>0</v>
      </c>
      <c r="AS39" s="388">
        <f>IF((Затраты!$E38*(Продажи!AS17+Продажи!AS15)+Затраты!$E39*(Продажи!AS19+Продажи!AS21))&lt;Затраты!$F$18,Затраты!$F$18,0)</f>
        <v>0</v>
      </c>
      <c r="AT39" s="388">
        <f>IF((Затраты!$E38*(Продажи!AT17+Продажи!AT15)+Затраты!$E39*(Продажи!AT19+Продажи!AT21))&lt;Затраты!$F$18,Затраты!$F$18,0)</f>
        <v>0</v>
      </c>
      <c r="AU39" s="388">
        <f>IF((Затраты!$E38*(Продажи!AU17+Продажи!AU15)+Затраты!$E39*(Продажи!AU19+Продажи!AU21))&lt;Затраты!$F$18,Затраты!$F$18,0)</f>
        <v>0</v>
      </c>
      <c r="AV39" s="388">
        <f>IF((Затраты!$E38*(Продажи!AV17+Продажи!AV15)+Затраты!$E39*(Продажи!AV19+Продажи!AV21))&lt;Затраты!$F$18,Затраты!$F$18,0)</f>
        <v>0</v>
      </c>
      <c r="AW39" s="388">
        <f>IF((Затраты!$E38*(Продажи!AW17+Продажи!AW15)+Затраты!$E39*(Продажи!AW19+Продажи!AW21))&lt;Затраты!$F$18,Затраты!$F$18,0)</f>
        <v>0</v>
      </c>
      <c r="AX39" s="388">
        <f>IF((Затраты!$E38*(Продажи!AX17+Продажи!AX15)+Затраты!$E39*(Продажи!AX19+Продажи!AX21))&lt;Затраты!$F$18,Затраты!$F$18,0)</f>
        <v>0</v>
      </c>
      <c r="AY39" s="388">
        <f>IF((Затраты!$E38*(Продажи!AY17+Продажи!AY15)+Затраты!$E39*(Продажи!AY19+Продажи!AY21))&lt;Затраты!$F$18,Затраты!$F$18,0)</f>
        <v>0</v>
      </c>
      <c r="AZ39" s="388">
        <f>IF((Затраты!$E38*(Продажи!AZ17+Продажи!AZ15)+Затраты!$E39*(Продажи!AZ19+Продажи!AZ21))&lt;Затраты!$F$18,Затраты!$F$18,0)</f>
        <v>0</v>
      </c>
      <c r="BA39" s="296"/>
    </row>
    <row r="40" spans="1:53" ht="15" customHeight="1">
      <c r="A40" s="13"/>
      <c r="B40" s="64"/>
      <c r="C40" s="199" t="s">
        <v>83</v>
      </c>
      <c r="D40" s="352">
        <f t="shared" si="0"/>
        <v>90000</v>
      </c>
      <c r="E40" s="386"/>
      <c r="F40" s="387">
        <f>IF((Затраты!$E41*Продажи!F14)&lt;Затраты!$F$19,Затраты!$F$19,0)</f>
        <v>30000</v>
      </c>
      <c r="G40" s="388">
        <f>IF((Затраты!$E41*Продажи!G14)&lt;Затраты!$F$19,Затраты!$F$19,0)</f>
        <v>30000</v>
      </c>
      <c r="H40" s="388">
        <f>IF((Затраты!$E41*Продажи!H14)&lt;Затраты!$F$19,Затраты!$F$19,0)</f>
        <v>30000</v>
      </c>
      <c r="I40" s="388">
        <f>IF((Затраты!$E41*Продажи!I14)&lt;Затраты!$F$19,Затраты!$F$19,0)</f>
        <v>0</v>
      </c>
      <c r="J40" s="388">
        <f>IF((Затраты!$E41*Продажи!J14)&lt;Затраты!$F$19,Затраты!$F$19,0)</f>
        <v>0</v>
      </c>
      <c r="K40" s="388">
        <f>IF((Затраты!$E41*Продажи!K14)&lt;Затраты!$F$19,Затраты!$F$19,0)</f>
        <v>0</v>
      </c>
      <c r="L40" s="388">
        <f>IF((Затраты!$E41*Продажи!L14)&lt;Затраты!$F$19,Затраты!$F$19,0)</f>
        <v>0</v>
      </c>
      <c r="M40" s="388">
        <f>IF((Затраты!$E41*Продажи!M14)&lt;Затраты!$F$19,Затраты!$F$19,0)</f>
        <v>0</v>
      </c>
      <c r="N40" s="388">
        <f>IF((Затраты!$E41*Продажи!N14)&lt;Затраты!$F$19,Затраты!$F$19,0)</f>
        <v>0</v>
      </c>
      <c r="O40" s="388">
        <f>IF((Затраты!$E41*Продажи!O14)&lt;Затраты!$F$19,Затраты!$F$19,0)</f>
        <v>0</v>
      </c>
      <c r="P40" s="388">
        <f>IF((Затраты!$E41*Продажи!P14)&lt;Затраты!$F$19,Затраты!$F$19,0)</f>
        <v>0</v>
      </c>
      <c r="Q40" s="388">
        <f>IF((Затраты!$E41*Продажи!Q14)&lt;Затраты!$F$19,Затраты!$F$19,0)</f>
        <v>0</v>
      </c>
      <c r="R40" s="388">
        <f>IF((Затраты!$E41*Продажи!R14)&lt;Затраты!$F$19,Затраты!$F$19,0)</f>
        <v>0</v>
      </c>
      <c r="S40" s="388">
        <f>IF((Затраты!$E41*Продажи!S14)&lt;Затраты!$F$19,Затраты!$F$19,0)</f>
        <v>0</v>
      </c>
      <c r="T40" s="388">
        <f>IF((Затраты!$E41*Продажи!T14)&lt;Затраты!$F$19,Затраты!$F$19,0)</f>
        <v>0</v>
      </c>
      <c r="U40" s="388">
        <f>IF((Затраты!$E41*Продажи!U14)&lt;Затраты!$F$19,Затраты!$F$19,0)</f>
        <v>0</v>
      </c>
      <c r="V40" s="388">
        <f>IF((Затраты!$E41*Продажи!V14)&lt;Затраты!$F$19,Затраты!$F$19,0)</f>
        <v>0</v>
      </c>
      <c r="W40" s="388">
        <f>IF((Затраты!$E41*Продажи!W14)&lt;Затраты!$F$19,Затраты!$F$19,0)</f>
        <v>0</v>
      </c>
      <c r="X40" s="388">
        <f>IF((Затраты!$E41*Продажи!X14)&lt;Затраты!$F$19,Затраты!$F$19,0)</f>
        <v>0</v>
      </c>
      <c r="Y40" s="388">
        <f>IF((Затраты!$E41*Продажи!Y14)&lt;Затраты!$F$19,Затраты!$F$19,0)</f>
        <v>0</v>
      </c>
      <c r="Z40" s="388">
        <f>IF((Затраты!$E41*Продажи!Z14)&lt;Затраты!$F$19,Затраты!$F$19,0)</f>
        <v>0</v>
      </c>
      <c r="AA40" s="388">
        <f>IF((Затраты!$E41*Продажи!AA14)&lt;Затраты!$F$19,Затраты!$F$19,0)</f>
        <v>0</v>
      </c>
      <c r="AB40" s="388">
        <f>IF((Затраты!$E41*Продажи!AB14)&lt;Затраты!$F$19,Затраты!$F$19,0)</f>
        <v>0</v>
      </c>
      <c r="AC40" s="388">
        <f>IF((Затраты!$E41*Продажи!AC14)&lt;Затраты!$F$19,Затраты!$F$19,0)</f>
        <v>0</v>
      </c>
      <c r="AD40" s="388">
        <f>IF((Затраты!$E41*Продажи!AD14)&lt;Затраты!$F$19,Затраты!$F$19,0)</f>
        <v>0</v>
      </c>
      <c r="AE40" s="388">
        <f>IF((Затраты!$E41*Продажи!AE14)&lt;Затраты!$F$19,Затраты!$F$19,0)</f>
        <v>0</v>
      </c>
      <c r="AF40" s="388">
        <f>IF((Затраты!$E41*Продажи!AF14)&lt;Затраты!$F$19,Затраты!$F$19,0)</f>
        <v>0</v>
      </c>
      <c r="AG40" s="388">
        <f>IF((Затраты!$E41*Продажи!AG14)&lt;Затраты!$F$19,Затраты!$F$19,0)</f>
        <v>0</v>
      </c>
      <c r="AH40" s="388">
        <f>IF((Затраты!$E41*Продажи!AH14)&lt;Затраты!$F$19,Затраты!$F$19,0)</f>
        <v>0</v>
      </c>
      <c r="AI40" s="388">
        <f>IF((Затраты!$E41*Продажи!AI14)&lt;Затраты!$F$19,Затраты!$F$19,0)</f>
        <v>0</v>
      </c>
      <c r="AJ40" s="388">
        <f>IF((Затраты!$E41*Продажи!AJ14)&lt;Затраты!$F$19,Затраты!$F$19,0)</f>
        <v>0</v>
      </c>
      <c r="AK40" s="388">
        <f>IF((Затраты!$E41*Продажи!AK14)&lt;Затраты!$F$19,Затраты!$F$19,0)</f>
        <v>0</v>
      </c>
      <c r="AL40" s="388">
        <f>IF((Затраты!$E41*Продажи!AL14)&lt;Затраты!$F$19,Затраты!$F$19,0)</f>
        <v>0</v>
      </c>
      <c r="AM40" s="388">
        <f>IF((Затраты!$E41*Продажи!AM14)&lt;Затраты!$F$19,Затраты!$F$19,0)</f>
        <v>0</v>
      </c>
      <c r="AN40" s="388">
        <f>IF((Затраты!$E41*Продажи!AN14)&lt;Затраты!$F$19,Затраты!$F$19,0)</f>
        <v>0</v>
      </c>
      <c r="AO40" s="388">
        <f>IF((Затраты!$E41*Продажи!AO14)&lt;Затраты!$F$19,Затраты!$F$19,0)</f>
        <v>0</v>
      </c>
      <c r="AP40" s="388">
        <f>IF((Затраты!$E41*Продажи!AP14)&lt;Затраты!$F$19,Затраты!$F$19,0)</f>
        <v>0</v>
      </c>
      <c r="AQ40" s="388">
        <f>IF((Затраты!$E41*Продажи!AQ14)&lt;Затраты!$F$19,Затраты!$F$19,0)</f>
        <v>0</v>
      </c>
      <c r="AR40" s="388">
        <f>IF((Затраты!$E41*Продажи!AR14)&lt;Затраты!$F$19,Затраты!$F$19,0)</f>
        <v>0</v>
      </c>
      <c r="AS40" s="388">
        <f>IF((Затраты!$E41*Продажи!AS14)&lt;Затраты!$F$19,Затраты!$F$19,0)</f>
        <v>0</v>
      </c>
      <c r="AT40" s="388">
        <f>IF((Затраты!$E41*Продажи!AT14)&lt;Затраты!$F$19,Затраты!$F$19,0)</f>
        <v>0</v>
      </c>
      <c r="AU40" s="388">
        <f>IF((Затраты!$E41*Продажи!AU14)&lt;Затраты!$F$19,Затраты!$F$19,0)</f>
        <v>0</v>
      </c>
      <c r="AV40" s="388">
        <f>IF((Затраты!$E41*Продажи!AV14)&lt;Затраты!$F$19,Затраты!$F$19,0)</f>
        <v>0</v>
      </c>
      <c r="AW40" s="388">
        <f>IF((Затраты!$E41*Продажи!AW14)&lt;Затраты!$F$19,Затраты!$F$19,0)</f>
        <v>0</v>
      </c>
      <c r="AX40" s="388">
        <f>IF((Затраты!$E41*Продажи!AX14)&lt;Затраты!$F$19,Затраты!$F$19,0)</f>
        <v>0</v>
      </c>
      <c r="AY40" s="388">
        <f>IF((Затраты!$E41*Продажи!AY14)&lt;Затраты!$F$19,Затраты!$F$19,0)</f>
        <v>0</v>
      </c>
      <c r="AZ40" s="388">
        <f>IF((Затраты!$E41*Продажи!AZ14)&lt;Затраты!$F$19,Затраты!$F$19,0)</f>
        <v>0</v>
      </c>
      <c r="BA40" s="296"/>
    </row>
    <row r="41" spans="1:53" ht="15" customHeight="1">
      <c r="A41" s="13"/>
      <c r="B41" s="64"/>
      <c r="C41" s="311" t="s">
        <v>84</v>
      </c>
      <c r="D41" s="351">
        <f t="shared" si="0"/>
        <v>2326500</v>
      </c>
      <c r="E41" s="386"/>
      <c r="F41" s="387">
        <f>Затраты!$F20</f>
        <v>49500</v>
      </c>
      <c r="G41" s="388">
        <f>Затраты!$F20</f>
        <v>49500</v>
      </c>
      <c r="H41" s="388">
        <f>Затраты!$F20</f>
        <v>49500</v>
      </c>
      <c r="I41" s="388">
        <f>Затраты!$F20</f>
        <v>49500</v>
      </c>
      <c r="J41" s="388">
        <f>Затраты!$F20</f>
        <v>49500</v>
      </c>
      <c r="K41" s="388">
        <f>Затраты!$F20</f>
        <v>49500</v>
      </c>
      <c r="L41" s="388">
        <f>Затраты!$F20</f>
        <v>49500</v>
      </c>
      <c r="M41" s="388">
        <f>Затраты!$F20</f>
        <v>49500</v>
      </c>
      <c r="N41" s="388">
        <f>Затраты!$F20</f>
        <v>49500</v>
      </c>
      <c r="O41" s="388">
        <f>Затраты!$F20</f>
        <v>49500</v>
      </c>
      <c r="P41" s="388">
        <f>Затраты!$F20</f>
        <v>49500</v>
      </c>
      <c r="Q41" s="388">
        <f>Затраты!$F20</f>
        <v>49500</v>
      </c>
      <c r="R41" s="388">
        <f>Затраты!$F20</f>
        <v>49500</v>
      </c>
      <c r="S41" s="388">
        <f>Затраты!$F20</f>
        <v>49500</v>
      </c>
      <c r="T41" s="388">
        <f>Затраты!$F20</f>
        <v>49500</v>
      </c>
      <c r="U41" s="388">
        <f>Затраты!$F20</f>
        <v>49500</v>
      </c>
      <c r="V41" s="388">
        <f>Затраты!$F20</f>
        <v>49500</v>
      </c>
      <c r="W41" s="388">
        <f>Затраты!$F20</f>
        <v>49500</v>
      </c>
      <c r="X41" s="388">
        <f>Затраты!$F20</f>
        <v>49500</v>
      </c>
      <c r="Y41" s="388">
        <f>Затраты!$F20</f>
        <v>49500</v>
      </c>
      <c r="Z41" s="388">
        <f>Затраты!$F20</f>
        <v>49500</v>
      </c>
      <c r="AA41" s="388">
        <f>Затраты!$F20</f>
        <v>49500</v>
      </c>
      <c r="AB41" s="388">
        <f>Затраты!$F20</f>
        <v>49500</v>
      </c>
      <c r="AC41" s="388">
        <f>Затраты!$F20</f>
        <v>49500</v>
      </c>
      <c r="AD41" s="388">
        <f>Затраты!$F20</f>
        <v>49500</v>
      </c>
      <c r="AE41" s="388">
        <f>Затраты!$F20</f>
        <v>49500</v>
      </c>
      <c r="AF41" s="388">
        <f>Затраты!$F20</f>
        <v>49500</v>
      </c>
      <c r="AG41" s="388">
        <f>Затраты!$F20</f>
        <v>49500</v>
      </c>
      <c r="AH41" s="388">
        <f>Затраты!$F20</f>
        <v>49500</v>
      </c>
      <c r="AI41" s="388">
        <f>Затраты!$F20</f>
        <v>49500</v>
      </c>
      <c r="AJ41" s="388">
        <f>Затраты!$F20</f>
        <v>49500</v>
      </c>
      <c r="AK41" s="388">
        <f>Затраты!$F20</f>
        <v>49500</v>
      </c>
      <c r="AL41" s="388">
        <f>Затраты!$F20</f>
        <v>49500</v>
      </c>
      <c r="AM41" s="388">
        <f>Затраты!$F20</f>
        <v>49500</v>
      </c>
      <c r="AN41" s="388">
        <f>Затраты!$F20</f>
        <v>49500</v>
      </c>
      <c r="AO41" s="388">
        <f>Затраты!$F20</f>
        <v>49500</v>
      </c>
      <c r="AP41" s="388">
        <f>Затраты!$F20</f>
        <v>49500</v>
      </c>
      <c r="AQ41" s="388">
        <f>Затраты!$F20</f>
        <v>49500</v>
      </c>
      <c r="AR41" s="388">
        <f>Затраты!$F20</f>
        <v>49500</v>
      </c>
      <c r="AS41" s="388">
        <f>Затраты!$F20</f>
        <v>49500</v>
      </c>
      <c r="AT41" s="388">
        <f>Затраты!$F20</f>
        <v>49500</v>
      </c>
      <c r="AU41" s="388">
        <f>Затраты!$F20</f>
        <v>49500</v>
      </c>
      <c r="AV41" s="388">
        <f>Затраты!$F20</f>
        <v>49500</v>
      </c>
      <c r="AW41" s="388">
        <f>Затраты!$F20</f>
        <v>49500</v>
      </c>
      <c r="AX41" s="388">
        <f>Затраты!$F20</f>
        <v>49500</v>
      </c>
      <c r="AY41" s="388">
        <f>Затраты!$F20</f>
        <v>49500</v>
      </c>
      <c r="AZ41" s="388">
        <f>Затраты!$F20</f>
        <v>49500</v>
      </c>
      <c r="BA41" s="296"/>
    </row>
    <row r="42" spans="1:53" ht="15" customHeight="1">
      <c r="A42" s="13"/>
      <c r="B42" s="64"/>
      <c r="C42" s="198" t="s">
        <v>85</v>
      </c>
      <c r="D42" s="351">
        <f t="shared" si="0"/>
        <v>96000</v>
      </c>
      <c r="E42" s="386">
        <f>Затраты!$F21</f>
        <v>2000</v>
      </c>
      <c r="F42" s="387">
        <f>Затраты!$F21</f>
        <v>2000</v>
      </c>
      <c r="G42" s="388">
        <f>Затраты!$F21</f>
        <v>2000</v>
      </c>
      <c r="H42" s="388">
        <f>Затраты!$F21</f>
        <v>2000</v>
      </c>
      <c r="I42" s="388">
        <f>Затраты!$F21</f>
        <v>2000</v>
      </c>
      <c r="J42" s="388">
        <f>Затраты!$F21</f>
        <v>2000</v>
      </c>
      <c r="K42" s="388">
        <f>Затраты!$F21</f>
        <v>2000</v>
      </c>
      <c r="L42" s="388">
        <f>Затраты!$F21</f>
        <v>2000</v>
      </c>
      <c r="M42" s="388">
        <f>Затраты!$F21</f>
        <v>2000</v>
      </c>
      <c r="N42" s="388">
        <f>Затраты!$F21</f>
        <v>2000</v>
      </c>
      <c r="O42" s="388">
        <f>Затраты!$F21</f>
        <v>2000</v>
      </c>
      <c r="P42" s="388">
        <f>Затраты!$F21</f>
        <v>2000</v>
      </c>
      <c r="Q42" s="388">
        <f>Затраты!$F21</f>
        <v>2000</v>
      </c>
      <c r="R42" s="388">
        <f>Затраты!$F21</f>
        <v>2000</v>
      </c>
      <c r="S42" s="388">
        <f>Затраты!$F21</f>
        <v>2000</v>
      </c>
      <c r="T42" s="388">
        <f>Затраты!$F21</f>
        <v>2000</v>
      </c>
      <c r="U42" s="388">
        <f>Затраты!$F21</f>
        <v>2000</v>
      </c>
      <c r="V42" s="388">
        <f>Затраты!$F21</f>
        <v>2000</v>
      </c>
      <c r="W42" s="388">
        <f>Затраты!$F21</f>
        <v>2000</v>
      </c>
      <c r="X42" s="388">
        <f>Затраты!$F21</f>
        <v>2000</v>
      </c>
      <c r="Y42" s="388">
        <f>Затраты!$F21</f>
        <v>2000</v>
      </c>
      <c r="Z42" s="388">
        <f>Затраты!$F21</f>
        <v>2000</v>
      </c>
      <c r="AA42" s="388">
        <f>Затраты!$F21</f>
        <v>2000</v>
      </c>
      <c r="AB42" s="388">
        <f>Затраты!$F21</f>
        <v>2000</v>
      </c>
      <c r="AC42" s="388">
        <f>Затраты!$F21</f>
        <v>2000</v>
      </c>
      <c r="AD42" s="388">
        <f>Затраты!$F21</f>
        <v>2000</v>
      </c>
      <c r="AE42" s="388">
        <f>Затраты!$F21</f>
        <v>2000</v>
      </c>
      <c r="AF42" s="388">
        <f>Затраты!$F21</f>
        <v>2000</v>
      </c>
      <c r="AG42" s="388">
        <f>Затраты!$F21</f>
        <v>2000</v>
      </c>
      <c r="AH42" s="388">
        <f>Затраты!$F21</f>
        <v>2000</v>
      </c>
      <c r="AI42" s="388">
        <f>Затраты!$F21</f>
        <v>2000</v>
      </c>
      <c r="AJ42" s="388">
        <f>Затраты!$F21</f>
        <v>2000</v>
      </c>
      <c r="AK42" s="388">
        <f>Затраты!$F21</f>
        <v>2000</v>
      </c>
      <c r="AL42" s="388">
        <f>Затраты!$F21</f>
        <v>2000</v>
      </c>
      <c r="AM42" s="388">
        <f>Затраты!$F21</f>
        <v>2000</v>
      </c>
      <c r="AN42" s="388">
        <f>Затраты!$F21</f>
        <v>2000</v>
      </c>
      <c r="AO42" s="388">
        <f>Затраты!$F21</f>
        <v>2000</v>
      </c>
      <c r="AP42" s="388">
        <f>Затраты!$F21</f>
        <v>2000</v>
      </c>
      <c r="AQ42" s="388">
        <f>Затраты!$F21</f>
        <v>2000</v>
      </c>
      <c r="AR42" s="388">
        <f>Затраты!$F21</f>
        <v>2000</v>
      </c>
      <c r="AS42" s="388">
        <f>Затраты!$F21</f>
        <v>2000</v>
      </c>
      <c r="AT42" s="388">
        <f>Затраты!$F21</f>
        <v>2000</v>
      </c>
      <c r="AU42" s="388">
        <f>Затраты!$F21</f>
        <v>2000</v>
      </c>
      <c r="AV42" s="388">
        <f>Затраты!$F21</f>
        <v>2000</v>
      </c>
      <c r="AW42" s="388">
        <f>Затраты!$F21</f>
        <v>2000</v>
      </c>
      <c r="AX42" s="388">
        <f>Затраты!$F21</f>
        <v>2000</v>
      </c>
      <c r="AY42" s="388">
        <f>Затраты!$F21</f>
        <v>2000</v>
      </c>
      <c r="AZ42" s="388">
        <f>Затраты!$F21</f>
        <v>2000</v>
      </c>
      <c r="BA42" s="296"/>
    </row>
    <row r="43" spans="1:53" ht="15" customHeight="1">
      <c r="A43" s="13"/>
      <c r="B43" s="64"/>
      <c r="C43" s="198" t="s">
        <v>86</v>
      </c>
      <c r="D43" s="351">
        <f t="shared" si="0"/>
        <v>420000</v>
      </c>
      <c r="E43" s="386">
        <f>Затраты!$F22</f>
        <v>5000</v>
      </c>
      <c r="F43" s="387">
        <f>Затраты!$F22</f>
        <v>5000</v>
      </c>
      <c r="G43" s="388">
        <f>Затраты!$F22</f>
        <v>5000</v>
      </c>
      <c r="H43" s="388">
        <f>Затраты!$F22</f>
        <v>5000</v>
      </c>
      <c r="I43" s="388">
        <f>Затраты!$F22</f>
        <v>5000</v>
      </c>
      <c r="J43" s="388">
        <f>Затраты!$F22</f>
        <v>5000</v>
      </c>
      <c r="K43" s="388">
        <f>Затраты!$F22</f>
        <v>5000</v>
      </c>
      <c r="L43" s="388">
        <f>Затраты!$F22</f>
        <v>5000</v>
      </c>
      <c r="M43" s="388">
        <f>Затраты!$F22</f>
        <v>5000</v>
      </c>
      <c r="N43" s="388">
        <f>Затраты!$F22</f>
        <v>5000</v>
      </c>
      <c r="O43" s="388">
        <f>Затраты!$F22</f>
        <v>5000</v>
      </c>
      <c r="P43" s="388">
        <f>Затраты!$F22</f>
        <v>5000</v>
      </c>
      <c r="Q43" s="388">
        <f>Затраты!$F22+5000</f>
        <v>10000</v>
      </c>
      <c r="R43" s="388">
        <f>Затраты!$F22+5000</f>
        <v>10000</v>
      </c>
      <c r="S43" s="388">
        <f>Затраты!$F22+5000</f>
        <v>10000</v>
      </c>
      <c r="T43" s="388">
        <f>Затраты!$F22+5000</f>
        <v>10000</v>
      </c>
      <c r="U43" s="388">
        <f>Затраты!$F22+5000</f>
        <v>10000</v>
      </c>
      <c r="V43" s="388">
        <f>Затраты!$F22+5000</f>
        <v>10000</v>
      </c>
      <c r="W43" s="388">
        <f>Затраты!$F22+5000</f>
        <v>10000</v>
      </c>
      <c r="X43" s="388">
        <f>Затраты!$F22+5000</f>
        <v>10000</v>
      </c>
      <c r="Y43" s="388">
        <f>Затраты!$F22+5000</f>
        <v>10000</v>
      </c>
      <c r="Z43" s="388">
        <f>Затраты!$F22+5000</f>
        <v>10000</v>
      </c>
      <c r="AA43" s="388">
        <f>Затраты!$F22+5000</f>
        <v>10000</v>
      </c>
      <c r="AB43" s="388">
        <f>Затраты!$F22+5000</f>
        <v>10000</v>
      </c>
      <c r="AC43" s="388">
        <f>Затраты!$F22+5000</f>
        <v>10000</v>
      </c>
      <c r="AD43" s="388">
        <f>Затраты!$F22+5000</f>
        <v>10000</v>
      </c>
      <c r="AE43" s="388">
        <f>Затраты!$F22+5000</f>
        <v>10000</v>
      </c>
      <c r="AF43" s="388">
        <f>Затраты!$F22+5000</f>
        <v>10000</v>
      </c>
      <c r="AG43" s="388">
        <f>Затраты!$F22+5000</f>
        <v>10000</v>
      </c>
      <c r="AH43" s="388">
        <f>Затраты!$F22+5000</f>
        <v>10000</v>
      </c>
      <c r="AI43" s="388">
        <f>Затраты!$F22+5000</f>
        <v>10000</v>
      </c>
      <c r="AJ43" s="388">
        <f>Затраты!$F22+5000</f>
        <v>10000</v>
      </c>
      <c r="AK43" s="388">
        <f>Затраты!$F22+5000</f>
        <v>10000</v>
      </c>
      <c r="AL43" s="388">
        <f>Затраты!$F22+5000</f>
        <v>10000</v>
      </c>
      <c r="AM43" s="388">
        <f>Затраты!$F22+5000</f>
        <v>10000</v>
      </c>
      <c r="AN43" s="388">
        <f>Затраты!$F22+5000</f>
        <v>10000</v>
      </c>
      <c r="AO43" s="388">
        <f>Затраты!$F22+5000</f>
        <v>10000</v>
      </c>
      <c r="AP43" s="388">
        <f>Затраты!$F22+5000</f>
        <v>10000</v>
      </c>
      <c r="AQ43" s="388">
        <f>Затраты!$F22+5000</f>
        <v>10000</v>
      </c>
      <c r="AR43" s="388">
        <f>Затраты!$F22+5000</f>
        <v>10000</v>
      </c>
      <c r="AS43" s="388">
        <f>Затраты!$F22+5000</f>
        <v>10000</v>
      </c>
      <c r="AT43" s="388">
        <f>Затраты!$F22+5000</f>
        <v>10000</v>
      </c>
      <c r="AU43" s="388">
        <f>Затраты!$F22+5000</f>
        <v>10000</v>
      </c>
      <c r="AV43" s="388">
        <f>Затраты!$F22+5000</f>
        <v>10000</v>
      </c>
      <c r="AW43" s="388">
        <f>Затраты!$F22+5000</f>
        <v>10000</v>
      </c>
      <c r="AX43" s="388">
        <f>Затраты!$F22+5000</f>
        <v>10000</v>
      </c>
      <c r="AY43" s="388">
        <f>Затраты!$F22+5000</f>
        <v>10000</v>
      </c>
      <c r="AZ43" s="388">
        <f>Затраты!$F22+5000</f>
        <v>10000</v>
      </c>
      <c r="BA43" s="296"/>
    </row>
    <row r="44" spans="1:53" ht="15" customHeight="1">
      <c r="A44" s="13"/>
      <c r="B44" s="64"/>
      <c r="C44" s="198" t="s">
        <v>87</v>
      </c>
      <c r="D44" s="351">
        <f t="shared" si="0"/>
        <v>168000</v>
      </c>
      <c r="E44" s="386">
        <f>Затраты!$F23</f>
        <v>3500</v>
      </c>
      <c r="F44" s="387">
        <f>Затраты!$F23</f>
        <v>3500</v>
      </c>
      <c r="G44" s="388">
        <f>Затраты!$F23</f>
        <v>3500</v>
      </c>
      <c r="H44" s="388">
        <f>Затраты!$F23</f>
        <v>3500</v>
      </c>
      <c r="I44" s="388">
        <f>Затраты!$F23</f>
        <v>3500</v>
      </c>
      <c r="J44" s="388">
        <f>Затраты!$F23</f>
        <v>3500</v>
      </c>
      <c r="K44" s="388">
        <f>Затраты!$F23</f>
        <v>3500</v>
      </c>
      <c r="L44" s="388">
        <f>Затраты!$F23</f>
        <v>3500</v>
      </c>
      <c r="M44" s="388">
        <f>Затраты!$F23</f>
        <v>3500</v>
      </c>
      <c r="N44" s="388">
        <f>Затраты!$F23</f>
        <v>3500</v>
      </c>
      <c r="O44" s="388">
        <f>Затраты!$F23</f>
        <v>3500</v>
      </c>
      <c r="P44" s="388">
        <f>Затраты!$F23</f>
        <v>3500</v>
      </c>
      <c r="Q44" s="388">
        <f>Затраты!$F23</f>
        <v>3500</v>
      </c>
      <c r="R44" s="388">
        <f>Затраты!$F23</f>
        <v>3500</v>
      </c>
      <c r="S44" s="388">
        <f>Затраты!$F23</f>
        <v>3500</v>
      </c>
      <c r="T44" s="388">
        <f>Затраты!$F23</f>
        <v>3500</v>
      </c>
      <c r="U44" s="388">
        <f>Затраты!$F23</f>
        <v>3500</v>
      </c>
      <c r="V44" s="388">
        <f>Затраты!$F23</f>
        <v>3500</v>
      </c>
      <c r="W44" s="388">
        <f>Затраты!$F23</f>
        <v>3500</v>
      </c>
      <c r="X44" s="388">
        <f>Затраты!$F23</f>
        <v>3500</v>
      </c>
      <c r="Y44" s="388">
        <f>Затраты!$F23</f>
        <v>3500</v>
      </c>
      <c r="Z44" s="388">
        <f>Затраты!$F23</f>
        <v>3500</v>
      </c>
      <c r="AA44" s="388">
        <f>Затраты!$F23</f>
        <v>3500</v>
      </c>
      <c r="AB44" s="388">
        <f>Затраты!$F23</f>
        <v>3500</v>
      </c>
      <c r="AC44" s="388">
        <f>Затраты!$F23</f>
        <v>3500</v>
      </c>
      <c r="AD44" s="388">
        <f>Затраты!$F23</f>
        <v>3500</v>
      </c>
      <c r="AE44" s="388">
        <f>Затраты!$F23</f>
        <v>3500</v>
      </c>
      <c r="AF44" s="388">
        <f>Затраты!$F23</f>
        <v>3500</v>
      </c>
      <c r="AG44" s="388">
        <f>Затраты!$F23</f>
        <v>3500</v>
      </c>
      <c r="AH44" s="388">
        <f>Затраты!$F23</f>
        <v>3500</v>
      </c>
      <c r="AI44" s="388">
        <f>Затраты!$F23</f>
        <v>3500</v>
      </c>
      <c r="AJ44" s="388">
        <f>Затраты!$F23</f>
        <v>3500</v>
      </c>
      <c r="AK44" s="388">
        <f>Затраты!$F23</f>
        <v>3500</v>
      </c>
      <c r="AL44" s="388">
        <f>Затраты!$F23</f>
        <v>3500</v>
      </c>
      <c r="AM44" s="388">
        <f>Затраты!$F23</f>
        <v>3500</v>
      </c>
      <c r="AN44" s="388">
        <f>Затраты!$F23</f>
        <v>3500</v>
      </c>
      <c r="AO44" s="388">
        <f>Затраты!$F23</f>
        <v>3500</v>
      </c>
      <c r="AP44" s="388">
        <f>Затраты!$F23</f>
        <v>3500</v>
      </c>
      <c r="AQ44" s="388">
        <f>Затраты!$F23</f>
        <v>3500</v>
      </c>
      <c r="AR44" s="388">
        <f>Затраты!$F23</f>
        <v>3500</v>
      </c>
      <c r="AS44" s="388">
        <f>Затраты!$F23</f>
        <v>3500</v>
      </c>
      <c r="AT44" s="388">
        <f>Затраты!$F23</f>
        <v>3500</v>
      </c>
      <c r="AU44" s="388">
        <f>Затраты!$F23</f>
        <v>3500</v>
      </c>
      <c r="AV44" s="388">
        <f>Затраты!$F23</f>
        <v>3500</v>
      </c>
      <c r="AW44" s="388">
        <f>Затраты!$F23</f>
        <v>3500</v>
      </c>
      <c r="AX44" s="388">
        <f>Затраты!$F23</f>
        <v>3500</v>
      </c>
      <c r="AY44" s="388">
        <f>Затраты!$F23</f>
        <v>3500</v>
      </c>
      <c r="AZ44" s="388">
        <f>Затраты!$F23</f>
        <v>3500</v>
      </c>
      <c r="BA44" s="296"/>
    </row>
    <row r="45" spans="1:53" ht="15" customHeight="1">
      <c r="A45" s="13"/>
      <c r="B45" s="64"/>
      <c r="C45" s="198" t="s">
        <v>88</v>
      </c>
      <c r="D45" s="351">
        <f t="shared" si="0"/>
        <v>1920000</v>
      </c>
      <c r="E45" s="386">
        <f>Затраты!$F24</f>
        <v>40000</v>
      </c>
      <c r="F45" s="387">
        <f>Затраты!$F24</f>
        <v>40000</v>
      </c>
      <c r="G45" s="388">
        <f>Затраты!$F24</f>
        <v>40000</v>
      </c>
      <c r="H45" s="388">
        <f>Затраты!$F24</f>
        <v>40000</v>
      </c>
      <c r="I45" s="388">
        <f>Затраты!$F24</f>
        <v>40000</v>
      </c>
      <c r="J45" s="388">
        <f>Затраты!$F24</f>
        <v>40000</v>
      </c>
      <c r="K45" s="388">
        <f>Затраты!$F24</f>
        <v>40000</v>
      </c>
      <c r="L45" s="388">
        <f>Затраты!$F24</f>
        <v>40000</v>
      </c>
      <c r="M45" s="388">
        <f>Затраты!$F24</f>
        <v>40000</v>
      </c>
      <c r="N45" s="388">
        <f>Затраты!$F24</f>
        <v>40000</v>
      </c>
      <c r="O45" s="388">
        <f>Затраты!$F24</f>
        <v>40000</v>
      </c>
      <c r="P45" s="388">
        <f>Затраты!$F24</f>
        <v>40000</v>
      </c>
      <c r="Q45" s="388">
        <f>Затраты!$F24</f>
        <v>40000</v>
      </c>
      <c r="R45" s="388">
        <f>Затраты!$F24</f>
        <v>40000</v>
      </c>
      <c r="S45" s="388">
        <f>Затраты!$F24</f>
        <v>40000</v>
      </c>
      <c r="T45" s="388">
        <f>Затраты!$F24</f>
        <v>40000</v>
      </c>
      <c r="U45" s="388">
        <f>Затраты!$F24</f>
        <v>40000</v>
      </c>
      <c r="V45" s="388">
        <f>Затраты!$F24</f>
        <v>40000</v>
      </c>
      <c r="W45" s="388">
        <f>Затраты!$F24</f>
        <v>40000</v>
      </c>
      <c r="X45" s="388">
        <f>Затраты!$F24</f>
        <v>40000</v>
      </c>
      <c r="Y45" s="388">
        <f>Затраты!$F24</f>
        <v>40000</v>
      </c>
      <c r="Z45" s="388">
        <f>Затраты!$F24</f>
        <v>40000</v>
      </c>
      <c r="AA45" s="388">
        <f>Затраты!$F24</f>
        <v>40000</v>
      </c>
      <c r="AB45" s="388">
        <f>Затраты!$F24</f>
        <v>40000</v>
      </c>
      <c r="AC45" s="388">
        <f>Затраты!$F24</f>
        <v>40000</v>
      </c>
      <c r="AD45" s="388">
        <f>Затраты!$F24</f>
        <v>40000</v>
      </c>
      <c r="AE45" s="388">
        <f>Затраты!$F24</f>
        <v>40000</v>
      </c>
      <c r="AF45" s="388">
        <f>Затраты!$F24</f>
        <v>40000</v>
      </c>
      <c r="AG45" s="388">
        <f>Затраты!$F24</f>
        <v>40000</v>
      </c>
      <c r="AH45" s="388">
        <f>Затраты!$F24</f>
        <v>40000</v>
      </c>
      <c r="AI45" s="388">
        <f>Затраты!$F24</f>
        <v>40000</v>
      </c>
      <c r="AJ45" s="388">
        <f>Затраты!$F24</f>
        <v>40000</v>
      </c>
      <c r="AK45" s="388">
        <f>Затраты!$F24</f>
        <v>40000</v>
      </c>
      <c r="AL45" s="388">
        <f>Затраты!$F24</f>
        <v>40000</v>
      </c>
      <c r="AM45" s="388">
        <f>Затраты!$F24</f>
        <v>40000</v>
      </c>
      <c r="AN45" s="388">
        <f>Затраты!$F24</f>
        <v>40000</v>
      </c>
      <c r="AO45" s="388">
        <f>Затраты!$F24</f>
        <v>40000</v>
      </c>
      <c r="AP45" s="388">
        <f>Затраты!$F24</f>
        <v>40000</v>
      </c>
      <c r="AQ45" s="388">
        <f>Затраты!$F24</f>
        <v>40000</v>
      </c>
      <c r="AR45" s="388">
        <f>Затраты!$F24</f>
        <v>40000</v>
      </c>
      <c r="AS45" s="388">
        <f>Затраты!$F24</f>
        <v>40000</v>
      </c>
      <c r="AT45" s="388">
        <f>Затраты!$F24</f>
        <v>40000</v>
      </c>
      <c r="AU45" s="388">
        <f>Затраты!$F24</f>
        <v>40000</v>
      </c>
      <c r="AV45" s="388">
        <f>Затраты!$F24</f>
        <v>40000</v>
      </c>
      <c r="AW45" s="388">
        <f>Затраты!$F24</f>
        <v>40000</v>
      </c>
      <c r="AX45" s="388">
        <f>Затраты!$F24</f>
        <v>40000</v>
      </c>
      <c r="AY45" s="388">
        <f>Затраты!$F24</f>
        <v>40000</v>
      </c>
      <c r="AZ45" s="388">
        <f>Затраты!$F24</f>
        <v>40000</v>
      </c>
      <c r="BA45" s="296"/>
    </row>
    <row r="46" spans="1:53" ht="15" customHeight="1">
      <c r="A46" s="13"/>
      <c r="B46" s="64"/>
      <c r="C46" s="198" t="s">
        <v>89</v>
      </c>
      <c r="D46" s="351">
        <f t="shared" si="0"/>
        <v>1665000</v>
      </c>
      <c r="E46" s="386"/>
      <c r="F46" s="387"/>
      <c r="G46" s="388"/>
      <c r="H46" s="388">
        <f>Затраты!$F25</f>
        <v>25000</v>
      </c>
      <c r="I46" s="388">
        <f>Затраты!$F25</f>
        <v>25000</v>
      </c>
      <c r="J46" s="388">
        <f>Затраты!$F25</f>
        <v>25000</v>
      </c>
      <c r="K46" s="388">
        <f>Затраты!$F25</f>
        <v>25000</v>
      </c>
      <c r="L46" s="388">
        <f>Затраты!$F25</f>
        <v>25000</v>
      </c>
      <c r="M46" s="388">
        <f>Затраты!$F25</f>
        <v>25000</v>
      </c>
      <c r="N46" s="388">
        <f>Затраты!$F25</f>
        <v>25000</v>
      </c>
      <c r="O46" s="388">
        <f>Затраты!$F25</f>
        <v>25000</v>
      </c>
      <c r="P46" s="388">
        <f>Затраты!$F25</f>
        <v>25000</v>
      </c>
      <c r="Q46" s="388">
        <v>40000</v>
      </c>
      <c r="R46" s="388">
        <v>40000</v>
      </c>
      <c r="S46" s="388">
        <v>40000</v>
      </c>
      <c r="T46" s="388">
        <v>40000</v>
      </c>
      <c r="U46" s="388">
        <v>40000</v>
      </c>
      <c r="V46" s="388">
        <v>40000</v>
      </c>
      <c r="W46" s="388">
        <v>40000</v>
      </c>
      <c r="X46" s="388">
        <v>40000</v>
      </c>
      <c r="Y46" s="388">
        <v>40000</v>
      </c>
      <c r="Z46" s="388">
        <v>40000</v>
      </c>
      <c r="AA46" s="388">
        <v>40000</v>
      </c>
      <c r="AB46" s="388">
        <v>40000</v>
      </c>
      <c r="AC46" s="388">
        <v>40000</v>
      </c>
      <c r="AD46" s="388">
        <v>40000</v>
      </c>
      <c r="AE46" s="388">
        <v>40000</v>
      </c>
      <c r="AF46" s="388">
        <v>40000</v>
      </c>
      <c r="AG46" s="388">
        <v>40000</v>
      </c>
      <c r="AH46" s="388">
        <v>40000</v>
      </c>
      <c r="AI46" s="388">
        <v>40000</v>
      </c>
      <c r="AJ46" s="388">
        <v>40000</v>
      </c>
      <c r="AK46" s="388">
        <v>40000</v>
      </c>
      <c r="AL46" s="388">
        <v>40000</v>
      </c>
      <c r="AM46" s="388">
        <v>40000</v>
      </c>
      <c r="AN46" s="388">
        <v>40000</v>
      </c>
      <c r="AO46" s="388">
        <v>40000</v>
      </c>
      <c r="AP46" s="388">
        <v>40000</v>
      </c>
      <c r="AQ46" s="388">
        <v>40000</v>
      </c>
      <c r="AR46" s="388">
        <v>40000</v>
      </c>
      <c r="AS46" s="388">
        <v>40000</v>
      </c>
      <c r="AT46" s="388">
        <v>40000</v>
      </c>
      <c r="AU46" s="388">
        <v>40000</v>
      </c>
      <c r="AV46" s="388">
        <v>40000</v>
      </c>
      <c r="AW46" s="388">
        <v>40000</v>
      </c>
      <c r="AX46" s="388">
        <v>40000</v>
      </c>
      <c r="AY46" s="388">
        <v>40000</v>
      </c>
      <c r="AZ46" s="388">
        <v>40000</v>
      </c>
      <c r="BA46" s="296"/>
    </row>
    <row r="47" spans="1:53" ht="15">
      <c r="A47" s="13"/>
      <c r="B47" s="64"/>
      <c r="C47" s="325" t="s">
        <v>90</v>
      </c>
      <c r="D47" s="351">
        <f t="shared" si="0"/>
        <v>288000</v>
      </c>
      <c r="E47" s="386">
        <f>Затраты!$F26</f>
        <v>6000</v>
      </c>
      <c r="F47" s="387">
        <f>Затраты!$F26</f>
        <v>6000</v>
      </c>
      <c r="G47" s="388">
        <f>Затраты!$F26</f>
        <v>6000</v>
      </c>
      <c r="H47" s="388">
        <f>Затраты!$F26</f>
        <v>6000</v>
      </c>
      <c r="I47" s="388">
        <f>Затраты!$F26</f>
        <v>6000</v>
      </c>
      <c r="J47" s="388">
        <f>Затраты!$F26</f>
        <v>6000</v>
      </c>
      <c r="K47" s="388">
        <f>Затраты!$F26</f>
        <v>6000</v>
      </c>
      <c r="L47" s="388">
        <f>Затраты!$F26</f>
        <v>6000</v>
      </c>
      <c r="M47" s="388">
        <f>Затраты!$F26</f>
        <v>6000</v>
      </c>
      <c r="N47" s="388">
        <f>Затраты!$F26</f>
        <v>6000</v>
      </c>
      <c r="O47" s="388">
        <f>Затраты!$F26</f>
        <v>6000</v>
      </c>
      <c r="P47" s="388">
        <f>Затраты!$F26</f>
        <v>6000</v>
      </c>
      <c r="Q47" s="388">
        <f>Затраты!$F26</f>
        <v>6000</v>
      </c>
      <c r="R47" s="388">
        <f>Затраты!$F26</f>
        <v>6000</v>
      </c>
      <c r="S47" s="388">
        <f>Затраты!$F26</f>
        <v>6000</v>
      </c>
      <c r="T47" s="388">
        <f>Затраты!$F26</f>
        <v>6000</v>
      </c>
      <c r="U47" s="388">
        <f>Затраты!$F26</f>
        <v>6000</v>
      </c>
      <c r="V47" s="388">
        <f>Затраты!$F26</f>
        <v>6000</v>
      </c>
      <c r="W47" s="388">
        <f>Затраты!$F26</f>
        <v>6000</v>
      </c>
      <c r="X47" s="388">
        <f>Затраты!$F26</f>
        <v>6000</v>
      </c>
      <c r="Y47" s="388">
        <f>Затраты!$F26</f>
        <v>6000</v>
      </c>
      <c r="Z47" s="388">
        <f>Затраты!$F26</f>
        <v>6000</v>
      </c>
      <c r="AA47" s="388">
        <f>Затраты!$F26</f>
        <v>6000</v>
      </c>
      <c r="AB47" s="388">
        <f>Затраты!$F26</f>
        <v>6000</v>
      </c>
      <c r="AC47" s="388">
        <f>Затраты!$F26</f>
        <v>6000</v>
      </c>
      <c r="AD47" s="388">
        <f>Затраты!$F26</f>
        <v>6000</v>
      </c>
      <c r="AE47" s="388">
        <f>Затраты!$F26</f>
        <v>6000</v>
      </c>
      <c r="AF47" s="388">
        <f>Затраты!$F26</f>
        <v>6000</v>
      </c>
      <c r="AG47" s="388">
        <f>Затраты!$F26</f>
        <v>6000</v>
      </c>
      <c r="AH47" s="388">
        <f>Затраты!$F26</f>
        <v>6000</v>
      </c>
      <c r="AI47" s="388">
        <f>Затраты!$F26</f>
        <v>6000</v>
      </c>
      <c r="AJ47" s="388">
        <f>Затраты!$F26</f>
        <v>6000</v>
      </c>
      <c r="AK47" s="388">
        <f>Затраты!$F26</f>
        <v>6000</v>
      </c>
      <c r="AL47" s="388">
        <f>Затраты!$F26</f>
        <v>6000</v>
      </c>
      <c r="AM47" s="388">
        <f>Затраты!$F26</f>
        <v>6000</v>
      </c>
      <c r="AN47" s="388">
        <f>Затраты!$F26</f>
        <v>6000</v>
      </c>
      <c r="AO47" s="388">
        <f>Затраты!$F26</f>
        <v>6000</v>
      </c>
      <c r="AP47" s="388">
        <f>Затраты!$F26</f>
        <v>6000</v>
      </c>
      <c r="AQ47" s="388">
        <f>Затраты!$F26</f>
        <v>6000</v>
      </c>
      <c r="AR47" s="388">
        <f>Затраты!$F26</f>
        <v>6000</v>
      </c>
      <c r="AS47" s="388">
        <f>Затраты!$F26</f>
        <v>6000</v>
      </c>
      <c r="AT47" s="388">
        <f>Затраты!$F26</f>
        <v>6000</v>
      </c>
      <c r="AU47" s="388">
        <f>Затраты!$F26</f>
        <v>6000</v>
      </c>
      <c r="AV47" s="388">
        <f>Затраты!$F26</f>
        <v>6000</v>
      </c>
      <c r="AW47" s="388">
        <f>Затраты!$F26</f>
        <v>6000</v>
      </c>
      <c r="AX47" s="388">
        <f>Затраты!$F26</f>
        <v>6000</v>
      </c>
      <c r="AY47" s="388">
        <f>Затраты!$F26</f>
        <v>6000</v>
      </c>
      <c r="AZ47" s="388">
        <f>Затраты!$F26</f>
        <v>6000</v>
      </c>
      <c r="BA47" s="296"/>
    </row>
    <row r="48" spans="1:53" ht="15" hidden="1" customHeight="1">
      <c r="A48" s="13"/>
      <c r="B48" s="64"/>
      <c r="C48" s="324" t="s">
        <v>162</v>
      </c>
      <c r="D48" s="351">
        <f t="shared" si="0"/>
        <v>0</v>
      </c>
      <c r="E48" s="386">
        <f>IF('Входящие данные'!$E$15="Аннуитетный",Кредитование!$E$8,Кредитование!$I$8)</f>
        <v>0</v>
      </c>
      <c r="F48" s="387">
        <f>IF('Входящие данные'!$E$15="Аннуитетный",Кредитование!$E$9,Кредитование!$I$9)</f>
        <v>0</v>
      </c>
      <c r="G48" s="388">
        <f>IF('Входящие данные'!$E$15="Аннуитетный",Кредитование!$E$10,Кредитование!$I$10)</f>
        <v>0</v>
      </c>
      <c r="H48" s="388">
        <f>IF('Входящие данные'!$E$15="Аннуитетный",Кредитование!$E$11,Кредитование!$I$11)</f>
        <v>0</v>
      </c>
      <c r="I48" s="388">
        <f>IF('Входящие данные'!$E$15="Аннуитетный",Кредитование!$E$12,Кредитование!$I$12)</f>
        <v>0</v>
      </c>
      <c r="J48" s="388">
        <f>IF('Входящие данные'!$E$15="Аннуитетный",Кредитование!$E$13,Кредитование!$I$13)</f>
        <v>0</v>
      </c>
      <c r="K48" s="388">
        <f>IF('Входящие данные'!$E$15="Аннуитетный",Кредитование!$E$14,Кредитование!$I$14)</f>
        <v>0</v>
      </c>
      <c r="L48" s="388">
        <f>IF('Входящие данные'!$E$15="Аннуитетный",Кредитование!$E$15,Кредитование!$I$15)</f>
        <v>0</v>
      </c>
      <c r="M48" s="388">
        <f>IF('Входящие данные'!$E$15="Аннуитетный",Кредитование!$E$16,Кредитование!$I$16)</f>
        <v>0</v>
      </c>
      <c r="N48" s="388">
        <f>IF('Входящие данные'!$E$15="Аннуитетный",Кредитование!$E$17,Кредитование!$I$17)</f>
        <v>0</v>
      </c>
      <c r="O48" s="388">
        <f>IF('Входящие данные'!$E$15="Аннуитетный",Кредитование!$E$18,Кредитование!$I$18)</f>
        <v>0</v>
      </c>
      <c r="P48" s="388">
        <f>IF('Входящие данные'!$E$15="Аннуитетный",Кредитование!$E$19,Кредитование!$I$19)</f>
        <v>0</v>
      </c>
      <c r="Q48" s="388">
        <f>IF('Входящие данные'!$E$15="Аннуитетный",Кредитование!$E$20,Кредитование!$I$20)</f>
        <v>0</v>
      </c>
      <c r="R48" s="388">
        <f>IF('Входящие данные'!$E$15="Аннуитетный",Кредитование!$E$21,Кредитование!$I$21)</f>
        <v>0</v>
      </c>
      <c r="S48" s="388">
        <f>IF('Входящие данные'!$E$15="Аннуитетный",Кредитование!$E$22,Кредитование!$I$22)</f>
        <v>0</v>
      </c>
      <c r="T48" s="388">
        <f>IF('Входящие данные'!$E$15="Аннуитетный",Кредитование!$E$23,Кредитование!$I$23)</f>
        <v>0</v>
      </c>
      <c r="U48" s="388">
        <f>IF('Входящие данные'!$E$15="Аннуитетный",Кредитование!$E$24,Кредитование!$I$24)</f>
        <v>0</v>
      </c>
      <c r="V48" s="388">
        <f>IF('Входящие данные'!$E$15="Аннуитетный",Кредитование!$E$25,Кредитование!$I$25)</f>
        <v>0</v>
      </c>
      <c r="W48" s="388">
        <f>IF('Входящие данные'!$E$15="Аннуитетный",Кредитование!$E$26,Кредитование!$I$26)</f>
        <v>0</v>
      </c>
      <c r="X48" s="388">
        <f>IF('Входящие данные'!$E$15="Аннуитетный",Кредитование!$E$27,Кредитование!$I$27)</f>
        <v>0</v>
      </c>
      <c r="Y48" s="388">
        <f>IF('Входящие данные'!$E$15="Аннуитетный",Кредитование!$E$28,Кредитование!$I$28)</f>
        <v>0</v>
      </c>
      <c r="Z48" s="388">
        <f>IF('Входящие данные'!$E$15="Аннуитетный",Кредитование!$E$29,Кредитование!$I$29)</f>
        <v>0</v>
      </c>
      <c r="AA48" s="388">
        <f>IF('Входящие данные'!$E$15="Аннуитетный",Кредитование!$E$30,Кредитование!$I$30)</f>
        <v>0</v>
      </c>
      <c r="AB48" s="388">
        <f>IF('Входящие данные'!$E$15="Аннуитетный",Кредитование!$E$31,Кредитование!$I$31)</f>
        <v>0</v>
      </c>
      <c r="AC48" s="388">
        <f>IF('Входящие данные'!$E$15="Аннуитетный",Кредитование!$E$32,Кредитование!$I$32)</f>
        <v>0</v>
      </c>
      <c r="AD48" s="388">
        <f>IF('Входящие данные'!$E$15="Аннуитетный",Кредитование!$E$33,Кредитование!$I$33)</f>
        <v>0</v>
      </c>
      <c r="AE48" s="388">
        <f>IF('Входящие данные'!$E$15="Аннуитетный",Кредитование!$E$34,Кредитование!$I$34)</f>
        <v>0</v>
      </c>
      <c r="AF48" s="388">
        <f>IF('Входящие данные'!$E$15="Аннуитетный",Кредитование!$E$35,Кредитование!$I$35)</f>
        <v>0</v>
      </c>
      <c r="AG48" s="388">
        <f>IF('Входящие данные'!$E$15="Аннуитетный",Кредитование!$E$36,Кредитование!$I$36)</f>
        <v>0</v>
      </c>
      <c r="AH48" s="388">
        <f>IF('Входящие данные'!$E$15="Аннуитетный",Кредитование!$E$37,Кредитование!$I$37)</f>
        <v>0</v>
      </c>
      <c r="AI48" s="388">
        <f>IF('Входящие данные'!$E$15="Аннуитетный",Кредитование!$E$38,Кредитование!$I$38)</f>
        <v>0</v>
      </c>
      <c r="AJ48" s="388">
        <f>IF('Входящие данные'!$E$15="Аннуитетный",Кредитование!$E$39,Кредитование!$I$39)</f>
        <v>0</v>
      </c>
      <c r="AK48" s="388">
        <f>IF('Входящие данные'!$E$15="Аннуитетный",Кредитование!$E$40,Кредитование!$I$40)</f>
        <v>0</v>
      </c>
      <c r="AL48" s="388">
        <f>IF('Входящие данные'!$E$15="Аннуитетный",Кредитование!$E$41,Кредитование!$I$41)</f>
        <v>0</v>
      </c>
      <c r="AM48" s="388">
        <f>IF('Входящие данные'!$E$15="Аннуитетный",Кредитование!$E$42,Кредитование!$I$42)</f>
        <v>0</v>
      </c>
      <c r="AN48" s="388">
        <f>IF('Входящие данные'!$E$15="Аннуитетный",Кредитование!$E$43,Кредитование!$I$43)</f>
        <v>0</v>
      </c>
      <c r="AO48" s="388">
        <f>IF('Входящие данные'!$E$15="Аннуитетный",Кредитование!$E$42,Кредитование!$I$42)</f>
        <v>0</v>
      </c>
      <c r="AP48" s="388">
        <f>IF('Входящие данные'!$E$15="Аннуитетный",Кредитование!$E$43,Кредитование!$I$43)</f>
        <v>0</v>
      </c>
      <c r="AQ48" s="388">
        <f>IF('Входящие данные'!$E$15="Аннуитетный",Кредитование!$E$42,Кредитование!$I$42)</f>
        <v>0</v>
      </c>
      <c r="AR48" s="388">
        <f>IF('Входящие данные'!$E$15="Аннуитетный",Кредитование!$E$43,Кредитование!$I$43)</f>
        <v>0</v>
      </c>
      <c r="AS48" s="388">
        <f>IF('Входящие данные'!$E$15="Аннуитетный",Кредитование!$E$42,Кредитование!$I$42)</f>
        <v>0</v>
      </c>
      <c r="AT48" s="388">
        <f>IF('Входящие данные'!$E$15="Аннуитетный",Кредитование!$E$43,Кредитование!$I$43)</f>
        <v>0</v>
      </c>
      <c r="AU48" s="388">
        <f>IF('Входящие данные'!$E$15="Аннуитетный",Кредитование!$E$42,Кредитование!$I$42)</f>
        <v>0</v>
      </c>
      <c r="AV48" s="388">
        <f>IF('Входящие данные'!$E$15="Аннуитетный",Кредитование!$E$43,Кредитование!$I$43)</f>
        <v>0</v>
      </c>
      <c r="AW48" s="388">
        <f>IF('Входящие данные'!$E$15="Аннуитетный",Кредитование!$E$42,Кредитование!$I$42)</f>
        <v>0</v>
      </c>
      <c r="AX48" s="388">
        <f>IF('Входящие данные'!$E$15="Аннуитетный",Кредитование!$E$43,Кредитование!$I$43)</f>
        <v>0</v>
      </c>
      <c r="AY48" s="388">
        <f>IF('Входящие данные'!$E$15="Аннуитетный",Кредитование!$E$42,Кредитование!$I$42)</f>
        <v>0</v>
      </c>
      <c r="AZ48" s="388">
        <f>IF('Входящие данные'!$E$15="Аннуитетный",Кредитование!$E$43,Кредитование!$I$43)</f>
        <v>0</v>
      </c>
      <c r="BA48" s="296"/>
    </row>
    <row r="49" spans="1:53" ht="15" customHeight="1">
      <c r="A49" s="13"/>
      <c r="B49" s="64"/>
      <c r="C49" s="324" t="s">
        <v>163</v>
      </c>
      <c r="D49" s="352">
        <f t="shared" si="0"/>
        <v>0</v>
      </c>
      <c r="E49" s="386">
        <f>IF('Входящие данные'!$E$15="Аннуитетный",Кредитование!$F$8,Кредитование!$J$8)</f>
        <v>0</v>
      </c>
      <c r="F49" s="387">
        <f>IF('Входящие данные'!$E$15="Аннуитетный",Кредитование!$F$9,Кредитование!$J$9)</f>
        <v>0</v>
      </c>
      <c r="G49" s="388">
        <f>IF('Входящие данные'!$E$15="Аннуитетный",Кредитование!$F$10,Кредитование!$J$10)</f>
        <v>0</v>
      </c>
      <c r="H49" s="388">
        <f>IF('Входящие данные'!$E$15="Аннуитетный",Кредитование!$F$11,Кредитование!$J$11)</f>
        <v>0</v>
      </c>
      <c r="I49" s="388">
        <f>IF('Входящие данные'!$E$15="Аннуитетный",Кредитование!$F$12,Кредитование!$J$12)</f>
        <v>0</v>
      </c>
      <c r="J49" s="388">
        <f>IF('Входящие данные'!$E$15="Аннуитетный",Кредитование!$F$13,Кредитование!$J$13)</f>
        <v>0</v>
      </c>
      <c r="K49" s="388">
        <f>IF('Входящие данные'!$E$15="Аннуитетный",Кредитование!$F$14,Кредитование!$J$14)</f>
        <v>0</v>
      </c>
      <c r="L49" s="388">
        <f>IF('Входящие данные'!$E$15="Аннуитетный",Кредитование!$F$15,Кредитование!$J$15)</f>
        <v>0</v>
      </c>
      <c r="M49" s="388">
        <f>IF('Входящие данные'!$E$15="Аннуитетный",Кредитование!$F$16,Кредитование!$J$16)</f>
        <v>0</v>
      </c>
      <c r="N49" s="388">
        <f>IF('Входящие данные'!$E$15="Аннуитетный",Кредитование!$F$17,Кредитование!$J$17)</f>
        <v>0</v>
      </c>
      <c r="O49" s="388">
        <f>IF('Входящие данные'!$E$15="Аннуитетный",Кредитование!$F$18,Кредитование!$J$18)</f>
        <v>0</v>
      </c>
      <c r="P49" s="388">
        <f>IF('Входящие данные'!$E$15="Аннуитетный",Кредитование!$F$19,Кредитование!$J$19)</f>
        <v>0</v>
      </c>
      <c r="Q49" s="388">
        <f>IF('Входящие данные'!$E$15="Аннуитетный",Кредитование!$F$20,Кредитование!$J$20)</f>
        <v>0</v>
      </c>
      <c r="R49" s="388">
        <f>IF('Входящие данные'!$E$15="Аннуитетный",Кредитование!$F$21,Кредитование!$J$21)</f>
        <v>0</v>
      </c>
      <c r="S49" s="388">
        <f>IF('Входящие данные'!$E$15="Аннуитетный",Кредитование!$F$22,Кредитование!$J$22)</f>
        <v>0</v>
      </c>
      <c r="T49" s="388">
        <f>IF('Входящие данные'!$E$15="Аннуитетный",Кредитование!$F$23,Кредитование!$J$23)</f>
        <v>0</v>
      </c>
      <c r="U49" s="388">
        <f>IF('Входящие данные'!$E$15="Аннуитетный",Кредитование!$F$24,Кредитование!$J$24)</f>
        <v>0</v>
      </c>
      <c r="V49" s="388">
        <f>IF('Входящие данные'!$E$15="Аннуитетный",Кредитование!$F$25,Кредитование!$J$25)</f>
        <v>0</v>
      </c>
      <c r="W49" s="388">
        <f>IF('Входящие данные'!$E$15="Аннуитетный",Кредитование!$F$26,Кредитование!$J$26)</f>
        <v>0</v>
      </c>
      <c r="X49" s="388">
        <f>IF('Входящие данные'!$E$15="Аннуитетный",Кредитование!$F$27,Кредитование!$J$27)</f>
        <v>0</v>
      </c>
      <c r="Y49" s="388">
        <f>IF('Входящие данные'!$E$1="Аннуитетный",Кредитование!$F$28,Кредитование!$J$28)</f>
        <v>0</v>
      </c>
      <c r="Z49" s="388">
        <f>IF('Входящие данные'!$E$15="Аннуитетный",Кредитование!$F$29,Кредитование!$J$29)</f>
        <v>0</v>
      </c>
      <c r="AA49" s="388">
        <f>IF('Входящие данные'!$E$15="Аннуитетный",Кредитование!$F$30,Кредитование!$J$30)</f>
        <v>0</v>
      </c>
      <c r="AB49" s="388">
        <f>IF('Входящие данные'!$E$15="Аннуитетный",Кредитование!$F$31,Кредитование!$J$31)</f>
        <v>0</v>
      </c>
      <c r="AC49" s="388">
        <f>IF('Входящие данные'!$E$15="Аннуитетный",Кредитование!$F$32,Кредитование!$J$32)</f>
        <v>0</v>
      </c>
      <c r="AD49" s="388">
        <f>IF('Входящие данные'!$E$15="Аннуитетный",Кредитование!$F$33,Кредитование!$J$33)</f>
        <v>0</v>
      </c>
      <c r="AE49" s="388">
        <f>IF('Входящие данные'!$E$15="Аннуитетный",Кредитование!$F$34,Кредитование!$J$34)</f>
        <v>0</v>
      </c>
      <c r="AF49" s="388">
        <f>IF('Входящие данные'!$E$15="Аннуитетный",Кредитование!$F$35,Кредитование!$J$35)</f>
        <v>0</v>
      </c>
      <c r="AG49" s="388">
        <f>IF('Входящие данные'!$E$15="Аннуитетный",Кредитование!$F$36,Кредитование!$J$36)</f>
        <v>0</v>
      </c>
      <c r="AH49" s="388">
        <f>IF('Входящие данные'!$E$15="Аннуитетный",Кредитование!$F$37,Кредитование!$J$37)</f>
        <v>0</v>
      </c>
      <c r="AI49" s="388">
        <f>IF('Входящие данные'!$E$15="Аннуитетный",Кредитование!$F$38,Кредитование!$J$38)</f>
        <v>0</v>
      </c>
      <c r="AJ49" s="388">
        <f>IF('Входящие данные'!$E$15="Аннуитетный",Кредитование!$F$39,Кредитование!$J$39)</f>
        <v>0</v>
      </c>
      <c r="AK49" s="388">
        <f>IF('Входящие данные'!$E$15="Аннуитетный",Кредитование!$F$40,Кредитование!$J$40)</f>
        <v>0</v>
      </c>
      <c r="AL49" s="388">
        <f>IF('Входящие данные'!$E$15="Аннуитетный",Кредитование!$F$41,Кредитование!$J$41)</f>
        <v>0</v>
      </c>
      <c r="AM49" s="388">
        <f>IF('Входящие данные'!$E$15="Аннуитетный",Кредитование!$F$42,Кредитование!$J$42)</f>
        <v>0</v>
      </c>
      <c r="AN49" s="388">
        <f>IF('Входящие данные'!$E$15="Аннуитетный",Кредитование!$F$43,Кредитование!$J$43)</f>
        <v>0</v>
      </c>
      <c r="AO49" s="388">
        <f>IF('Входящие данные'!$E$15="Аннуитетный",Кредитование!$F$42,Кредитование!$J$42)</f>
        <v>0</v>
      </c>
      <c r="AP49" s="388">
        <f>IF('Входящие данные'!$E$15="Аннуитетный",Кредитование!$F$43,Кредитование!$J$43)</f>
        <v>0</v>
      </c>
      <c r="AQ49" s="388">
        <f>IF('Входящие данные'!$E$15="Аннуитетный",Кредитование!$F$42,Кредитование!$J$42)</f>
        <v>0</v>
      </c>
      <c r="AR49" s="388">
        <f>IF('Входящие данные'!$E$15="Аннуитетный",Кредитование!$F$43,Кредитование!$J$43)</f>
        <v>0</v>
      </c>
      <c r="AS49" s="388">
        <f>IF('Входящие данные'!$E$15="Аннуитетный",Кредитование!$F$42,Кредитование!$J$42)</f>
        <v>0</v>
      </c>
      <c r="AT49" s="388">
        <f>IF('Входящие данные'!$E$15="Аннуитетный",Кредитование!$F$43,Кредитование!$J$43)</f>
        <v>0</v>
      </c>
      <c r="AU49" s="388">
        <f>IF('Входящие данные'!$E$15="Аннуитетный",Кредитование!$F$42,Кредитование!$J$42)</f>
        <v>0</v>
      </c>
      <c r="AV49" s="388">
        <f>IF('Входящие данные'!$E$15="Аннуитетный",Кредитование!$F$43,Кредитование!$J$43)</f>
        <v>0</v>
      </c>
      <c r="AW49" s="388">
        <f>IF('Входящие данные'!$E$15="Аннуитетный",Кредитование!$F$42,Кредитование!$J$42)</f>
        <v>0</v>
      </c>
      <c r="AX49" s="388">
        <f>IF('Входящие данные'!$E$15="Аннуитетный",Кредитование!$F$43,Кредитование!$J$43)</f>
        <v>0</v>
      </c>
      <c r="AY49" s="388">
        <f>IF('Входящие данные'!$E$15="Аннуитетный",Кредитование!$F$42,Кредитование!$J$42)</f>
        <v>0</v>
      </c>
      <c r="AZ49" s="388">
        <f>IF('Входящие данные'!$E$15="Аннуитетный",Кредитование!$F$43,Кредитование!$J$43)</f>
        <v>0</v>
      </c>
      <c r="BA49" s="296"/>
    </row>
    <row r="50" spans="1:53" ht="15" customHeight="1">
      <c r="A50" s="13"/>
      <c r="B50" s="64"/>
      <c r="C50" s="297" t="s">
        <v>164</v>
      </c>
      <c r="D50" s="351">
        <f t="shared" si="0"/>
        <v>91002416</v>
      </c>
      <c r="E50" s="356">
        <f t="shared" ref="E50:AN50" si="13">E17+E34+E49</f>
        <v>209170</v>
      </c>
      <c r="F50" s="354">
        <f t="shared" si="13"/>
        <v>470005</v>
      </c>
      <c r="G50" s="336">
        <f t="shared" si="13"/>
        <v>495450</v>
      </c>
      <c r="H50" s="336">
        <f t="shared" si="13"/>
        <v>566901</v>
      </c>
      <c r="I50" s="336">
        <f t="shared" si="13"/>
        <v>684720</v>
      </c>
      <c r="J50" s="336">
        <f t="shared" si="13"/>
        <v>743310</v>
      </c>
      <c r="K50" s="336">
        <f t="shared" si="13"/>
        <v>772605</v>
      </c>
      <c r="L50" s="336">
        <f t="shared" si="13"/>
        <v>831195</v>
      </c>
      <c r="M50" s="336">
        <f t="shared" si="13"/>
        <v>772605</v>
      </c>
      <c r="N50" s="336">
        <f t="shared" si="13"/>
        <v>801900</v>
      </c>
      <c r="O50" s="336">
        <f t="shared" si="13"/>
        <v>948375</v>
      </c>
      <c r="P50" s="336">
        <f t="shared" si="13"/>
        <v>1094850</v>
      </c>
      <c r="Q50" s="336">
        <f t="shared" si="13"/>
        <v>1261325</v>
      </c>
      <c r="R50" s="336">
        <f t="shared" si="13"/>
        <v>1407800</v>
      </c>
      <c r="S50" s="336">
        <f t="shared" si="13"/>
        <v>1554275</v>
      </c>
      <c r="T50" s="336">
        <f t="shared" si="13"/>
        <v>1700750</v>
      </c>
      <c r="U50" s="336">
        <f t="shared" si="13"/>
        <v>1849175</v>
      </c>
      <c r="V50" s="336">
        <f t="shared" si="13"/>
        <v>1998100</v>
      </c>
      <c r="W50" s="336">
        <f t="shared" si="13"/>
        <v>1998100</v>
      </c>
      <c r="X50" s="336">
        <f t="shared" si="13"/>
        <v>1998100</v>
      </c>
      <c r="Y50" s="336">
        <f t="shared" si="13"/>
        <v>2117240</v>
      </c>
      <c r="Z50" s="336">
        <f t="shared" si="13"/>
        <v>2117240</v>
      </c>
      <c r="AA50" s="336">
        <f t="shared" si="13"/>
        <v>2236380</v>
      </c>
      <c r="AB50" s="336">
        <f t="shared" si="13"/>
        <v>2236380</v>
      </c>
      <c r="AC50" s="336">
        <f t="shared" si="13"/>
        <v>2295950</v>
      </c>
      <c r="AD50" s="336">
        <f t="shared" si="13"/>
        <v>2295950</v>
      </c>
      <c r="AE50" s="336">
        <f t="shared" si="13"/>
        <v>2295950</v>
      </c>
      <c r="AF50" s="336">
        <f t="shared" si="13"/>
        <v>2295950</v>
      </c>
      <c r="AG50" s="336">
        <f t="shared" si="13"/>
        <v>2355520</v>
      </c>
      <c r="AH50" s="336">
        <f t="shared" si="13"/>
        <v>2355520</v>
      </c>
      <c r="AI50" s="336">
        <f t="shared" si="13"/>
        <v>2444875</v>
      </c>
      <c r="AJ50" s="336">
        <f t="shared" si="13"/>
        <v>2444875</v>
      </c>
      <c r="AK50" s="336">
        <f t="shared" si="13"/>
        <v>2534230</v>
      </c>
      <c r="AL50" s="336">
        <f t="shared" si="13"/>
        <v>2534230</v>
      </c>
      <c r="AM50" s="336">
        <f t="shared" si="13"/>
        <v>2564015</v>
      </c>
      <c r="AN50" s="336">
        <f t="shared" si="13"/>
        <v>2593800</v>
      </c>
      <c r="AO50" s="336">
        <f t="shared" ref="AO50:AZ50" si="14">AO17+AO34+AO49</f>
        <v>2593800</v>
      </c>
      <c r="AP50" s="336">
        <f t="shared" si="14"/>
        <v>2593800</v>
      </c>
      <c r="AQ50" s="336">
        <f t="shared" si="14"/>
        <v>2593800</v>
      </c>
      <c r="AR50" s="336">
        <f t="shared" si="14"/>
        <v>2593800</v>
      </c>
      <c r="AS50" s="336">
        <f t="shared" si="14"/>
        <v>2593800</v>
      </c>
      <c r="AT50" s="336">
        <f t="shared" si="14"/>
        <v>2593800</v>
      </c>
      <c r="AU50" s="336">
        <f t="shared" si="14"/>
        <v>2593800</v>
      </c>
      <c r="AV50" s="336">
        <f t="shared" si="14"/>
        <v>2593800</v>
      </c>
      <c r="AW50" s="336">
        <f t="shared" si="14"/>
        <v>2593800</v>
      </c>
      <c r="AX50" s="336">
        <f t="shared" si="14"/>
        <v>2593800</v>
      </c>
      <c r="AY50" s="336">
        <f t="shared" si="14"/>
        <v>2593800</v>
      </c>
      <c r="AZ50" s="336">
        <f t="shared" si="14"/>
        <v>2593800</v>
      </c>
      <c r="BA50" s="296"/>
    </row>
    <row r="51" spans="1:53" ht="15.75" customHeight="1">
      <c r="A51" s="13"/>
      <c r="B51" s="64"/>
      <c r="C51" s="297" t="s">
        <v>165</v>
      </c>
      <c r="D51" s="351">
        <f t="shared" si="0"/>
        <v>3700000</v>
      </c>
      <c r="E51" s="356">
        <f>ROUNDUP('Инвестиции на орг-цию бизнеса'!E38/100000,0)*100000</f>
        <v>3700000</v>
      </c>
      <c r="F51" s="354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296"/>
    </row>
    <row r="52" spans="1:53" ht="15.75" customHeight="1">
      <c r="A52" s="13"/>
      <c r="B52" s="64"/>
      <c r="C52" s="332" t="s">
        <v>166</v>
      </c>
      <c r="D52" s="352">
        <f t="shared" si="0"/>
        <v>23355184</v>
      </c>
      <c r="E52" s="386">
        <f t="shared" ref="E52:AN52" si="15">E16-E50</f>
        <v>42830</v>
      </c>
      <c r="F52" s="387">
        <f t="shared" si="15"/>
        <v>-92005</v>
      </c>
      <c r="G52" s="388">
        <f t="shared" si="15"/>
        <v>-75450</v>
      </c>
      <c r="H52" s="388">
        <f t="shared" si="15"/>
        <v>-71301</v>
      </c>
      <c r="I52" s="388">
        <f t="shared" si="15"/>
        <v>-12720</v>
      </c>
      <c r="J52" s="388">
        <f t="shared" si="15"/>
        <v>12690</v>
      </c>
      <c r="K52" s="388">
        <f t="shared" si="15"/>
        <v>25395</v>
      </c>
      <c r="L52" s="388">
        <f t="shared" si="15"/>
        <v>50805</v>
      </c>
      <c r="M52" s="388">
        <f t="shared" si="15"/>
        <v>25395</v>
      </c>
      <c r="N52" s="388">
        <f t="shared" si="15"/>
        <v>38100</v>
      </c>
      <c r="O52" s="388">
        <f t="shared" si="15"/>
        <v>101625</v>
      </c>
      <c r="P52" s="388">
        <f t="shared" si="15"/>
        <v>165150</v>
      </c>
      <c r="Q52" s="388">
        <f t="shared" si="15"/>
        <v>208675</v>
      </c>
      <c r="R52" s="388">
        <f t="shared" si="15"/>
        <v>272200</v>
      </c>
      <c r="S52" s="388">
        <f t="shared" si="15"/>
        <v>335725</v>
      </c>
      <c r="T52" s="388">
        <f t="shared" si="15"/>
        <v>399250</v>
      </c>
      <c r="U52" s="388">
        <f t="shared" si="15"/>
        <v>460825</v>
      </c>
      <c r="V52" s="388">
        <f t="shared" si="15"/>
        <v>521900</v>
      </c>
      <c r="W52" s="388">
        <f t="shared" si="15"/>
        <v>521900</v>
      </c>
      <c r="X52" s="388">
        <f t="shared" si="15"/>
        <v>521900</v>
      </c>
      <c r="Y52" s="388">
        <f t="shared" si="15"/>
        <v>570760</v>
      </c>
      <c r="Z52" s="388">
        <f t="shared" si="15"/>
        <v>570760</v>
      </c>
      <c r="AA52" s="388">
        <f t="shared" si="15"/>
        <v>619620</v>
      </c>
      <c r="AB52" s="388">
        <f t="shared" si="15"/>
        <v>619620</v>
      </c>
      <c r="AC52" s="388">
        <f t="shared" si="15"/>
        <v>644050</v>
      </c>
      <c r="AD52" s="388">
        <f t="shared" si="15"/>
        <v>644050</v>
      </c>
      <c r="AE52" s="388">
        <f t="shared" si="15"/>
        <v>644050</v>
      </c>
      <c r="AF52" s="388">
        <f t="shared" si="15"/>
        <v>644050</v>
      </c>
      <c r="AG52" s="388">
        <f t="shared" si="15"/>
        <v>668480</v>
      </c>
      <c r="AH52" s="388">
        <f t="shared" si="15"/>
        <v>668480</v>
      </c>
      <c r="AI52" s="388">
        <f t="shared" si="15"/>
        <v>705125</v>
      </c>
      <c r="AJ52" s="388">
        <f t="shared" si="15"/>
        <v>705125</v>
      </c>
      <c r="AK52" s="388">
        <f t="shared" si="15"/>
        <v>741770</v>
      </c>
      <c r="AL52" s="388">
        <f t="shared" si="15"/>
        <v>741770</v>
      </c>
      <c r="AM52" s="388">
        <f t="shared" si="15"/>
        <v>753985</v>
      </c>
      <c r="AN52" s="388">
        <f t="shared" si="15"/>
        <v>766200</v>
      </c>
      <c r="AO52" s="388">
        <f t="shared" ref="AO52:AZ52" si="16">AO16-AO50</f>
        <v>766200</v>
      </c>
      <c r="AP52" s="388">
        <f t="shared" si="16"/>
        <v>766200</v>
      </c>
      <c r="AQ52" s="388">
        <f t="shared" si="16"/>
        <v>766200</v>
      </c>
      <c r="AR52" s="388">
        <f t="shared" si="16"/>
        <v>766200</v>
      </c>
      <c r="AS52" s="388">
        <f t="shared" si="16"/>
        <v>766200</v>
      </c>
      <c r="AT52" s="388">
        <f t="shared" si="16"/>
        <v>766200</v>
      </c>
      <c r="AU52" s="388">
        <f t="shared" si="16"/>
        <v>766200</v>
      </c>
      <c r="AV52" s="388">
        <f t="shared" si="16"/>
        <v>766200</v>
      </c>
      <c r="AW52" s="388">
        <f t="shared" si="16"/>
        <v>766200</v>
      </c>
      <c r="AX52" s="388">
        <f t="shared" si="16"/>
        <v>766200</v>
      </c>
      <c r="AY52" s="388">
        <f t="shared" si="16"/>
        <v>766200</v>
      </c>
      <c r="AZ52" s="388">
        <f t="shared" si="16"/>
        <v>766200</v>
      </c>
      <c r="BA52" s="296"/>
    </row>
    <row r="53" spans="1:53" ht="14.25">
      <c r="A53" s="13"/>
      <c r="B53" s="64"/>
      <c r="C53" s="333" t="s">
        <v>167</v>
      </c>
      <c r="D53" s="389" t="s">
        <v>186</v>
      </c>
      <c r="E53" s="386">
        <f>E52</f>
        <v>42830</v>
      </c>
      <c r="F53" s="387">
        <f t="shared" ref="F53:AN53" si="17">E53+F52</f>
        <v>-49175</v>
      </c>
      <c r="G53" s="388">
        <f t="shared" si="17"/>
        <v>-124625</v>
      </c>
      <c r="H53" s="388">
        <f t="shared" si="17"/>
        <v>-195926</v>
      </c>
      <c r="I53" s="388">
        <f t="shared" si="17"/>
        <v>-208646</v>
      </c>
      <c r="J53" s="388">
        <f t="shared" si="17"/>
        <v>-195956</v>
      </c>
      <c r="K53" s="388">
        <f t="shared" si="17"/>
        <v>-170561</v>
      </c>
      <c r="L53" s="388">
        <f t="shared" si="17"/>
        <v>-119756</v>
      </c>
      <c r="M53" s="388">
        <f t="shared" si="17"/>
        <v>-94361</v>
      </c>
      <c r="N53" s="388">
        <f t="shared" si="17"/>
        <v>-56261</v>
      </c>
      <c r="O53" s="388">
        <f t="shared" si="17"/>
        <v>45364</v>
      </c>
      <c r="P53" s="388">
        <f t="shared" si="17"/>
        <v>210514</v>
      </c>
      <c r="Q53" s="388">
        <f t="shared" si="17"/>
        <v>419189</v>
      </c>
      <c r="R53" s="388">
        <f t="shared" si="17"/>
        <v>691389</v>
      </c>
      <c r="S53" s="388">
        <f t="shared" si="17"/>
        <v>1027114</v>
      </c>
      <c r="T53" s="388">
        <f t="shared" si="17"/>
        <v>1426364</v>
      </c>
      <c r="U53" s="388">
        <f t="shared" si="17"/>
        <v>1887189</v>
      </c>
      <c r="V53" s="388">
        <f t="shared" si="17"/>
        <v>2409089</v>
      </c>
      <c r="W53" s="388">
        <f t="shared" si="17"/>
        <v>2930989</v>
      </c>
      <c r="X53" s="388">
        <f t="shared" si="17"/>
        <v>3452889</v>
      </c>
      <c r="Y53" s="388">
        <f t="shared" si="17"/>
        <v>4023649</v>
      </c>
      <c r="Z53" s="388">
        <f t="shared" si="17"/>
        <v>4594409</v>
      </c>
      <c r="AA53" s="388">
        <f t="shared" si="17"/>
        <v>5214029</v>
      </c>
      <c r="AB53" s="388">
        <f t="shared" si="17"/>
        <v>5833649</v>
      </c>
      <c r="AC53" s="388">
        <f t="shared" si="17"/>
        <v>6477699</v>
      </c>
      <c r="AD53" s="388">
        <f t="shared" si="17"/>
        <v>7121749</v>
      </c>
      <c r="AE53" s="388">
        <f t="shared" si="17"/>
        <v>7765799</v>
      </c>
      <c r="AF53" s="388">
        <f t="shared" si="17"/>
        <v>8409849</v>
      </c>
      <c r="AG53" s="388">
        <f t="shared" si="17"/>
        <v>9078329</v>
      </c>
      <c r="AH53" s="388">
        <f t="shared" si="17"/>
        <v>9746809</v>
      </c>
      <c r="AI53" s="388">
        <f t="shared" si="17"/>
        <v>10451934</v>
      </c>
      <c r="AJ53" s="388">
        <f t="shared" si="17"/>
        <v>11157059</v>
      </c>
      <c r="AK53" s="388">
        <f t="shared" si="17"/>
        <v>11898829</v>
      </c>
      <c r="AL53" s="388">
        <f t="shared" si="17"/>
        <v>12640599</v>
      </c>
      <c r="AM53" s="388">
        <f t="shared" si="17"/>
        <v>13394584</v>
      </c>
      <c r="AN53" s="388">
        <f t="shared" si="17"/>
        <v>14160784</v>
      </c>
      <c r="AO53" s="388">
        <f t="shared" ref="AO53" si="18">AN53+AO52</f>
        <v>14926984</v>
      </c>
      <c r="AP53" s="388">
        <f t="shared" ref="AP53" si="19">AO53+AP52</f>
        <v>15693184</v>
      </c>
      <c r="AQ53" s="388">
        <f t="shared" ref="AQ53" si="20">AP53+AQ52</f>
        <v>16459384</v>
      </c>
      <c r="AR53" s="388">
        <f t="shared" ref="AR53" si="21">AQ53+AR52</f>
        <v>17225584</v>
      </c>
      <c r="AS53" s="388">
        <f t="shared" ref="AS53" si="22">AR53+AS52</f>
        <v>17991784</v>
      </c>
      <c r="AT53" s="388">
        <f t="shared" ref="AT53" si="23">AS53+AT52</f>
        <v>18757984</v>
      </c>
      <c r="AU53" s="388">
        <f t="shared" ref="AU53" si="24">AT53+AU52</f>
        <v>19524184</v>
      </c>
      <c r="AV53" s="388">
        <f t="shared" ref="AV53" si="25">AU53+AV52</f>
        <v>20290384</v>
      </c>
      <c r="AW53" s="388">
        <f t="shared" ref="AW53" si="26">AV53+AW52</f>
        <v>21056584</v>
      </c>
      <c r="AX53" s="388">
        <f t="shared" ref="AX53" si="27">AW53+AX52</f>
        <v>21822784</v>
      </c>
      <c r="AY53" s="388">
        <f t="shared" ref="AY53" si="28">AX53+AY52</f>
        <v>22588984</v>
      </c>
      <c r="AZ53" s="388">
        <f t="shared" ref="AZ53" si="29">AY53+AZ52</f>
        <v>23355184</v>
      </c>
      <c r="BA53" s="296"/>
    </row>
    <row r="54" spans="1:53" ht="15" hidden="1">
      <c r="A54" s="13"/>
      <c r="B54" s="64"/>
      <c r="C54" s="334"/>
      <c r="D54" s="390"/>
      <c r="E54" s="356">
        <f>IF(Продажи!E14&lt;90000,0,IF(AND(Продажи!E14&gt;90000,Продажи!E14&lt;180000),1,IF(AND(Продажи!E14&gt;180000,Продажи!E14&lt;270000),2,IF(AND(Продажи!E14&gt;270000,Продажи!E14&lt;360000),3,4))))</f>
        <v>0</v>
      </c>
      <c r="F54" s="354">
        <f>IF(Продажи!F14&lt;90000,0,IF(AND(Продажи!F14&gt;90000,Продажи!F14&lt;180000),1,IF(AND(Продажи!F14&gt;180000,Продажи!F14&lt;270000),2,IF(AND(Продажи!F14&gt;270000,Продажи!F14&lt;360000),3,4))))</f>
        <v>0</v>
      </c>
      <c r="G54" s="336">
        <f>IF(Продажи!G14&lt;90000,0,IF(AND(Продажи!G14&gt;90000,Продажи!G14&lt;180000),1,IF(AND(Продажи!G14&gt;180000,Продажи!G14&lt;270000),2,IF(AND(Продажи!G14&gt;270000,Продажи!G14&lt;360000),3,4))))</f>
        <v>0</v>
      </c>
      <c r="H54" s="336">
        <f>IF(Продажи!H14&lt;90000,0,IF(AND(Продажи!H14&gt;90000,Продажи!H14&lt;180000),1,IF(AND(Продажи!H14&gt;180000,Продажи!H14&lt;270000),2,IF(AND(Продажи!H14&gt;270000,Продажи!H14&lt;360000),3,4))))</f>
        <v>0</v>
      </c>
      <c r="I54" s="336">
        <f>IF(Продажи!I14&lt;90000,0,IF(AND(Продажи!I14&gt;90000,Продажи!I14&lt;180000),1,IF(AND(Продажи!I14&gt;180000,Продажи!I14&lt;270000),2,IF(AND(Продажи!I14&gt;270000,Продажи!I14&lt;360000),3,4))))</f>
        <v>0</v>
      </c>
      <c r="J54" s="336">
        <f>IF(Продажи!J14&lt;90000,0,IF(AND(Продажи!J14&gt;90000,Продажи!J14&lt;180000),1,IF(AND(Продажи!J14&gt;180000,Продажи!J14&lt;270000),2,IF(AND(Продажи!J14&gt;270000,Продажи!J14&lt;360000),3,4))))</f>
        <v>0</v>
      </c>
      <c r="K54" s="336">
        <f>IF(Продажи!K14&lt;90000,0,IF(AND(Продажи!K14&gt;90000,Продажи!K14&lt;180000),1,IF(AND(Продажи!K14&gt;180000,Продажи!K14&lt;270000),2,IF(AND(Продажи!K14&gt;270000,Продажи!K14&lt;360000),3,4))))</f>
        <v>0</v>
      </c>
      <c r="L54" s="336">
        <f>IF(Продажи!L14&lt;90000,0,IF(AND(Продажи!L14&gt;90000,Продажи!L14&lt;180000),1,IF(AND(Продажи!L14&gt;180000,Продажи!L14&lt;270000),2,IF(AND(Продажи!L14&gt;270000,Продажи!L14&lt;360000),3,4))))</f>
        <v>0</v>
      </c>
      <c r="M54" s="336">
        <f>IF(Продажи!M14&lt;90000,0,IF(AND(Продажи!M14&gt;90000,Продажи!M14&lt;180000),1,IF(AND(Продажи!M14&gt;180000,Продажи!M14&lt;270000),2,IF(AND(Продажи!M14&gt;270000,Продажи!M14&lt;360000),3,4))))</f>
        <v>0</v>
      </c>
      <c r="N54" s="336">
        <f>IF(Продажи!N14&lt;90000,0,IF(AND(Продажи!N14&gt;90000,Продажи!N14&lt;180000),1,IF(AND(Продажи!N14&gt;180000,Продажи!N14&lt;270000),2,IF(AND(Продажи!N14&gt;270000,Продажи!N14&lt;360000),3,4))))</f>
        <v>0</v>
      </c>
      <c r="O54" s="336">
        <f>IF(Продажи!O14&lt;90000,0,IF(AND(Продажи!O14&gt;90000,Продажи!O14&lt;180000),1,IF(AND(Продажи!O14&gt;180000,Продажи!O14&lt;270000),2,IF(AND(Продажи!O14&gt;270000,Продажи!O14&lt;360000),3,4))))</f>
        <v>0</v>
      </c>
      <c r="P54" s="336">
        <f>IF(Продажи!P14&lt;90000,0,IF(AND(Продажи!P14&gt;90000,Продажи!P14&lt;180000),1,IF(AND(Продажи!P14&gt;180000,Продажи!P14&lt;270000),2,IF(AND(Продажи!P14&gt;270000,Продажи!P14&lt;360000),3,4))))</f>
        <v>1</v>
      </c>
      <c r="Q54" s="336">
        <f>IF(Продажи!Q14&lt;90000,0,IF(AND(Продажи!Q14&gt;90000,Продажи!Q14&lt;180000),1,IF(AND(Продажи!Q14&gt;180000,Продажи!Q14&lt;270000),2,IF(AND(Продажи!Q14&gt;270000,Продажи!Q14&lt;360000),3,4))))</f>
        <v>1</v>
      </c>
      <c r="R54" s="336">
        <f>IF(Продажи!R14&lt;90000,0,IF(AND(Продажи!R14&gt;90000,Продажи!R14&lt;180000),1,IF(AND(Продажи!R14&gt;180000,Продажи!R14&lt;270000),2,IF(AND(Продажи!R14&gt;270000,Продажи!R14&lt;360000),3,4))))</f>
        <v>1</v>
      </c>
      <c r="S54" s="336">
        <f>IF(Продажи!S14&lt;90000,0,IF(AND(Продажи!S14&gt;90000,Продажи!S14&lt;180000),1,IF(AND(Продажи!S14&gt;180000,Продажи!S14&lt;270000),2,IF(AND(Продажи!S14&gt;270000,Продажи!S14&lt;360000),3,4))))</f>
        <v>1</v>
      </c>
      <c r="T54" s="336">
        <f>IF(Продажи!T14&lt;90000,0,IF(AND(Продажи!T14&gt;90000,Продажи!T14&lt;180000),1,IF(AND(Продажи!T14&gt;180000,Продажи!T14&lt;270000),2,IF(AND(Продажи!T14&gt;270000,Продажи!T14&lt;360000),3,4))))</f>
        <v>1</v>
      </c>
      <c r="U54" s="336">
        <f>IF(Продажи!U14&lt;90000,0,IF(AND(Продажи!U14&gt;90000,Продажи!U14&lt;180000),1,IF(AND(Продажи!U14&gt;180000,Продажи!U14&lt;270000),2,IF(AND(Продажи!U14&gt;270000,Продажи!U14&lt;360000),3,4))))</f>
        <v>2</v>
      </c>
      <c r="V54" s="336">
        <f>IF(Продажи!V14&lt;90000,0,IF(AND(Продажи!V14&gt;90000,Продажи!V14&lt;180000),1,IF(AND(Продажи!V14&gt;180000,Продажи!V14&lt;270000),2,IF(AND(Продажи!V14&gt;270000,Продажи!V14&lt;360000),3,4))))</f>
        <v>2</v>
      </c>
      <c r="W54" s="336">
        <f>IF(Продажи!W14&lt;90000,0,IF(AND(Продажи!W14&gt;90000,Продажи!W14&lt;180000),1,IF(AND(Продажи!W14&gt;180000,Продажи!W14&lt;270000),2,IF(AND(Продажи!W14&gt;270000,Продажи!W14&lt;360000),3,4))))</f>
        <v>2</v>
      </c>
      <c r="X54" s="336">
        <f>IF(Продажи!X14&lt;90000,0,IF(AND(Продажи!X14&gt;90000,Продажи!X14&lt;180000),1,IF(AND(Продажи!X14&gt;180000,Продажи!X14&lt;270000),2,IF(AND(Продажи!X14&gt;270000,Продажи!X14&lt;360000),3,4))))</f>
        <v>2</v>
      </c>
      <c r="Y54" s="336">
        <f>IF(Продажи!Y14&lt;90000,0,IF(AND(Продажи!Y14&gt;90000,Продажи!Y14&lt;180000),1,IF(AND(Продажи!Y14&gt;180000,Продажи!Y14&lt;270000),2,IF(AND(Продажи!Y14&gt;270000,Продажи!Y14&lt;360000),3,4))))</f>
        <v>2</v>
      </c>
      <c r="Z54" s="336">
        <f>IF(Продажи!Z14&lt;90000,0,IF(AND(Продажи!Z14&gt;90000,Продажи!Z14&lt;180000),1,IF(AND(Продажи!Z14&gt;180000,Продажи!Z14&lt;270000),2,IF(AND(Продажи!Z14&gt;270000,Продажи!Z14&lt;360000),3,4))))</f>
        <v>2</v>
      </c>
      <c r="AA54" s="336">
        <f>IF(Продажи!AA14&lt;90000,0,IF(AND(Продажи!AA14&gt;90000,Продажи!AA14&lt;180000),1,IF(AND(Продажи!AA14&gt;180000,Продажи!AA14&lt;270000),2,IF(AND(Продажи!AA14&gt;270000,Продажи!AA14&lt;360000),3,4))))</f>
        <v>2</v>
      </c>
      <c r="AB54" s="336">
        <f>IF(Продажи!AB14&lt;90000,0,IF(AND(Продажи!AB14&gt;90000,Продажи!AB14&lt;180000),1,IF(AND(Продажи!AB14&gt;180000,Продажи!AB14&lt;270000),2,IF(AND(Продажи!AB14&gt;270000,Продажи!AB14&lt;360000),3,4))))</f>
        <v>2</v>
      </c>
      <c r="AC54" s="336">
        <f>IF(Продажи!AC14&lt;90000,0,IF(AND(Продажи!AC14&gt;90000,Продажи!AC14&lt;180000),1,IF(AND(Продажи!AC14&gt;180000,Продажи!AC14&lt;270000),2,IF(AND(Продажи!AC14&gt;270000,Продажи!AC14&lt;360000),3,4))))</f>
        <v>2</v>
      </c>
      <c r="AD54" s="336">
        <f>IF(Продажи!AD14&lt;90000,0,IF(AND(Продажи!AD14&gt;90000,Продажи!AD14&lt;180000),1,IF(AND(Продажи!AD14&gt;180000,Продажи!AD14&lt;270000),2,IF(AND(Продажи!AD14&gt;270000,Продажи!AD14&lt;360000),3,4))))</f>
        <v>2</v>
      </c>
      <c r="AE54" s="336">
        <f>IF(Продажи!AE14&lt;90000,0,IF(AND(Продажи!AE14&gt;90000,Продажи!AE14&lt;180000),1,IF(AND(Продажи!AE14&gt;180000,Продажи!AE14&lt;270000),2,IF(AND(Продажи!AE14&gt;270000,Продажи!AE14&lt;360000),3,4))))</f>
        <v>2</v>
      </c>
      <c r="AF54" s="336">
        <f>IF(Продажи!AF14&lt;90000,0,IF(AND(Продажи!AF14&gt;90000,Продажи!AF14&lt;180000),1,IF(AND(Продажи!AF14&gt;180000,Продажи!AF14&lt;270000),2,IF(AND(Продажи!AF14&gt;270000,Продажи!AF14&lt;360000),3,4))))</f>
        <v>2</v>
      </c>
      <c r="AG54" s="336">
        <f>IF(Продажи!AG14&lt;90000,0,IF(AND(Продажи!AG14&gt;90000,Продажи!AG14&lt;180000),1,IF(AND(Продажи!AG14&gt;180000,Продажи!AG14&lt;270000),2,IF(AND(Продажи!AG14&gt;270000,Продажи!AG14&lt;360000),3,4))))</f>
        <v>2</v>
      </c>
      <c r="AH54" s="336">
        <f>IF(Продажи!AH14&lt;90000,0,IF(AND(Продажи!AH14&gt;90000,Продажи!AH14&lt;180000),1,IF(AND(Продажи!AH14&gt;180000,Продажи!AH14&lt;270000),2,IF(AND(Продажи!AH14&gt;270000,Продажи!AH14&lt;360000),3,4))))</f>
        <v>2</v>
      </c>
      <c r="AI54" s="336">
        <f>IF(Продажи!AI14&lt;90000,0,IF(AND(Продажи!AI14&gt;90000,Продажи!AI14&lt;180000),1,IF(AND(Продажи!AI14&gt;180000,Продажи!AI14&lt;270000),2,IF(AND(Продажи!AI14&gt;270000,Продажи!AI14&lt;360000),3,4))))</f>
        <v>2</v>
      </c>
      <c r="AJ54" s="336">
        <f>IF(Продажи!AJ14&lt;90000,0,IF(AND(Продажи!AJ14&gt;90000,Продажи!AJ14&lt;180000),1,IF(AND(Продажи!AJ14&gt;180000,Продажи!AJ14&lt;270000),2,IF(AND(Продажи!AJ14&gt;270000,Продажи!AJ14&lt;360000),3,4))))</f>
        <v>2</v>
      </c>
      <c r="AK54" s="336">
        <f>IF(Продажи!AK14&lt;90000,0,IF(AND(Продажи!AK14&gt;90000,Продажи!AK14&lt;180000),1,IF(AND(Продажи!AK14&gt;180000,Продажи!AK14&lt;270000),2,IF(AND(Продажи!AK14&gt;270000,Продажи!AK14&lt;360000),3,4))))</f>
        <v>3</v>
      </c>
      <c r="AL54" s="336">
        <f>IF(Продажи!AL14&lt;90000,0,IF(AND(Продажи!AL14&gt;90000,Продажи!AL14&lt;180000),1,IF(AND(Продажи!AL14&gt;180000,Продажи!AL14&lt;270000),2,IF(AND(Продажи!AL14&gt;270000,Продажи!AL14&lt;360000),3,4))))</f>
        <v>3</v>
      </c>
      <c r="AM54" s="336">
        <f>IF(Продажи!AM14&lt;90000,0,IF(AND(Продажи!AM14&gt;90000,Продажи!AM14&lt;180000),1,IF(AND(Продажи!AM14&gt;180000,Продажи!AM14&lt;270000),2,IF(AND(Продажи!AM14&gt;270000,Продажи!AM14&lt;360000),3,4))))</f>
        <v>3</v>
      </c>
      <c r="AN54" s="336">
        <f>IF(Продажи!AN14&lt;90000,0,IF(AND(Продажи!AN14&gt;90000,Продажи!AN14&lt;180000),1,IF(AND(Продажи!AN14&gt;180000,Продажи!AN14&lt;270000),2,IF(AND(Продажи!AN14&gt;270000,Продажи!AN14&lt;360000),3,4))))</f>
        <v>3</v>
      </c>
      <c r="AO54" s="336">
        <f>IF(Продажи!AO14&lt;90000,0,IF(AND(Продажи!AO14&gt;90000,Продажи!AO14&lt;180000),1,IF(AND(Продажи!AO14&gt;180000,Продажи!AO14&lt;270000),2,IF(AND(Продажи!AO14&gt;270000,Продажи!AO14&lt;360000),3,4))))</f>
        <v>3</v>
      </c>
      <c r="AP54" s="336">
        <f>IF(Продажи!AP14&lt;90000,0,IF(AND(Продажи!AP14&gt;90000,Продажи!AP14&lt;180000),1,IF(AND(Продажи!AP14&gt;180000,Продажи!AP14&lt;270000),2,IF(AND(Продажи!AP14&gt;270000,Продажи!AP14&lt;360000),3,4))))</f>
        <v>3</v>
      </c>
      <c r="AQ54" s="336">
        <f>IF(Продажи!AQ14&lt;90000,0,IF(AND(Продажи!AQ14&gt;90000,Продажи!AQ14&lt;180000),1,IF(AND(Продажи!AQ14&gt;180000,Продажи!AQ14&lt;270000),2,IF(AND(Продажи!AQ14&gt;270000,Продажи!AQ14&lt;360000),3,4))))</f>
        <v>3</v>
      </c>
      <c r="AR54" s="336">
        <f>IF(Продажи!AR14&lt;90000,0,IF(AND(Продажи!AR14&gt;90000,Продажи!AR14&lt;180000),1,IF(AND(Продажи!AR14&gt;180000,Продажи!AR14&lt;270000),2,IF(AND(Продажи!AR14&gt;270000,Продажи!AR14&lt;360000),3,4))))</f>
        <v>3</v>
      </c>
      <c r="AS54" s="336">
        <f>IF(Продажи!AS14&lt;90000,0,IF(AND(Продажи!AS14&gt;90000,Продажи!AS14&lt;180000),1,IF(AND(Продажи!AS14&gt;180000,Продажи!AS14&lt;270000),2,IF(AND(Продажи!AS14&gt;270000,Продажи!AS14&lt;360000),3,4))))</f>
        <v>3</v>
      </c>
      <c r="AT54" s="336">
        <f>IF(Продажи!AT14&lt;90000,0,IF(AND(Продажи!AT14&gt;90000,Продажи!AT14&lt;180000),1,IF(AND(Продажи!AT14&gt;180000,Продажи!AT14&lt;270000),2,IF(AND(Продажи!AT14&gt;270000,Продажи!AT14&lt;360000),3,4))))</f>
        <v>3</v>
      </c>
      <c r="AU54" s="336">
        <f>IF(Продажи!AU14&lt;90000,0,IF(AND(Продажи!AU14&gt;90000,Продажи!AU14&lt;180000),1,IF(AND(Продажи!AU14&gt;180000,Продажи!AU14&lt;270000),2,IF(AND(Продажи!AU14&gt;270000,Продажи!AU14&lt;360000),3,4))))</f>
        <v>3</v>
      </c>
      <c r="AV54" s="336">
        <f>IF(Продажи!AV14&lt;90000,0,IF(AND(Продажи!AV14&gt;90000,Продажи!AV14&lt;180000),1,IF(AND(Продажи!AV14&gt;180000,Продажи!AV14&lt;270000),2,IF(AND(Продажи!AV14&gt;270000,Продажи!AV14&lt;360000),3,4))))</f>
        <v>3</v>
      </c>
      <c r="AW54" s="336">
        <f>IF(Продажи!AW14&lt;90000,0,IF(AND(Продажи!AW14&gt;90000,Продажи!AW14&lt;180000),1,IF(AND(Продажи!AW14&gt;180000,Продажи!AW14&lt;270000),2,IF(AND(Продажи!AW14&gt;270000,Продажи!AW14&lt;360000),3,4))))</f>
        <v>3</v>
      </c>
      <c r="AX54" s="336">
        <f>IF(Продажи!AX14&lt;90000,0,IF(AND(Продажи!AX14&gt;90000,Продажи!AX14&lt;180000),1,IF(AND(Продажи!AX14&gt;180000,Продажи!AX14&lt;270000),2,IF(AND(Продажи!AX14&gt;270000,Продажи!AX14&lt;360000),3,4))))</f>
        <v>3</v>
      </c>
      <c r="AY54" s="336">
        <f>IF(Продажи!AY14&lt;90000,0,IF(AND(Продажи!AY14&gt;90000,Продажи!AY14&lt;180000),1,IF(AND(Продажи!AY14&gt;180000,Продажи!AY14&lt;270000),2,IF(AND(Продажи!AY14&gt;270000,Продажи!AY14&lt;360000),3,4))))</f>
        <v>3</v>
      </c>
      <c r="AZ54" s="336">
        <f>IF(Продажи!AZ14&lt;90000,0,IF(AND(Продажи!AZ14&gt;90000,Продажи!AZ14&lt;180000),1,IF(AND(Продажи!AZ14&gt;180000,Продажи!AZ14&lt;270000),2,IF(AND(Продажи!AZ14&gt;270000,Продажи!AZ14&lt;360000),3,4))))</f>
        <v>3</v>
      </c>
      <c r="BA54" s="296"/>
    </row>
    <row r="55" spans="1:53" ht="15">
      <c r="A55" s="13"/>
      <c r="B55" s="64"/>
      <c r="C55" s="334" t="s">
        <v>168</v>
      </c>
      <c r="D55" s="390" t="s">
        <v>186</v>
      </c>
      <c r="E55" s="356">
        <v>0</v>
      </c>
      <c r="F55" s="354">
        <f>IF((F54-E54)=1,-'Инвестиции на орг-цию бизнеса'!$E$17,0)</f>
        <v>0</v>
      </c>
      <c r="G55" s="336">
        <f>IF((G54-F54)=1,-'Инвестиции на орг-цию бизнеса'!$E$17,0)</f>
        <v>0</v>
      </c>
      <c r="H55" s="336">
        <f>IF((H54-G54)=1,-'Инвестиции на орг-цию бизнеса'!$E$17,0)</f>
        <v>0</v>
      </c>
      <c r="I55" s="336">
        <f>IF((I54-H54)=1,-'Инвестиции на орг-цию бизнеса'!$E$17,0)</f>
        <v>0</v>
      </c>
      <c r="J55" s="336">
        <f>IF((J54-I54)=1,-'Инвестиции на орг-цию бизнеса'!$E$17,0)</f>
        <v>0</v>
      </c>
      <c r="K55" s="336">
        <f>IF((K54-J54)=1,-'Инвестиции на орг-цию бизнеса'!$E$17,0)</f>
        <v>0</v>
      </c>
      <c r="L55" s="336">
        <f>IF((L54-K54)=1,-'Инвестиции на орг-цию бизнеса'!$E$17,0)</f>
        <v>0</v>
      </c>
      <c r="M55" s="336">
        <f>IF((M54-L54)=1,-'Инвестиции на орг-цию бизнеса'!$E$17,0)</f>
        <v>0</v>
      </c>
      <c r="N55" s="336">
        <f>IF((N54-M54)=1,-'Инвестиции на орг-цию бизнеса'!$E$17,0)</f>
        <v>0</v>
      </c>
      <c r="O55" s="336">
        <f>IF((O54-N54)=1,-'Инвестиции на орг-цию бизнеса'!$E$17,0)</f>
        <v>0</v>
      </c>
      <c r="P55" s="336">
        <f>IF((P54-O54)=1,-'Инвестиции на орг-цию бизнеса'!$E$17,0)</f>
        <v>-290000</v>
      </c>
      <c r="Q55" s="336">
        <f>IF((Q54-P54)=1,-'Инвестиции на орг-цию бизнеса'!$E$17,0)</f>
        <v>0</v>
      </c>
      <c r="R55" s="336">
        <f>IF((R54-Q54)=1,-'Инвестиции на орг-цию бизнеса'!$E$17,0)</f>
        <v>0</v>
      </c>
      <c r="S55" s="336">
        <f>IF((S54-R54)=1,-'Инвестиции на орг-цию бизнеса'!$E$17,0)</f>
        <v>0</v>
      </c>
      <c r="T55" s="336">
        <f>IF((T54-S54)=1,-'Инвестиции на орг-цию бизнеса'!$E$17,0)</f>
        <v>0</v>
      </c>
      <c r="U55" s="336">
        <f>IF((U54-T54)=1,-'Инвестиции на орг-цию бизнеса'!$E$17,0)</f>
        <v>-290000</v>
      </c>
      <c r="V55" s="336">
        <f>IF((V54-U54)=1,-'Инвестиции на орг-цию бизнеса'!$E$17,0)</f>
        <v>0</v>
      </c>
      <c r="W55" s="336">
        <f>IF((W54-V54)=1,-'Инвестиции на орг-цию бизнеса'!$E$17,0)</f>
        <v>0</v>
      </c>
      <c r="X55" s="336">
        <f>IF((X54-W54)=1,-'Инвестиции на орг-цию бизнеса'!$E$17,0)</f>
        <v>0</v>
      </c>
      <c r="Y55" s="336">
        <f>IF((Y54-X54)=1,-'Инвестиции на орг-цию бизнеса'!$E$17,0)</f>
        <v>0</v>
      </c>
      <c r="Z55" s="336">
        <f>IF((Z54-Y54)=1,-'Инвестиции на орг-цию бизнеса'!$E$17,0)</f>
        <v>0</v>
      </c>
      <c r="AA55" s="336">
        <f>IF((AA54-Z54)=1,-'Инвестиции на орг-цию бизнеса'!$E$17,0)</f>
        <v>0</v>
      </c>
      <c r="AB55" s="336">
        <f>IF((AB54-AA54)=1,-'Инвестиции на орг-цию бизнеса'!$E$17,0)</f>
        <v>0</v>
      </c>
      <c r="AC55" s="336">
        <f>IF((AC54-AB54)=1,-'Инвестиции на орг-цию бизнеса'!$E$17,0)</f>
        <v>0</v>
      </c>
      <c r="AD55" s="336">
        <f>IF((AD54-AC54)=1,-'Инвестиции на орг-цию бизнеса'!$E$17,0)</f>
        <v>0</v>
      </c>
      <c r="AE55" s="336">
        <f>IF((AE54-AD54)=1,-'Инвестиции на орг-цию бизнеса'!$E$17,0)</f>
        <v>0</v>
      </c>
      <c r="AF55" s="336">
        <f>IF((AF54-AE54)=1,-'Инвестиции на орг-цию бизнеса'!$E$17,0)</f>
        <v>0</v>
      </c>
      <c r="AG55" s="336">
        <f>IF((AG54-AF54)=1,-'Инвестиции на орг-цию бизнеса'!$E$17,0)</f>
        <v>0</v>
      </c>
      <c r="AH55" s="336">
        <f>IF((AH54-AG54)=1,-'Инвестиции на орг-цию бизнеса'!$E$17,0)</f>
        <v>0</v>
      </c>
      <c r="AI55" s="336">
        <f>IF((AI54-AH54)=1,-'Инвестиции на орг-цию бизнеса'!$E$17,0)</f>
        <v>0</v>
      </c>
      <c r="AJ55" s="336">
        <f>IF((AJ54-AI54)=1,-'Инвестиции на орг-цию бизнеса'!$E$17,0)</f>
        <v>0</v>
      </c>
      <c r="AK55" s="336">
        <f>IF((AK54-AJ54)=1,-'Инвестиции на орг-цию бизнеса'!$E$17,0)</f>
        <v>-290000</v>
      </c>
      <c r="AL55" s="336">
        <f>IF((AL54-AK54)=1,-'Инвестиции на орг-цию бизнеса'!$E$17,0)</f>
        <v>0</v>
      </c>
      <c r="AM55" s="336">
        <f>IF((AM54-AL54)=1,-'Инвестиции на орг-цию бизнеса'!$E$17,0)</f>
        <v>0</v>
      </c>
      <c r="AN55" s="336">
        <f>IF((AN54-AM54)=1,-'Инвестиции на орг-цию бизнеса'!$E$17,0)</f>
        <v>0</v>
      </c>
      <c r="AO55" s="336">
        <f>IF((AO54-AN54)=1,-'Инвестиции на орг-цию бизнеса'!$E$17,0)</f>
        <v>0</v>
      </c>
      <c r="AP55" s="336">
        <f>IF((AP54-AO54)=1,-'Инвестиции на орг-цию бизнеса'!$E$17,0)</f>
        <v>0</v>
      </c>
      <c r="AQ55" s="336">
        <f>IF((AQ54-AP54)=1,-'Инвестиции на орг-цию бизнеса'!$E$17,0)</f>
        <v>0</v>
      </c>
      <c r="AR55" s="336">
        <f>IF((AR54-AQ54)=1,-'Инвестиции на орг-цию бизнеса'!$E$17,0)</f>
        <v>0</v>
      </c>
      <c r="AS55" s="336">
        <f>IF((AS54-AR54)=1,-'Инвестиции на орг-цию бизнеса'!$E$17,0)</f>
        <v>0</v>
      </c>
      <c r="AT55" s="336">
        <f>IF((AT54-AS54)=1,-'Инвестиции на орг-цию бизнеса'!$E$17,0)</f>
        <v>0</v>
      </c>
      <c r="AU55" s="336">
        <f>IF((AU54-AT54)=1,-'Инвестиции на орг-цию бизнеса'!$E$17,0)</f>
        <v>0</v>
      </c>
      <c r="AV55" s="336">
        <f>IF((AV54-AU54)=1,-'Инвестиции на орг-цию бизнеса'!$E$17,0)</f>
        <v>0</v>
      </c>
      <c r="AW55" s="336">
        <f>IF((AW54-AV54)=1,-'Инвестиции на орг-цию бизнеса'!$E$17,0)</f>
        <v>0</v>
      </c>
      <c r="AX55" s="336">
        <f>IF((AX54-AW54)=1,-'Инвестиции на орг-цию бизнеса'!$E$17,0)</f>
        <v>0</v>
      </c>
      <c r="AY55" s="336">
        <f>IF((AY54-AX54)=1,-'Инвестиции на орг-цию бизнеса'!$E$17,0)</f>
        <v>0</v>
      </c>
      <c r="AZ55" s="336">
        <f>IF((AZ54-AY54)=1,-'Инвестиции на орг-цию бизнеса'!$E$17,0)</f>
        <v>0</v>
      </c>
      <c r="BA55" s="296"/>
    </row>
    <row r="56" spans="1:53" ht="15.75" customHeight="1">
      <c r="A56" s="13"/>
      <c r="B56" s="64"/>
      <c r="C56" s="297" t="s">
        <v>188</v>
      </c>
      <c r="D56" s="390" t="s">
        <v>186</v>
      </c>
      <c r="E56" s="356">
        <f>E53-E51</f>
        <v>-3657170</v>
      </c>
      <c r="F56" s="336">
        <f t="shared" ref="F56:AN56" si="30">E56+F52</f>
        <v>-3749175</v>
      </c>
      <c r="G56" s="336">
        <f t="shared" si="30"/>
        <v>-3824625</v>
      </c>
      <c r="H56" s="336">
        <f t="shared" si="30"/>
        <v>-3895926</v>
      </c>
      <c r="I56" s="336">
        <f t="shared" si="30"/>
        <v>-3908646</v>
      </c>
      <c r="J56" s="336">
        <f t="shared" si="30"/>
        <v>-3895956</v>
      </c>
      <c r="K56" s="336">
        <f t="shared" si="30"/>
        <v>-3870561</v>
      </c>
      <c r="L56" s="336">
        <f t="shared" si="30"/>
        <v>-3819756</v>
      </c>
      <c r="M56" s="336">
        <f t="shared" si="30"/>
        <v>-3794361</v>
      </c>
      <c r="N56" s="336">
        <f t="shared" si="30"/>
        <v>-3756261</v>
      </c>
      <c r="O56" s="336">
        <f t="shared" si="30"/>
        <v>-3654636</v>
      </c>
      <c r="P56" s="336">
        <f t="shared" si="30"/>
        <v>-3489486</v>
      </c>
      <c r="Q56" s="336">
        <f t="shared" si="30"/>
        <v>-3280811</v>
      </c>
      <c r="R56" s="336">
        <f t="shared" si="30"/>
        <v>-3008611</v>
      </c>
      <c r="S56" s="336">
        <f t="shared" si="30"/>
        <v>-2672886</v>
      </c>
      <c r="T56" s="336">
        <f t="shared" si="30"/>
        <v>-2273636</v>
      </c>
      <c r="U56" s="336">
        <f t="shared" si="30"/>
        <v>-1812811</v>
      </c>
      <c r="V56" s="336">
        <f t="shared" si="30"/>
        <v>-1290911</v>
      </c>
      <c r="W56" s="336">
        <f t="shared" si="30"/>
        <v>-769011</v>
      </c>
      <c r="X56" s="336">
        <f t="shared" si="30"/>
        <v>-247111</v>
      </c>
      <c r="Y56" s="336">
        <f t="shared" si="30"/>
        <v>323649</v>
      </c>
      <c r="Z56" s="336">
        <f t="shared" si="30"/>
        <v>894409</v>
      </c>
      <c r="AA56" s="336">
        <f t="shared" si="30"/>
        <v>1514029</v>
      </c>
      <c r="AB56" s="336">
        <f t="shared" si="30"/>
        <v>2133649</v>
      </c>
      <c r="AC56" s="336">
        <f t="shared" si="30"/>
        <v>2777699</v>
      </c>
      <c r="AD56" s="336">
        <f t="shared" si="30"/>
        <v>3421749</v>
      </c>
      <c r="AE56" s="336">
        <f t="shared" si="30"/>
        <v>4065799</v>
      </c>
      <c r="AF56" s="336">
        <f t="shared" si="30"/>
        <v>4709849</v>
      </c>
      <c r="AG56" s="336">
        <f t="shared" si="30"/>
        <v>5378329</v>
      </c>
      <c r="AH56" s="336">
        <f t="shared" si="30"/>
        <v>6046809</v>
      </c>
      <c r="AI56" s="336">
        <f t="shared" si="30"/>
        <v>6751934</v>
      </c>
      <c r="AJ56" s="336">
        <f t="shared" si="30"/>
        <v>7457059</v>
      </c>
      <c r="AK56" s="336">
        <f t="shared" si="30"/>
        <v>8198829</v>
      </c>
      <c r="AL56" s="336">
        <f t="shared" si="30"/>
        <v>8940599</v>
      </c>
      <c r="AM56" s="336">
        <f t="shared" si="30"/>
        <v>9694584</v>
      </c>
      <c r="AN56" s="336">
        <f t="shared" si="30"/>
        <v>10460784</v>
      </c>
      <c r="AO56" s="336">
        <f t="shared" ref="AO56:AZ56" si="31">AN56+AO52</f>
        <v>11226984</v>
      </c>
      <c r="AP56" s="336">
        <f t="shared" si="31"/>
        <v>11993184</v>
      </c>
      <c r="AQ56" s="336">
        <f t="shared" si="31"/>
        <v>12759384</v>
      </c>
      <c r="AR56" s="336">
        <f t="shared" si="31"/>
        <v>13525584</v>
      </c>
      <c r="AS56" s="336">
        <f t="shared" si="31"/>
        <v>14291784</v>
      </c>
      <c r="AT56" s="336">
        <f t="shared" si="31"/>
        <v>15057984</v>
      </c>
      <c r="AU56" s="336">
        <f t="shared" si="31"/>
        <v>15824184</v>
      </c>
      <c r="AV56" s="336">
        <f t="shared" si="31"/>
        <v>16590384</v>
      </c>
      <c r="AW56" s="336">
        <f t="shared" si="31"/>
        <v>17356584</v>
      </c>
      <c r="AX56" s="336">
        <f t="shared" si="31"/>
        <v>18122784</v>
      </c>
      <c r="AY56" s="336">
        <f t="shared" si="31"/>
        <v>18888984</v>
      </c>
      <c r="AZ56" s="336">
        <f t="shared" si="31"/>
        <v>19655184</v>
      </c>
      <c r="BA56" s="296"/>
    </row>
    <row r="57" spans="1:53" ht="15" customHeight="1">
      <c r="A57" s="13"/>
      <c r="B57" s="64"/>
      <c r="C57" s="335" t="s">
        <v>169</v>
      </c>
      <c r="D57" s="390" t="s">
        <v>186</v>
      </c>
      <c r="E57" s="356">
        <f t="shared" ref="E57:AN57" si="32">E52/(1)^$E$15</f>
        <v>42830</v>
      </c>
      <c r="F57" s="354">
        <f t="shared" si="32"/>
        <v>-92005</v>
      </c>
      <c r="G57" s="336">
        <f t="shared" si="32"/>
        <v>-75450</v>
      </c>
      <c r="H57" s="336">
        <f t="shared" si="32"/>
        <v>-71301</v>
      </c>
      <c r="I57" s="336">
        <f t="shared" si="32"/>
        <v>-12720</v>
      </c>
      <c r="J57" s="336">
        <f t="shared" si="32"/>
        <v>12690</v>
      </c>
      <c r="K57" s="336">
        <f t="shared" si="32"/>
        <v>25395</v>
      </c>
      <c r="L57" s="336">
        <f t="shared" si="32"/>
        <v>50805</v>
      </c>
      <c r="M57" s="336">
        <f t="shared" si="32"/>
        <v>25395</v>
      </c>
      <c r="N57" s="336">
        <f t="shared" si="32"/>
        <v>38100</v>
      </c>
      <c r="O57" s="336">
        <f t="shared" si="32"/>
        <v>101625</v>
      </c>
      <c r="P57" s="336">
        <f t="shared" si="32"/>
        <v>165150</v>
      </c>
      <c r="Q57" s="336">
        <f t="shared" si="32"/>
        <v>208675</v>
      </c>
      <c r="R57" s="336">
        <f t="shared" si="32"/>
        <v>272200</v>
      </c>
      <c r="S57" s="336">
        <f t="shared" si="32"/>
        <v>335725</v>
      </c>
      <c r="T57" s="336">
        <f t="shared" si="32"/>
        <v>399250</v>
      </c>
      <c r="U57" s="336">
        <f t="shared" si="32"/>
        <v>460825</v>
      </c>
      <c r="V57" s="336">
        <f t="shared" si="32"/>
        <v>521900</v>
      </c>
      <c r="W57" s="336">
        <f t="shared" si="32"/>
        <v>521900</v>
      </c>
      <c r="X57" s="336">
        <f t="shared" si="32"/>
        <v>521900</v>
      </c>
      <c r="Y57" s="336">
        <f t="shared" si="32"/>
        <v>570760</v>
      </c>
      <c r="Z57" s="336">
        <f t="shared" si="32"/>
        <v>570760</v>
      </c>
      <c r="AA57" s="336">
        <f t="shared" si="32"/>
        <v>619620</v>
      </c>
      <c r="AB57" s="336">
        <f t="shared" si="32"/>
        <v>619620</v>
      </c>
      <c r="AC57" s="336">
        <f t="shared" si="32"/>
        <v>644050</v>
      </c>
      <c r="AD57" s="336">
        <f t="shared" si="32"/>
        <v>644050</v>
      </c>
      <c r="AE57" s="336">
        <f t="shared" si="32"/>
        <v>644050</v>
      </c>
      <c r="AF57" s="336">
        <f t="shared" si="32"/>
        <v>644050</v>
      </c>
      <c r="AG57" s="336">
        <f t="shared" si="32"/>
        <v>668480</v>
      </c>
      <c r="AH57" s="336">
        <f t="shared" si="32"/>
        <v>668480</v>
      </c>
      <c r="AI57" s="336">
        <f t="shared" si="32"/>
        <v>705125</v>
      </c>
      <c r="AJ57" s="336">
        <f t="shared" si="32"/>
        <v>705125</v>
      </c>
      <c r="AK57" s="336">
        <f t="shared" si="32"/>
        <v>741770</v>
      </c>
      <c r="AL57" s="336">
        <f t="shared" si="32"/>
        <v>741770</v>
      </c>
      <c r="AM57" s="336">
        <f t="shared" si="32"/>
        <v>753985</v>
      </c>
      <c r="AN57" s="336">
        <f t="shared" si="32"/>
        <v>766200</v>
      </c>
      <c r="AO57" s="336">
        <f t="shared" ref="AO57:AZ57" si="33">AO52/(1)^$E$15</f>
        <v>766200</v>
      </c>
      <c r="AP57" s="336">
        <f t="shared" si="33"/>
        <v>766200</v>
      </c>
      <c r="AQ57" s="336">
        <f t="shared" si="33"/>
        <v>766200</v>
      </c>
      <c r="AR57" s="336">
        <f t="shared" si="33"/>
        <v>766200</v>
      </c>
      <c r="AS57" s="336">
        <f t="shared" si="33"/>
        <v>766200</v>
      </c>
      <c r="AT57" s="336">
        <f t="shared" si="33"/>
        <v>766200</v>
      </c>
      <c r="AU57" s="336">
        <f t="shared" si="33"/>
        <v>766200</v>
      </c>
      <c r="AV57" s="336">
        <f t="shared" si="33"/>
        <v>766200</v>
      </c>
      <c r="AW57" s="336">
        <f t="shared" si="33"/>
        <v>766200</v>
      </c>
      <c r="AX57" s="336">
        <f t="shared" si="33"/>
        <v>766200</v>
      </c>
      <c r="AY57" s="336">
        <f t="shared" si="33"/>
        <v>766200</v>
      </c>
      <c r="AZ57" s="336">
        <f t="shared" si="33"/>
        <v>766200</v>
      </c>
      <c r="BA57" s="296"/>
    </row>
    <row r="58" spans="1:53" ht="15" customHeight="1">
      <c r="A58" s="13"/>
      <c r="B58" s="64"/>
      <c r="C58" s="337" t="s">
        <v>170</v>
      </c>
      <c r="D58" s="390" t="s">
        <v>186</v>
      </c>
      <c r="E58" s="419">
        <f t="shared" ref="E58:AN58" si="34">E52/E16</f>
        <v>0.16996031746031745</v>
      </c>
      <c r="F58" s="420">
        <f t="shared" si="34"/>
        <v>-0.24339947089947089</v>
      </c>
      <c r="G58" s="421">
        <f t="shared" si="34"/>
        <v>-0.17964285714285713</v>
      </c>
      <c r="H58" s="421">
        <f t="shared" si="34"/>
        <v>-0.14386803874092011</v>
      </c>
      <c r="I58" s="421">
        <f t="shared" si="34"/>
        <v>-1.892857142857143E-2</v>
      </c>
      <c r="J58" s="421">
        <f t="shared" si="34"/>
        <v>1.6785714285714286E-2</v>
      </c>
      <c r="K58" s="421">
        <f t="shared" si="34"/>
        <v>3.1823308270676691E-2</v>
      </c>
      <c r="L58" s="421">
        <f t="shared" si="34"/>
        <v>5.7602040816326527E-2</v>
      </c>
      <c r="M58" s="421">
        <f t="shared" si="34"/>
        <v>3.1823308270676691E-2</v>
      </c>
      <c r="N58" s="421">
        <f t="shared" si="34"/>
        <v>4.535714285714286E-2</v>
      </c>
      <c r="O58" s="421">
        <f t="shared" si="34"/>
        <v>9.678571428571428E-2</v>
      </c>
      <c r="P58" s="421">
        <f t="shared" si="34"/>
        <v>0.13107142857142856</v>
      </c>
      <c r="Q58" s="421">
        <f t="shared" si="34"/>
        <v>0.14195578231292516</v>
      </c>
      <c r="R58" s="421">
        <f t="shared" si="34"/>
        <v>0.16202380952380951</v>
      </c>
      <c r="S58" s="421">
        <f t="shared" si="34"/>
        <v>0.17763227513227514</v>
      </c>
      <c r="T58" s="421">
        <f t="shared" si="34"/>
        <v>0.19011904761904763</v>
      </c>
      <c r="U58" s="421">
        <f t="shared" si="34"/>
        <v>0.199491341991342</v>
      </c>
      <c r="V58" s="421">
        <f t="shared" si="34"/>
        <v>0.20710317460317459</v>
      </c>
      <c r="W58" s="421">
        <f t="shared" si="34"/>
        <v>0.20710317460317459</v>
      </c>
      <c r="X58" s="421">
        <f t="shared" si="34"/>
        <v>0.20710317460317459</v>
      </c>
      <c r="Y58" s="421">
        <f t="shared" si="34"/>
        <v>0.21233630952380952</v>
      </c>
      <c r="Z58" s="421">
        <f t="shared" si="34"/>
        <v>0.21233630952380952</v>
      </c>
      <c r="AA58" s="421">
        <f t="shared" si="34"/>
        <v>0.21695378151260505</v>
      </c>
      <c r="AB58" s="421">
        <f t="shared" si="34"/>
        <v>0.21695378151260505</v>
      </c>
      <c r="AC58" s="421">
        <f t="shared" si="34"/>
        <v>0.21906462585034014</v>
      </c>
      <c r="AD58" s="421">
        <f t="shared" si="34"/>
        <v>0.21906462585034014</v>
      </c>
      <c r="AE58" s="421">
        <f t="shared" si="34"/>
        <v>0.21906462585034014</v>
      </c>
      <c r="AF58" s="421">
        <f t="shared" si="34"/>
        <v>0.21906462585034014</v>
      </c>
      <c r="AG58" s="421">
        <f t="shared" si="34"/>
        <v>0.22105820105820106</v>
      </c>
      <c r="AH58" s="421">
        <f t="shared" si="34"/>
        <v>0.22105820105820106</v>
      </c>
      <c r="AI58" s="421">
        <f t="shared" si="34"/>
        <v>0.22384920634920635</v>
      </c>
      <c r="AJ58" s="421">
        <f t="shared" si="34"/>
        <v>0.22384920634920635</v>
      </c>
      <c r="AK58" s="421">
        <f t="shared" si="34"/>
        <v>0.22642551892551893</v>
      </c>
      <c r="AL58" s="421">
        <f t="shared" si="34"/>
        <v>0.22642551892551893</v>
      </c>
      <c r="AM58" s="421">
        <f t="shared" si="34"/>
        <v>0.22724080771549127</v>
      </c>
      <c r="AN58" s="421">
        <f t="shared" si="34"/>
        <v>0.22803571428571429</v>
      </c>
      <c r="AO58" s="421">
        <f t="shared" ref="AO58:AZ58" si="35">AO52/AO16</f>
        <v>0.22803571428571429</v>
      </c>
      <c r="AP58" s="421">
        <f t="shared" si="35"/>
        <v>0.22803571428571429</v>
      </c>
      <c r="AQ58" s="421">
        <f t="shared" si="35"/>
        <v>0.22803571428571429</v>
      </c>
      <c r="AR58" s="421">
        <f t="shared" si="35"/>
        <v>0.22803571428571429</v>
      </c>
      <c r="AS58" s="421">
        <f t="shared" si="35"/>
        <v>0.22803571428571429</v>
      </c>
      <c r="AT58" s="421">
        <f t="shared" si="35"/>
        <v>0.22803571428571429</v>
      </c>
      <c r="AU58" s="421">
        <f t="shared" si="35"/>
        <v>0.22803571428571429</v>
      </c>
      <c r="AV58" s="421">
        <f t="shared" si="35"/>
        <v>0.22803571428571429</v>
      </c>
      <c r="AW58" s="421">
        <f t="shared" si="35"/>
        <v>0.22803571428571429</v>
      </c>
      <c r="AX58" s="421">
        <f t="shared" si="35"/>
        <v>0.22803571428571429</v>
      </c>
      <c r="AY58" s="421">
        <f t="shared" si="35"/>
        <v>0.22803571428571429</v>
      </c>
      <c r="AZ58" s="421">
        <f t="shared" si="35"/>
        <v>0.22803571428571429</v>
      </c>
      <c r="BA58" s="296"/>
    </row>
    <row r="59" spans="1:53" ht="15" customHeight="1" thickBot="1">
      <c r="A59" s="13"/>
      <c r="B59" s="64"/>
      <c r="C59" s="338" t="s">
        <v>171</v>
      </c>
      <c r="D59" s="391"/>
      <c r="E59" s="356" t="str">
        <f>IF(E56&lt;0,"",E15)</f>
        <v/>
      </c>
      <c r="F59" s="354" t="str">
        <f t="shared" ref="F59:AN59" si="36">IF(F56&lt;0,"",IF(E56&gt;0,"",F15))</f>
        <v/>
      </c>
      <c r="G59" s="336" t="str">
        <f t="shared" si="36"/>
        <v/>
      </c>
      <c r="H59" s="336" t="str">
        <f t="shared" si="36"/>
        <v/>
      </c>
      <c r="I59" s="336" t="str">
        <f t="shared" si="36"/>
        <v/>
      </c>
      <c r="J59" s="336" t="str">
        <f t="shared" si="36"/>
        <v/>
      </c>
      <c r="K59" s="336" t="str">
        <f t="shared" si="36"/>
        <v/>
      </c>
      <c r="L59" s="336" t="str">
        <f t="shared" si="36"/>
        <v/>
      </c>
      <c r="M59" s="336" t="str">
        <f t="shared" si="36"/>
        <v/>
      </c>
      <c r="N59" s="336" t="str">
        <f t="shared" si="36"/>
        <v/>
      </c>
      <c r="O59" s="336" t="str">
        <f t="shared" si="36"/>
        <v/>
      </c>
      <c r="P59" s="336" t="str">
        <f t="shared" si="36"/>
        <v/>
      </c>
      <c r="Q59" s="336" t="str">
        <f t="shared" si="36"/>
        <v/>
      </c>
      <c r="R59" s="336" t="str">
        <f t="shared" si="36"/>
        <v/>
      </c>
      <c r="S59" s="336" t="str">
        <f t="shared" si="36"/>
        <v/>
      </c>
      <c r="T59" s="336" t="str">
        <f t="shared" si="36"/>
        <v/>
      </c>
      <c r="U59" s="336" t="str">
        <f t="shared" si="36"/>
        <v/>
      </c>
      <c r="V59" s="336" t="str">
        <f t="shared" si="36"/>
        <v/>
      </c>
      <c r="W59" s="336" t="str">
        <f t="shared" si="36"/>
        <v/>
      </c>
      <c r="X59" s="336" t="str">
        <f t="shared" si="36"/>
        <v/>
      </c>
      <c r="Y59" s="336">
        <f t="shared" si="36"/>
        <v>21</v>
      </c>
      <c r="Z59" s="336" t="str">
        <f t="shared" si="36"/>
        <v/>
      </c>
      <c r="AA59" s="336" t="str">
        <f t="shared" si="36"/>
        <v/>
      </c>
      <c r="AB59" s="336" t="str">
        <f t="shared" si="36"/>
        <v/>
      </c>
      <c r="AC59" s="336" t="str">
        <f t="shared" si="36"/>
        <v/>
      </c>
      <c r="AD59" s="336" t="str">
        <f t="shared" si="36"/>
        <v/>
      </c>
      <c r="AE59" s="336" t="str">
        <f t="shared" si="36"/>
        <v/>
      </c>
      <c r="AF59" s="336" t="str">
        <f t="shared" si="36"/>
        <v/>
      </c>
      <c r="AG59" s="336" t="str">
        <f t="shared" si="36"/>
        <v/>
      </c>
      <c r="AH59" s="336" t="str">
        <f t="shared" si="36"/>
        <v/>
      </c>
      <c r="AI59" s="336" t="str">
        <f t="shared" si="36"/>
        <v/>
      </c>
      <c r="AJ59" s="336" t="str">
        <f t="shared" si="36"/>
        <v/>
      </c>
      <c r="AK59" s="336" t="str">
        <f t="shared" si="36"/>
        <v/>
      </c>
      <c r="AL59" s="336" t="str">
        <f t="shared" si="36"/>
        <v/>
      </c>
      <c r="AM59" s="336" t="str">
        <f t="shared" si="36"/>
        <v/>
      </c>
      <c r="AN59" s="336" t="str">
        <f t="shared" si="36"/>
        <v/>
      </c>
      <c r="AO59" s="336" t="str">
        <f t="shared" ref="AO59:AZ59" si="37">IF(AO56&lt;0,"",IF(AN56&gt;0,"",AO15))</f>
        <v/>
      </c>
      <c r="AP59" s="336" t="str">
        <f t="shared" si="37"/>
        <v/>
      </c>
      <c r="AQ59" s="336" t="str">
        <f t="shared" si="37"/>
        <v/>
      </c>
      <c r="AR59" s="336" t="str">
        <f t="shared" si="37"/>
        <v/>
      </c>
      <c r="AS59" s="336" t="str">
        <f t="shared" si="37"/>
        <v/>
      </c>
      <c r="AT59" s="336" t="str">
        <f t="shared" si="37"/>
        <v/>
      </c>
      <c r="AU59" s="336" t="str">
        <f t="shared" si="37"/>
        <v/>
      </c>
      <c r="AV59" s="336" t="str">
        <f t="shared" si="37"/>
        <v/>
      </c>
      <c r="AW59" s="336" t="str">
        <f t="shared" si="37"/>
        <v/>
      </c>
      <c r="AX59" s="336" t="str">
        <f t="shared" si="37"/>
        <v/>
      </c>
      <c r="AY59" s="336" t="str">
        <f t="shared" si="37"/>
        <v/>
      </c>
      <c r="AZ59" s="336" t="str">
        <f t="shared" si="37"/>
        <v/>
      </c>
      <c r="BA59" s="296"/>
    </row>
    <row r="60" spans="1:53" ht="17.25" thickTop="1" thickBot="1">
      <c r="A60" s="339"/>
      <c r="B60" s="340"/>
      <c r="C60" s="341">
        <f>-E51</f>
        <v>-3700000</v>
      </c>
      <c r="D60" s="392" t="s">
        <v>186</v>
      </c>
      <c r="E60" s="393">
        <f t="shared" ref="E60:AN60" si="38">E52</f>
        <v>42830</v>
      </c>
      <c r="F60" s="394">
        <f t="shared" si="38"/>
        <v>-92005</v>
      </c>
      <c r="G60" s="395">
        <f t="shared" si="38"/>
        <v>-75450</v>
      </c>
      <c r="H60" s="395">
        <f t="shared" si="38"/>
        <v>-71301</v>
      </c>
      <c r="I60" s="395">
        <f t="shared" si="38"/>
        <v>-12720</v>
      </c>
      <c r="J60" s="395">
        <f t="shared" si="38"/>
        <v>12690</v>
      </c>
      <c r="K60" s="395">
        <f t="shared" si="38"/>
        <v>25395</v>
      </c>
      <c r="L60" s="395">
        <f t="shared" si="38"/>
        <v>50805</v>
      </c>
      <c r="M60" s="395">
        <f t="shared" si="38"/>
        <v>25395</v>
      </c>
      <c r="N60" s="395">
        <f t="shared" si="38"/>
        <v>38100</v>
      </c>
      <c r="O60" s="395">
        <f t="shared" si="38"/>
        <v>101625</v>
      </c>
      <c r="P60" s="395">
        <f t="shared" si="38"/>
        <v>165150</v>
      </c>
      <c r="Q60" s="395">
        <f t="shared" si="38"/>
        <v>208675</v>
      </c>
      <c r="R60" s="395">
        <f t="shared" si="38"/>
        <v>272200</v>
      </c>
      <c r="S60" s="395">
        <f t="shared" si="38"/>
        <v>335725</v>
      </c>
      <c r="T60" s="395">
        <f t="shared" si="38"/>
        <v>399250</v>
      </c>
      <c r="U60" s="395">
        <f t="shared" si="38"/>
        <v>460825</v>
      </c>
      <c r="V60" s="395">
        <f t="shared" si="38"/>
        <v>521900</v>
      </c>
      <c r="W60" s="395">
        <f t="shared" si="38"/>
        <v>521900</v>
      </c>
      <c r="X60" s="395">
        <f t="shared" si="38"/>
        <v>521900</v>
      </c>
      <c r="Y60" s="395">
        <f t="shared" si="38"/>
        <v>570760</v>
      </c>
      <c r="Z60" s="395">
        <f t="shared" si="38"/>
        <v>570760</v>
      </c>
      <c r="AA60" s="395">
        <f t="shared" si="38"/>
        <v>619620</v>
      </c>
      <c r="AB60" s="395">
        <f t="shared" si="38"/>
        <v>619620</v>
      </c>
      <c r="AC60" s="395">
        <f t="shared" si="38"/>
        <v>644050</v>
      </c>
      <c r="AD60" s="395">
        <f t="shared" si="38"/>
        <v>644050</v>
      </c>
      <c r="AE60" s="395">
        <f t="shared" si="38"/>
        <v>644050</v>
      </c>
      <c r="AF60" s="395">
        <f t="shared" si="38"/>
        <v>644050</v>
      </c>
      <c r="AG60" s="395">
        <f t="shared" si="38"/>
        <v>668480</v>
      </c>
      <c r="AH60" s="395">
        <f t="shared" si="38"/>
        <v>668480</v>
      </c>
      <c r="AI60" s="395">
        <f t="shared" si="38"/>
        <v>705125</v>
      </c>
      <c r="AJ60" s="395">
        <f t="shared" si="38"/>
        <v>705125</v>
      </c>
      <c r="AK60" s="395">
        <f t="shared" si="38"/>
        <v>741770</v>
      </c>
      <c r="AL60" s="395">
        <f t="shared" si="38"/>
        <v>741770</v>
      </c>
      <c r="AM60" s="395">
        <f t="shared" si="38"/>
        <v>753985</v>
      </c>
      <c r="AN60" s="395">
        <f t="shared" si="38"/>
        <v>766200</v>
      </c>
      <c r="AO60" s="395">
        <f t="shared" ref="AO60:AZ60" si="39">AO52</f>
        <v>766200</v>
      </c>
      <c r="AP60" s="395">
        <f t="shared" si="39"/>
        <v>766200</v>
      </c>
      <c r="AQ60" s="395">
        <f t="shared" si="39"/>
        <v>766200</v>
      </c>
      <c r="AR60" s="395">
        <f t="shared" si="39"/>
        <v>766200</v>
      </c>
      <c r="AS60" s="395">
        <f t="shared" si="39"/>
        <v>766200</v>
      </c>
      <c r="AT60" s="395">
        <f t="shared" si="39"/>
        <v>766200</v>
      </c>
      <c r="AU60" s="395">
        <f t="shared" si="39"/>
        <v>766200</v>
      </c>
      <c r="AV60" s="395">
        <f t="shared" si="39"/>
        <v>766200</v>
      </c>
      <c r="AW60" s="395">
        <f t="shared" si="39"/>
        <v>766200</v>
      </c>
      <c r="AX60" s="395">
        <f t="shared" si="39"/>
        <v>766200</v>
      </c>
      <c r="AY60" s="395">
        <f t="shared" si="39"/>
        <v>766200</v>
      </c>
      <c r="AZ60" s="395">
        <f t="shared" si="39"/>
        <v>766200</v>
      </c>
      <c r="BA60" s="296"/>
    </row>
    <row r="61" spans="1:53" ht="15.75" customHeight="1" thickTop="1">
      <c r="A61" s="13"/>
      <c r="B61" s="340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296"/>
    </row>
    <row r="62" spans="1:53" ht="15" customHeight="1">
      <c r="A62" s="151"/>
      <c r="B62" s="340"/>
      <c r="C62" s="286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400"/>
      <c r="AL62" s="400"/>
      <c r="AM62" s="400"/>
      <c r="AN62" s="401"/>
      <c r="AO62" s="402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296"/>
    </row>
    <row r="63" spans="1:53" ht="20.25">
      <c r="A63" s="151"/>
      <c r="B63" s="340"/>
      <c r="C63" s="380" t="s">
        <v>184</v>
      </c>
      <c r="D63" s="396">
        <f>-C60</f>
        <v>3700000</v>
      </c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379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296"/>
    </row>
    <row r="64" spans="1:53">
      <c r="A64" s="8"/>
      <c r="B64" s="340"/>
      <c r="C64" s="377" t="s">
        <v>216</v>
      </c>
      <c r="D64" s="381">
        <f>SUM(E64:AZ64)</f>
        <v>3471700.5</v>
      </c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>
        <f>IF(Q60*15%&gt;25000,Q60*15%,25000)</f>
        <v>31301.25</v>
      </c>
      <c r="R64" s="379">
        <f t="shared" ref="R64:AZ64" si="40">IF(R60*15%&gt;25000,R60*15%,25000)</f>
        <v>40830</v>
      </c>
      <c r="S64" s="379">
        <f t="shared" si="40"/>
        <v>50358.75</v>
      </c>
      <c r="T64" s="379">
        <f t="shared" si="40"/>
        <v>59887.5</v>
      </c>
      <c r="U64" s="379">
        <f t="shared" si="40"/>
        <v>69123.75</v>
      </c>
      <c r="V64" s="379">
        <f t="shared" si="40"/>
        <v>78285</v>
      </c>
      <c r="W64" s="379">
        <f t="shared" si="40"/>
        <v>78285</v>
      </c>
      <c r="X64" s="379">
        <f t="shared" si="40"/>
        <v>78285</v>
      </c>
      <c r="Y64" s="379">
        <f t="shared" si="40"/>
        <v>85614</v>
      </c>
      <c r="Z64" s="379">
        <f t="shared" si="40"/>
        <v>85614</v>
      </c>
      <c r="AA64" s="379">
        <f t="shared" si="40"/>
        <v>92943</v>
      </c>
      <c r="AB64" s="379">
        <f t="shared" si="40"/>
        <v>92943</v>
      </c>
      <c r="AC64" s="379">
        <f t="shared" si="40"/>
        <v>96607.5</v>
      </c>
      <c r="AD64" s="379">
        <f t="shared" si="40"/>
        <v>96607.5</v>
      </c>
      <c r="AE64" s="379">
        <f t="shared" si="40"/>
        <v>96607.5</v>
      </c>
      <c r="AF64" s="379">
        <f t="shared" si="40"/>
        <v>96607.5</v>
      </c>
      <c r="AG64" s="379">
        <f t="shared" si="40"/>
        <v>100272</v>
      </c>
      <c r="AH64" s="379">
        <f t="shared" si="40"/>
        <v>100272</v>
      </c>
      <c r="AI64" s="379">
        <f t="shared" si="40"/>
        <v>105768.75</v>
      </c>
      <c r="AJ64" s="379">
        <f t="shared" si="40"/>
        <v>105768.75</v>
      </c>
      <c r="AK64" s="379">
        <f t="shared" si="40"/>
        <v>111265.5</v>
      </c>
      <c r="AL64" s="379">
        <f t="shared" si="40"/>
        <v>111265.5</v>
      </c>
      <c r="AM64" s="379">
        <f t="shared" si="40"/>
        <v>113097.75</v>
      </c>
      <c r="AN64" s="379">
        <f t="shared" si="40"/>
        <v>114930</v>
      </c>
      <c r="AO64" s="379">
        <f t="shared" si="40"/>
        <v>114930</v>
      </c>
      <c r="AP64" s="379">
        <f t="shared" si="40"/>
        <v>114930</v>
      </c>
      <c r="AQ64" s="379">
        <f t="shared" si="40"/>
        <v>114930</v>
      </c>
      <c r="AR64" s="379">
        <f t="shared" si="40"/>
        <v>114930</v>
      </c>
      <c r="AS64" s="379">
        <f t="shared" si="40"/>
        <v>114930</v>
      </c>
      <c r="AT64" s="379">
        <f t="shared" si="40"/>
        <v>114930</v>
      </c>
      <c r="AU64" s="379">
        <f t="shared" si="40"/>
        <v>114930</v>
      </c>
      <c r="AV64" s="379">
        <f t="shared" si="40"/>
        <v>114930</v>
      </c>
      <c r="AW64" s="379">
        <f t="shared" si="40"/>
        <v>114930</v>
      </c>
      <c r="AX64" s="379">
        <f t="shared" si="40"/>
        <v>114930</v>
      </c>
      <c r="AY64" s="379">
        <f t="shared" si="40"/>
        <v>114930</v>
      </c>
      <c r="AZ64" s="379">
        <f t="shared" si="40"/>
        <v>114930</v>
      </c>
      <c r="BA64" s="296"/>
    </row>
    <row r="65" spans="1:53">
      <c r="A65" s="8"/>
      <c r="B65" s="340"/>
      <c r="C65" s="378" t="s">
        <v>190</v>
      </c>
      <c r="D65" s="381" t="s">
        <v>186</v>
      </c>
      <c r="E65" s="379"/>
      <c r="F65" s="379"/>
      <c r="G65" s="379"/>
      <c r="H65" s="379"/>
      <c r="I65" s="405"/>
      <c r="J65" s="379"/>
      <c r="K65" s="379"/>
      <c r="L65" s="379"/>
      <c r="M65" s="379"/>
      <c r="N65" s="379"/>
      <c r="O65" s="379"/>
      <c r="P65" s="379"/>
      <c r="Q65" s="379">
        <f>P65+Q64</f>
        <v>31301.25</v>
      </c>
      <c r="R65" s="379">
        <f t="shared" ref="R65:AZ65" si="41">Q65+R64</f>
        <v>72131.25</v>
      </c>
      <c r="S65" s="379">
        <f t="shared" si="41"/>
        <v>122490</v>
      </c>
      <c r="T65" s="379">
        <f t="shared" si="41"/>
        <v>182377.5</v>
      </c>
      <c r="U65" s="379">
        <f t="shared" si="41"/>
        <v>251501.25</v>
      </c>
      <c r="V65" s="379">
        <f t="shared" si="41"/>
        <v>329786.25</v>
      </c>
      <c r="W65" s="379">
        <f t="shared" si="41"/>
        <v>408071.25</v>
      </c>
      <c r="X65" s="379">
        <f t="shared" si="41"/>
        <v>486356.25</v>
      </c>
      <c r="Y65" s="379">
        <f t="shared" si="41"/>
        <v>571970.25</v>
      </c>
      <c r="Z65" s="379">
        <f t="shared" si="41"/>
        <v>657584.25</v>
      </c>
      <c r="AA65" s="379">
        <f t="shared" si="41"/>
        <v>750527.25</v>
      </c>
      <c r="AB65" s="379">
        <f t="shared" si="41"/>
        <v>843470.25</v>
      </c>
      <c r="AC65" s="379">
        <f t="shared" si="41"/>
        <v>940077.75</v>
      </c>
      <c r="AD65" s="379">
        <f t="shared" si="41"/>
        <v>1036685.25</v>
      </c>
      <c r="AE65" s="379">
        <f t="shared" si="41"/>
        <v>1133292.75</v>
      </c>
      <c r="AF65" s="379">
        <f t="shared" si="41"/>
        <v>1229900.25</v>
      </c>
      <c r="AG65" s="379">
        <f t="shared" si="41"/>
        <v>1330172.25</v>
      </c>
      <c r="AH65" s="379">
        <f t="shared" si="41"/>
        <v>1430444.25</v>
      </c>
      <c r="AI65" s="379">
        <f t="shared" si="41"/>
        <v>1536213</v>
      </c>
      <c r="AJ65" s="379">
        <f t="shared" si="41"/>
        <v>1641981.75</v>
      </c>
      <c r="AK65" s="379">
        <f t="shared" si="41"/>
        <v>1753247.25</v>
      </c>
      <c r="AL65" s="379">
        <f t="shared" si="41"/>
        <v>1864512.75</v>
      </c>
      <c r="AM65" s="379">
        <f t="shared" si="41"/>
        <v>1977610.5</v>
      </c>
      <c r="AN65" s="379">
        <f t="shared" si="41"/>
        <v>2092540.5</v>
      </c>
      <c r="AO65" s="379">
        <f t="shared" si="41"/>
        <v>2207470.5</v>
      </c>
      <c r="AP65" s="379">
        <f t="shared" si="41"/>
        <v>2322400.5</v>
      </c>
      <c r="AQ65" s="379">
        <f t="shared" si="41"/>
        <v>2437330.5</v>
      </c>
      <c r="AR65" s="379">
        <f t="shared" si="41"/>
        <v>2552260.5</v>
      </c>
      <c r="AS65" s="379">
        <f t="shared" si="41"/>
        <v>2667190.5</v>
      </c>
      <c r="AT65" s="379">
        <f t="shared" si="41"/>
        <v>2782120.5</v>
      </c>
      <c r="AU65" s="379">
        <f t="shared" si="41"/>
        <v>2897050.5</v>
      </c>
      <c r="AV65" s="379">
        <f t="shared" si="41"/>
        <v>3011980.5</v>
      </c>
      <c r="AW65" s="379">
        <f t="shared" si="41"/>
        <v>3126910.5</v>
      </c>
      <c r="AX65" s="379">
        <f t="shared" si="41"/>
        <v>3241840.5</v>
      </c>
      <c r="AY65" s="379">
        <f t="shared" si="41"/>
        <v>3356770.5</v>
      </c>
      <c r="AZ65" s="379">
        <f t="shared" si="41"/>
        <v>3471700.5</v>
      </c>
      <c r="BA65" s="296"/>
    </row>
    <row r="66" spans="1:53">
      <c r="A66" s="344"/>
      <c r="B66" s="361"/>
      <c r="C66" s="378"/>
      <c r="D66" s="381"/>
      <c r="E66" s="379"/>
      <c r="F66" s="379"/>
      <c r="G66" s="379"/>
      <c r="H66" s="379"/>
      <c r="I66" s="405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62"/>
    </row>
    <row r="67" spans="1:53">
      <c r="A67" s="8"/>
      <c r="B67" s="340"/>
      <c r="C67" s="378" t="s">
        <v>187</v>
      </c>
      <c r="D67" s="381">
        <f>D63</f>
        <v>3700000</v>
      </c>
      <c r="E67" s="379"/>
      <c r="F67" s="379"/>
      <c r="G67" s="379"/>
      <c r="H67" s="379"/>
      <c r="I67" s="405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>
        <f>(W60-W64)/2</f>
        <v>221807.5</v>
      </c>
      <c r="X67" s="379">
        <f t="shared" ref="X67:AY67" si="42">IF(W68&lt;=$D$63,IF((W68+(X60-X64)/2)&lt;$D$63,(X60-X64)/2,$D$63-W68),0)</f>
        <v>221807.5</v>
      </c>
      <c r="Y67" s="379">
        <f t="shared" si="42"/>
        <v>242573</v>
      </c>
      <c r="Z67" s="379">
        <f t="shared" si="42"/>
        <v>242573</v>
      </c>
      <c r="AA67" s="379">
        <f t="shared" si="42"/>
        <v>263338.5</v>
      </c>
      <c r="AB67" s="379">
        <f t="shared" si="42"/>
        <v>263338.5</v>
      </c>
      <c r="AC67" s="379">
        <f t="shared" si="42"/>
        <v>273721.25</v>
      </c>
      <c r="AD67" s="379">
        <f t="shared" si="42"/>
        <v>273721.25</v>
      </c>
      <c r="AE67" s="379">
        <f t="shared" si="42"/>
        <v>273721.25</v>
      </c>
      <c r="AF67" s="379">
        <f t="shared" si="42"/>
        <v>273721.25</v>
      </c>
      <c r="AG67" s="379">
        <f t="shared" si="42"/>
        <v>284104</v>
      </c>
      <c r="AH67" s="379">
        <f t="shared" si="42"/>
        <v>284104</v>
      </c>
      <c r="AI67" s="379">
        <f t="shared" si="42"/>
        <v>299678.125</v>
      </c>
      <c r="AJ67" s="379">
        <f t="shared" si="42"/>
        <v>281790.875</v>
      </c>
      <c r="AK67" s="379">
        <f t="shared" si="42"/>
        <v>0</v>
      </c>
      <c r="AL67" s="379">
        <f t="shared" si="42"/>
        <v>0</v>
      </c>
      <c r="AM67" s="379">
        <f t="shared" si="42"/>
        <v>0</v>
      </c>
      <c r="AN67" s="379">
        <f t="shared" si="42"/>
        <v>0</v>
      </c>
      <c r="AO67" s="379">
        <f t="shared" si="42"/>
        <v>0</v>
      </c>
      <c r="AP67" s="379">
        <f t="shared" si="42"/>
        <v>0</v>
      </c>
      <c r="AQ67" s="379">
        <f t="shared" si="42"/>
        <v>0</v>
      </c>
      <c r="AR67" s="379">
        <f t="shared" si="42"/>
        <v>0</v>
      </c>
      <c r="AS67" s="379">
        <f t="shared" si="42"/>
        <v>0</v>
      </c>
      <c r="AT67" s="379">
        <f t="shared" si="42"/>
        <v>0</v>
      </c>
      <c r="AU67" s="379">
        <f t="shared" si="42"/>
        <v>0</v>
      </c>
      <c r="AV67" s="379">
        <f t="shared" si="42"/>
        <v>0</v>
      </c>
      <c r="AW67" s="379">
        <f t="shared" si="42"/>
        <v>0</v>
      </c>
      <c r="AX67" s="379">
        <f t="shared" si="42"/>
        <v>0</v>
      </c>
      <c r="AY67" s="379">
        <f t="shared" si="42"/>
        <v>0</v>
      </c>
      <c r="AZ67" s="379">
        <f>$D$63-AY68</f>
        <v>0</v>
      </c>
      <c r="BA67" s="296"/>
    </row>
    <row r="68" spans="1:53">
      <c r="A68" s="8"/>
      <c r="B68" s="340"/>
      <c r="C68" s="378" t="s">
        <v>189</v>
      </c>
      <c r="D68" s="381">
        <f>D63</f>
        <v>3700000</v>
      </c>
      <c r="E68" s="379"/>
      <c r="F68" s="379"/>
      <c r="G68" s="379"/>
      <c r="H68" s="379"/>
      <c r="I68" s="405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>
        <f>W67+V68</f>
        <v>221807.5</v>
      </c>
      <c r="X68" s="379">
        <f t="shared" ref="X68:AY68" si="43">X67+W68</f>
        <v>443615</v>
      </c>
      <c r="Y68" s="379">
        <f t="shared" si="43"/>
        <v>686188</v>
      </c>
      <c r="Z68" s="379">
        <f t="shared" si="43"/>
        <v>928761</v>
      </c>
      <c r="AA68" s="379">
        <f t="shared" si="43"/>
        <v>1192099.5</v>
      </c>
      <c r="AB68" s="379">
        <f t="shared" si="43"/>
        <v>1455438</v>
      </c>
      <c r="AC68" s="379">
        <f t="shared" si="43"/>
        <v>1729159.25</v>
      </c>
      <c r="AD68" s="379">
        <f t="shared" si="43"/>
        <v>2002880.5</v>
      </c>
      <c r="AE68" s="379">
        <f t="shared" si="43"/>
        <v>2276601.75</v>
      </c>
      <c r="AF68" s="379">
        <f t="shared" si="43"/>
        <v>2550323</v>
      </c>
      <c r="AG68" s="379">
        <f t="shared" si="43"/>
        <v>2834427</v>
      </c>
      <c r="AH68" s="379">
        <f t="shared" si="43"/>
        <v>3118531</v>
      </c>
      <c r="AI68" s="379">
        <f t="shared" si="43"/>
        <v>3418209.125</v>
      </c>
      <c r="AJ68" s="379">
        <f t="shared" si="43"/>
        <v>3700000</v>
      </c>
      <c r="AK68" s="379">
        <f t="shared" si="43"/>
        <v>3700000</v>
      </c>
      <c r="AL68" s="379">
        <f t="shared" si="43"/>
        <v>3700000</v>
      </c>
      <c r="AM68" s="379">
        <f t="shared" si="43"/>
        <v>3700000</v>
      </c>
      <c r="AN68" s="379">
        <f t="shared" si="43"/>
        <v>3700000</v>
      </c>
      <c r="AO68" s="379">
        <f t="shared" si="43"/>
        <v>3700000</v>
      </c>
      <c r="AP68" s="379">
        <f t="shared" si="43"/>
        <v>3700000</v>
      </c>
      <c r="AQ68" s="379">
        <f t="shared" si="43"/>
        <v>3700000</v>
      </c>
      <c r="AR68" s="379">
        <f t="shared" si="43"/>
        <v>3700000</v>
      </c>
      <c r="AS68" s="379">
        <f t="shared" si="43"/>
        <v>3700000</v>
      </c>
      <c r="AT68" s="379">
        <f t="shared" si="43"/>
        <v>3700000</v>
      </c>
      <c r="AU68" s="379">
        <f t="shared" si="43"/>
        <v>3700000</v>
      </c>
      <c r="AV68" s="379">
        <f t="shared" si="43"/>
        <v>3700000</v>
      </c>
      <c r="AW68" s="379">
        <f t="shared" si="43"/>
        <v>3700000</v>
      </c>
      <c r="AX68" s="379">
        <f t="shared" si="43"/>
        <v>3700000</v>
      </c>
      <c r="AY68" s="379">
        <f t="shared" si="43"/>
        <v>3700000</v>
      </c>
      <c r="AZ68" s="379">
        <f>AZ67+AY68</f>
        <v>3700000</v>
      </c>
      <c r="BA68" s="296"/>
    </row>
    <row r="69" spans="1:53" ht="14.25">
      <c r="A69" s="8"/>
      <c r="B69" s="340"/>
      <c r="C69" s="378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296"/>
    </row>
    <row r="70" spans="1:53" ht="15" thickBot="1">
      <c r="A70" s="344"/>
      <c r="B70" s="361"/>
      <c r="C70" s="358"/>
      <c r="D70" s="358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62"/>
    </row>
    <row r="71" spans="1:53" ht="15">
      <c r="A71" s="8"/>
      <c r="B71" s="340"/>
      <c r="C71" s="374" t="s">
        <v>193</v>
      </c>
      <c r="D71" s="406">
        <f>D64</f>
        <v>3471700.5</v>
      </c>
      <c r="E71" s="344"/>
      <c r="F71" s="8"/>
      <c r="G71" s="344"/>
      <c r="H71" s="8"/>
      <c r="I71" s="34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R71" s="365"/>
      <c r="AS71" s="365"/>
      <c r="AT71" s="365"/>
      <c r="AU71" s="365"/>
      <c r="AV71" s="365"/>
      <c r="AW71" s="365"/>
      <c r="AX71" s="365"/>
      <c r="AY71" s="365"/>
      <c r="AZ71" s="507">
        <f>AZ53-AZ68-AZ65</f>
        <v>16183483.5</v>
      </c>
      <c r="BA71" s="296"/>
    </row>
    <row r="72" spans="1:53" thickBot="1">
      <c r="A72" s="344"/>
      <c r="B72" s="361"/>
      <c r="C72" s="375" t="s">
        <v>194</v>
      </c>
      <c r="D72" s="376">
        <f>D71/D68/4</f>
        <v>0.23457435810810812</v>
      </c>
      <c r="E72" s="344"/>
      <c r="F72" s="344"/>
      <c r="G72" s="344"/>
      <c r="H72" s="344"/>
      <c r="I72" s="343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X72" s="365"/>
      <c r="AY72" s="365"/>
      <c r="AZ72" s="508"/>
      <c r="BA72" s="362"/>
    </row>
    <row r="73" spans="1:53" ht="15" thickBot="1">
      <c r="A73" s="8"/>
      <c r="B73" s="136"/>
      <c r="C73" s="137"/>
      <c r="D73" s="342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360"/>
    </row>
    <row r="74" spans="1:53" ht="15" thickTop="1">
      <c r="A74" s="8"/>
      <c r="B74" s="8"/>
      <c r="C74" s="8"/>
      <c r="D74" s="344"/>
      <c r="E74" s="8"/>
      <c r="F74" s="8"/>
      <c r="G74" s="8"/>
      <c r="H74" s="8"/>
      <c r="I74" s="34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53" ht="14.25">
      <c r="A75" s="8"/>
      <c r="B75" s="8"/>
      <c r="C75" s="8"/>
      <c r="D75" s="34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53" ht="14.25">
      <c r="A76" s="8"/>
      <c r="B76" s="8"/>
      <c r="C76" s="8"/>
      <c r="D76" s="34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53" ht="14.25">
      <c r="A77" s="8"/>
      <c r="B77" s="8"/>
      <c r="C77" s="8"/>
      <c r="D77" s="34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53" ht="14.25">
      <c r="A78" s="8"/>
      <c r="B78" s="8"/>
      <c r="C78" s="8"/>
      <c r="D78" s="34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53" ht="14.25">
      <c r="A79" s="8"/>
      <c r="B79" s="8"/>
      <c r="C79" s="8"/>
      <c r="D79" s="34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53" ht="14.25">
      <c r="A80" s="8"/>
      <c r="B80" s="8"/>
      <c r="C80" s="8"/>
      <c r="D80" s="34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4.25">
      <c r="A81" s="8"/>
      <c r="B81" s="8"/>
      <c r="C81" s="8"/>
      <c r="D81" s="34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4.25">
      <c r="A82" s="8"/>
      <c r="B82" s="8"/>
      <c r="C82" s="8"/>
      <c r="D82" s="34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4.25">
      <c r="A83" s="8"/>
      <c r="B83" s="8"/>
      <c r="C83" s="8"/>
      <c r="D83" s="34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4.25">
      <c r="A84" s="8"/>
      <c r="B84" s="8"/>
      <c r="C84" s="8"/>
      <c r="D84" s="34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4.25">
      <c r="A85" s="8"/>
      <c r="B85" s="8"/>
      <c r="C85" s="8"/>
      <c r="D85" s="34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4.25">
      <c r="A86" s="8"/>
      <c r="B86" s="8"/>
      <c r="C86" s="8"/>
      <c r="D86" s="34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4.25">
      <c r="A87" s="8"/>
      <c r="B87" s="8"/>
      <c r="C87" s="8"/>
      <c r="D87" s="34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4.25">
      <c r="A88" s="8"/>
      <c r="B88" s="8"/>
      <c r="C88" s="8"/>
      <c r="D88" s="34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4.25">
      <c r="A89" s="8"/>
      <c r="B89" s="8"/>
      <c r="C89" s="8"/>
      <c r="D89" s="34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4.25">
      <c r="A90" s="8"/>
      <c r="B90" s="8"/>
      <c r="C90" s="8"/>
      <c r="D90" s="34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4.25">
      <c r="A91" s="8"/>
      <c r="B91" s="8"/>
      <c r="C91" s="8"/>
      <c r="D91" s="34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4.25">
      <c r="A92" s="8"/>
      <c r="B92" s="8"/>
      <c r="C92" s="8"/>
      <c r="D92" s="34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4.25">
      <c r="A93" s="8"/>
      <c r="B93" s="8"/>
      <c r="C93" s="8"/>
      <c r="D93" s="34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4.25">
      <c r="A94" s="8"/>
      <c r="B94" s="8"/>
      <c r="C94" s="8"/>
      <c r="D94" s="34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4.25">
      <c r="A95" s="8"/>
      <c r="B95" s="8"/>
      <c r="C95" s="8"/>
      <c r="D95" s="34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4.25">
      <c r="A96" s="8"/>
      <c r="B96" s="8"/>
      <c r="C96" s="8"/>
      <c r="D96" s="34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4.25">
      <c r="A97" s="8"/>
      <c r="B97" s="8"/>
      <c r="C97" s="8"/>
      <c r="D97" s="34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4.25">
      <c r="A98" s="8"/>
      <c r="B98" s="8"/>
      <c r="C98" s="8"/>
      <c r="D98" s="34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4.25">
      <c r="A99" s="8"/>
      <c r="B99" s="8"/>
      <c r="C99" s="8"/>
      <c r="D99" s="34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4.25">
      <c r="A100" s="8"/>
      <c r="B100" s="8"/>
      <c r="C100" s="8"/>
      <c r="D100" s="34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4.25">
      <c r="A101" s="8"/>
      <c r="B101" s="8"/>
      <c r="C101" s="8"/>
      <c r="D101" s="34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4.25">
      <c r="A102" s="8"/>
      <c r="B102" s="8"/>
      <c r="C102" s="8"/>
      <c r="D102" s="34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4.25">
      <c r="A103" s="8"/>
      <c r="B103" s="8"/>
      <c r="C103" s="8"/>
      <c r="D103" s="34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4.25">
      <c r="A104" s="8"/>
      <c r="B104" s="8"/>
      <c r="C104" s="8"/>
      <c r="D104" s="34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4.25">
      <c r="A105" s="8"/>
      <c r="B105" s="8"/>
      <c r="C105" s="8"/>
      <c r="D105" s="34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4.25">
      <c r="A106" s="8"/>
      <c r="B106" s="8"/>
      <c r="C106" s="8"/>
      <c r="D106" s="34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4.25">
      <c r="A107" s="8"/>
      <c r="B107" s="8"/>
      <c r="C107" s="8"/>
      <c r="D107" s="34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4.25">
      <c r="A108" s="8"/>
      <c r="B108" s="8"/>
      <c r="C108" s="8"/>
      <c r="D108" s="34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4.25">
      <c r="A109" s="8"/>
      <c r="B109" s="8"/>
      <c r="C109" s="8"/>
      <c r="D109" s="34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4.25">
      <c r="A110" s="8"/>
      <c r="B110" s="8"/>
      <c r="C110" s="8"/>
      <c r="D110" s="34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4.25">
      <c r="A111" s="8"/>
      <c r="B111" s="8"/>
      <c r="C111" s="8"/>
      <c r="D111" s="34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4.25">
      <c r="A112" s="8"/>
      <c r="B112" s="8"/>
      <c r="C112" s="8"/>
      <c r="D112" s="34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14.25">
      <c r="A113" s="8"/>
      <c r="B113" s="8"/>
      <c r="C113" s="8"/>
      <c r="D113" s="34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14.25">
      <c r="A114" s="8"/>
      <c r="B114" s="8"/>
      <c r="C114" s="8"/>
      <c r="D114" s="34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14.25">
      <c r="A115" s="8"/>
      <c r="B115" s="8"/>
      <c r="C115" s="8"/>
      <c r="D115" s="34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14.25">
      <c r="A116" s="8"/>
      <c r="B116" s="8"/>
      <c r="C116" s="8"/>
      <c r="D116" s="34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14.25">
      <c r="A117" s="8"/>
      <c r="B117" s="8"/>
      <c r="C117" s="8"/>
      <c r="D117" s="34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14.25">
      <c r="A118" s="8"/>
      <c r="B118" s="8"/>
      <c r="C118" s="8"/>
      <c r="D118" s="34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14.25">
      <c r="A119" s="8"/>
      <c r="B119" s="8"/>
      <c r="C119" s="8"/>
      <c r="D119" s="34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14.25">
      <c r="A120" s="8"/>
      <c r="B120" s="8"/>
      <c r="C120" s="8"/>
      <c r="D120" s="34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14.25">
      <c r="A121" s="8"/>
      <c r="B121" s="8"/>
      <c r="C121" s="8"/>
      <c r="D121" s="34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14.25">
      <c r="A122" s="8"/>
      <c r="B122" s="8"/>
      <c r="C122" s="8"/>
      <c r="D122" s="34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14.25">
      <c r="A123" s="8"/>
      <c r="B123" s="8"/>
      <c r="C123" s="8"/>
      <c r="D123" s="34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14.25">
      <c r="A124" s="8"/>
      <c r="B124" s="8"/>
      <c r="C124" s="8"/>
      <c r="D124" s="34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14.25">
      <c r="A125" s="8"/>
      <c r="B125" s="8"/>
      <c r="C125" s="8"/>
      <c r="D125" s="34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4.25">
      <c r="A126" s="8"/>
      <c r="B126" s="8"/>
      <c r="C126" s="8"/>
      <c r="D126" s="34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4.25">
      <c r="A127" s="8"/>
      <c r="B127" s="8"/>
      <c r="C127" s="8"/>
      <c r="D127" s="34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4.25">
      <c r="A128" s="8"/>
      <c r="B128" s="8"/>
      <c r="C128" s="8"/>
      <c r="D128" s="34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14.25">
      <c r="A129" s="8"/>
      <c r="B129" s="8"/>
      <c r="C129" s="8"/>
      <c r="D129" s="34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14.25">
      <c r="A130" s="8"/>
      <c r="B130" s="8"/>
      <c r="C130" s="8"/>
      <c r="D130" s="34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4.25">
      <c r="A131" s="8"/>
      <c r="B131" s="8"/>
      <c r="C131" s="8"/>
      <c r="D131" s="34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14.25">
      <c r="A132" s="8"/>
      <c r="B132" s="8"/>
      <c r="C132" s="8"/>
      <c r="D132" s="34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14.25">
      <c r="A133" s="8"/>
      <c r="B133" s="8"/>
      <c r="C133" s="8"/>
      <c r="D133" s="34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14.25">
      <c r="A134" s="8"/>
      <c r="B134" s="8"/>
      <c r="C134" s="8"/>
      <c r="D134" s="34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14.25">
      <c r="A135" s="8"/>
      <c r="B135" s="8"/>
      <c r="C135" s="8"/>
      <c r="D135" s="34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14.25">
      <c r="A136" s="8"/>
      <c r="B136" s="8"/>
      <c r="C136" s="8"/>
      <c r="D136" s="34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14.25">
      <c r="A137" s="8"/>
      <c r="B137" s="8"/>
      <c r="C137" s="8"/>
      <c r="D137" s="34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14.25">
      <c r="A138" s="8"/>
      <c r="B138" s="8"/>
      <c r="C138" s="8"/>
      <c r="D138" s="34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4.25">
      <c r="A139" s="8"/>
      <c r="B139" s="8"/>
      <c r="C139" s="8"/>
      <c r="D139" s="34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14.25">
      <c r="A140" s="8"/>
      <c r="B140" s="8"/>
      <c r="C140" s="8"/>
      <c r="D140" s="34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14.25">
      <c r="A141" s="8"/>
      <c r="B141" s="8"/>
      <c r="C141" s="8"/>
      <c r="D141" s="34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14.25">
      <c r="A142" s="8"/>
      <c r="B142" s="8"/>
      <c r="C142" s="8"/>
      <c r="D142" s="34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4.25">
      <c r="A143" s="8"/>
      <c r="B143" s="8"/>
      <c r="C143" s="8"/>
      <c r="D143" s="34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4.25">
      <c r="A144" s="8"/>
      <c r="B144" s="8"/>
      <c r="C144" s="8"/>
      <c r="D144" s="34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4.25">
      <c r="A145" s="8"/>
      <c r="B145" s="8"/>
      <c r="C145" s="8"/>
      <c r="D145" s="34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4.25">
      <c r="A146" s="8"/>
      <c r="B146" s="8"/>
      <c r="C146" s="8"/>
      <c r="D146" s="34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14.25">
      <c r="A147" s="8"/>
      <c r="B147" s="8"/>
      <c r="C147" s="8"/>
      <c r="D147" s="34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14.25">
      <c r="A148" s="8"/>
      <c r="B148" s="8"/>
      <c r="C148" s="8"/>
      <c r="D148" s="34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14.25">
      <c r="A149" s="8"/>
      <c r="B149" s="8"/>
      <c r="C149" s="8"/>
      <c r="D149" s="34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4.25">
      <c r="A150" s="8"/>
      <c r="B150" s="8"/>
      <c r="C150" s="8"/>
      <c r="D150" s="34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4.25">
      <c r="A151" s="8"/>
      <c r="B151" s="8"/>
      <c r="C151" s="8"/>
      <c r="D151" s="34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4.25">
      <c r="A152" s="8"/>
      <c r="B152" s="8"/>
      <c r="C152" s="8"/>
      <c r="D152" s="34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4.25">
      <c r="A153" s="8"/>
      <c r="B153" s="8"/>
      <c r="C153" s="8"/>
      <c r="D153" s="34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4.25">
      <c r="A154" s="8"/>
      <c r="B154" s="8"/>
      <c r="C154" s="8"/>
      <c r="D154" s="34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4.25">
      <c r="A155" s="8"/>
      <c r="B155" s="8"/>
      <c r="C155" s="8"/>
      <c r="D155" s="34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4.25">
      <c r="A156" s="8"/>
      <c r="B156" s="8"/>
      <c r="C156" s="8"/>
      <c r="D156" s="34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4.25">
      <c r="A157" s="8"/>
      <c r="B157" s="8"/>
      <c r="C157" s="8"/>
      <c r="D157" s="34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4.25">
      <c r="A158" s="8"/>
      <c r="B158" s="8"/>
      <c r="C158" s="8"/>
      <c r="D158" s="34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4.25">
      <c r="A159" s="8"/>
      <c r="B159" s="8"/>
      <c r="C159" s="8"/>
      <c r="D159" s="34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4.25">
      <c r="A160" s="8"/>
      <c r="B160" s="8"/>
      <c r="C160" s="8"/>
      <c r="D160" s="34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4.25">
      <c r="A161" s="8"/>
      <c r="B161" s="8"/>
      <c r="C161" s="8"/>
      <c r="D161" s="34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4.25">
      <c r="A162" s="8"/>
      <c r="B162" s="8"/>
      <c r="C162" s="8"/>
      <c r="D162" s="34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14.25">
      <c r="A163" s="8"/>
      <c r="B163" s="8"/>
      <c r="C163" s="8"/>
      <c r="D163" s="34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4.25">
      <c r="A164" s="8"/>
      <c r="B164" s="8"/>
      <c r="C164" s="8"/>
      <c r="D164" s="34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4.25">
      <c r="A165" s="8"/>
      <c r="B165" s="8"/>
      <c r="C165" s="8"/>
      <c r="D165" s="34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4.25">
      <c r="A166" s="8"/>
      <c r="B166" s="8"/>
      <c r="C166" s="8"/>
      <c r="D166" s="34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14.25">
      <c r="A167" s="8"/>
      <c r="B167" s="8"/>
      <c r="C167" s="8"/>
      <c r="D167" s="34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14.25">
      <c r="A168" s="8"/>
      <c r="B168" s="8"/>
      <c r="C168" s="8"/>
      <c r="D168" s="34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14.25">
      <c r="A169" s="8"/>
      <c r="B169" s="8"/>
      <c r="C169" s="8"/>
      <c r="D169" s="34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14.25">
      <c r="A170" s="8"/>
      <c r="B170" s="8"/>
      <c r="C170" s="8"/>
      <c r="D170" s="34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14.25">
      <c r="A171" s="8"/>
      <c r="B171" s="8"/>
      <c r="C171" s="8"/>
      <c r="D171" s="34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14.25">
      <c r="A172" s="8"/>
      <c r="B172" s="8"/>
      <c r="C172" s="8"/>
      <c r="D172" s="34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14.25">
      <c r="A173" s="8"/>
      <c r="B173" s="8"/>
      <c r="C173" s="8"/>
      <c r="D173" s="34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14.25">
      <c r="A174" s="8"/>
      <c r="B174" s="8"/>
      <c r="C174" s="8"/>
      <c r="D174" s="34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14.25">
      <c r="A175" s="8"/>
      <c r="B175" s="8"/>
      <c r="C175" s="8"/>
      <c r="D175" s="34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14.25">
      <c r="A176" s="8"/>
      <c r="B176" s="8"/>
      <c r="C176" s="8"/>
      <c r="D176" s="34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14.25">
      <c r="A177" s="8"/>
      <c r="B177" s="8"/>
      <c r="C177" s="8"/>
      <c r="D177" s="34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14.25">
      <c r="A178" s="8"/>
      <c r="B178" s="8"/>
      <c r="C178" s="8"/>
      <c r="D178" s="34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14.25">
      <c r="A179" s="8"/>
      <c r="B179" s="8"/>
      <c r="C179" s="8"/>
      <c r="D179" s="34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14.25">
      <c r="A180" s="8"/>
      <c r="B180" s="8"/>
      <c r="C180" s="8"/>
      <c r="D180" s="34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14.25">
      <c r="A181" s="8"/>
      <c r="B181" s="8"/>
      <c r="C181" s="8"/>
      <c r="D181" s="34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14.25">
      <c r="A182" s="8"/>
      <c r="B182" s="8"/>
      <c r="C182" s="8"/>
      <c r="D182" s="34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14.25">
      <c r="A183" s="8"/>
      <c r="B183" s="8"/>
      <c r="C183" s="8"/>
      <c r="D183" s="34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14.25">
      <c r="A184" s="8"/>
      <c r="B184" s="8"/>
      <c r="C184" s="8"/>
      <c r="D184" s="34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4.25">
      <c r="A185" s="8"/>
      <c r="B185" s="8"/>
      <c r="C185" s="8"/>
      <c r="D185" s="34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4.25">
      <c r="A186" s="8"/>
      <c r="B186" s="8"/>
      <c r="C186" s="8"/>
      <c r="D186" s="34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14.25">
      <c r="A187" s="8"/>
      <c r="B187" s="8"/>
      <c r="C187" s="8"/>
      <c r="D187" s="34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14.25">
      <c r="A188" s="8"/>
      <c r="B188" s="8"/>
      <c r="C188" s="8"/>
      <c r="D188" s="34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14.25">
      <c r="A189" s="8"/>
      <c r="B189" s="8"/>
      <c r="C189" s="8"/>
      <c r="D189" s="34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14.25">
      <c r="A190" s="8"/>
      <c r="B190" s="8"/>
      <c r="C190" s="8"/>
      <c r="D190" s="34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14.25">
      <c r="A191" s="8"/>
      <c r="B191" s="8"/>
      <c r="C191" s="8"/>
      <c r="D191" s="34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14.25">
      <c r="A192" s="8"/>
      <c r="B192" s="8"/>
      <c r="C192" s="8"/>
      <c r="D192" s="34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14.25">
      <c r="A193" s="8"/>
      <c r="B193" s="8"/>
      <c r="C193" s="8"/>
      <c r="D193" s="34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14.25">
      <c r="A194" s="8"/>
      <c r="B194" s="8"/>
      <c r="C194" s="8"/>
      <c r="D194" s="34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14.25">
      <c r="A195" s="8"/>
      <c r="B195" s="8"/>
      <c r="C195" s="8"/>
      <c r="D195" s="34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4.25">
      <c r="A196" s="8"/>
      <c r="B196" s="8"/>
      <c r="C196" s="8"/>
      <c r="D196" s="34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4.25">
      <c r="A197" s="8"/>
      <c r="B197" s="8"/>
      <c r="C197" s="8"/>
      <c r="D197" s="34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14.25">
      <c r="A198" s="8"/>
      <c r="B198" s="8"/>
      <c r="C198" s="8"/>
      <c r="D198" s="34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14.25">
      <c r="A199" s="8"/>
      <c r="B199" s="8"/>
      <c r="C199" s="8"/>
      <c r="D199" s="34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14.25">
      <c r="A200" s="8"/>
      <c r="B200" s="8"/>
      <c r="C200" s="8"/>
      <c r="D200" s="34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14.25">
      <c r="A201" s="8"/>
      <c r="B201" s="8"/>
      <c r="C201" s="8"/>
      <c r="D201" s="34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14.25">
      <c r="A202" s="8"/>
      <c r="B202" s="8"/>
      <c r="C202" s="8"/>
      <c r="D202" s="34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14.25">
      <c r="A203" s="8"/>
      <c r="B203" s="8"/>
      <c r="C203" s="8"/>
      <c r="D203" s="34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14.25">
      <c r="A204" s="8"/>
      <c r="B204" s="8"/>
      <c r="C204" s="8"/>
      <c r="D204" s="34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14.25">
      <c r="A205" s="8"/>
      <c r="B205" s="8"/>
      <c r="C205" s="8"/>
      <c r="D205" s="34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14.25">
      <c r="A206" s="8"/>
      <c r="B206" s="8"/>
      <c r="C206" s="8"/>
      <c r="D206" s="34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14.25">
      <c r="A207" s="8"/>
      <c r="B207" s="8"/>
      <c r="C207" s="8"/>
      <c r="D207" s="34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14.25">
      <c r="A208" s="8"/>
      <c r="B208" s="8"/>
      <c r="C208" s="8"/>
      <c r="D208" s="34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14.25">
      <c r="A209" s="8"/>
      <c r="B209" s="8"/>
      <c r="C209" s="8"/>
      <c r="D209" s="34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14.25">
      <c r="A210" s="8"/>
      <c r="B210" s="8"/>
      <c r="C210" s="8"/>
      <c r="D210" s="34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14.25">
      <c r="A211" s="8"/>
      <c r="B211" s="8"/>
      <c r="C211" s="8"/>
      <c r="D211" s="34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14.25">
      <c r="A212" s="8"/>
      <c r="B212" s="8"/>
      <c r="C212" s="8"/>
      <c r="D212" s="34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14.25">
      <c r="A213" s="8"/>
      <c r="B213" s="8"/>
      <c r="C213" s="8"/>
      <c r="D213" s="34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14.25">
      <c r="A214" s="8"/>
      <c r="B214" s="8"/>
      <c r="C214" s="8"/>
      <c r="D214" s="34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14.25">
      <c r="A215" s="8"/>
      <c r="B215" s="8"/>
      <c r="C215" s="8"/>
      <c r="D215" s="34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14.25">
      <c r="A216" s="8"/>
      <c r="B216" s="8"/>
      <c r="C216" s="8"/>
      <c r="D216" s="34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14.25">
      <c r="A217" s="8"/>
      <c r="B217" s="8"/>
      <c r="C217" s="8"/>
      <c r="D217" s="34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14.25">
      <c r="A218" s="8"/>
      <c r="B218" s="8"/>
      <c r="C218" s="8"/>
      <c r="D218" s="34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14.25">
      <c r="A219" s="8"/>
      <c r="B219" s="8"/>
      <c r="C219" s="8"/>
      <c r="D219" s="34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14.25">
      <c r="A220" s="8"/>
      <c r="B220" s="8"/>
      <c r="C220" s="8"/>
      <c r="D220" s="34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14.25">
      <c r="A221" s="8"/>
      <c r="B221" s="8"/>
      <c r="C221" s="8"/>
      <c r="D221" s="34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14.25">
      <c r="A222" s="8"/>
      <c r="B222" s="8"/>
      <c r="C222" s="8"/>
      <c r="D222" s="34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14.25">
      <c r="A223" s="8"/>
      <c r="B223" s="8"/>
      <c r="C223" s="8"/>
      <c r="D223" s="34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14.25">
      <c r="A224" s="8"/>
      <c r="B224" s="8"/>
      <c r="C224" s="8"/>
      <c r="D224" s="34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14.25">
      <c r="A225" s="8"/>
      <c r="B225" s="8"/>
      <c r="C225" s="8"/>
      <c r="D225" s="34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14.25">
      <c r="A226" s="8"/>
      <c r="B226" s="8"/>
      <c r="C226" s="8"/>
      <c r="D226" s="34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14.25">
      <c r="A227" s="8"/>
      <c r="B227" s="8"/>
      <c r="C227" s="8"/>
      <c r="D227" s="34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14.25">
      <c r="A228" s="8"/>
      <c r="B228" s="8"/>
      <c r="C228" s="8"/>
      <c r="D228" s="34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14.25">
      <c r="A229" s="8"/>
      <c r="B229" s="8"/>
      <c r="C229" s="8"/>
      <c r="D229" s="34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14.25">
      <c r="A230" s="8"/>
      <c r="B230" s="8"/>
      <c r="C230" s="8"/>
      <c r="D230" s="34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14.25">
      <c r="A231" s="8"/>
      <c r="B231" s="8"/>
      <c r="C231" s="8"/>
      <c r="D231" s="34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14.25">
      <c r="A232" s="8"/>
      <c r="B232" s="8"/>
      <c r="C232" s="8"/>
      <c r="D232" s="34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14.25">
      <c r="A233" s="8"/>
      <c r="B233" s="8"/>
      <c r="C233" s="8"/>
      <c r="D233" s="34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14.25">
      <c r="A234" s="8"/>
      <c r="B234" s="8"/>
      <c r="C234" s="8"/>
      <c r="D234" s="34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14.25">
      <c r="A235" s="8"/>
      <c r="B235" s="8"/>
      <c r="C235" s="8"/>
      <c r="D235" s="34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14.25">
      <c r="A236" s="8"/>
      <c r="B236" s="8"/>
      <c r="C236" s="8"/>
      <c r="D236" s="34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14.25">
      <c r="A237" s="8"/>
      <c r="B237" s="8"/>
      <c r="C237" s="8"/>
      <c r="D237" s="34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14.25">
      <c r="A238" s="8"/>
      <c r="B238" s="8"/>
      <c r="C238" s="8"/>
      <c r="D238" s="34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14.25">
      <c r="A239" s="8"/>
      <c r="B239" s="8"/>
      <c r="C239" s="8"/>
      <c r="D239" s="34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14.25">
      <c r="A240" s="8"/>
      <c r="B240" s="8"/>
      <c r="C240" s="8"/>
      <c r="D240" s="34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14.25">
      <c r="A241" s="8"/>
      <c r="B241" s="8"/>
      <c r="C241" s="8"/>
      <c r="D241" s="34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14.25">
      <c r="A242" s="8"/>
      <c r="B242" s="8"/>
      <c r="C242" s="8"/>
      <c r="D242" s="34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14.25">
      <c r="A243" s="8"/>
      <c r="B243" s="8"/>
      <c r="C243" s="8"/>
      <c r="D243" s="34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14.25">
      <c r="A244" s="8"/>
      <c r="B244" s="8"/>
      <c r="C244" s="8"/>
      <c r="D244" s="34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14.25">
      <c r="A245" s="8"/>
      <c r="B245" s="8"/>
      <c r="C245" s="8"/>
      <c r="D245" s="34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14.25">
      <c r="A246" s="8"/>
      <c r="B246" s="8"/>
      <c r="C246" s="8"/>
      <c r="D246" s="34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14.25">
      <c r="A247" s="8"/>
      <c r="B247" s="8"/>
      <c r="C247" s="8"/>
      <c r="D247" s="34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14.25">
      <c r="A248" s="8"/>
      <c r="B248" s="8"/>
      <c r="C248" s="8"/>
      <c r="D248" s="34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14.25">
      <c r="A249" s="8"/>
      <c r="B249" s="8"/>
      <c r="C249" s="8"/>
      <c r="D249" s="34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14.25">
      <c r="A250" s="8"/>
      <c r="B250" s="8"/>
      <c r="C250" s="8"/>
      <c r="D250" s="34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14.25">
      <c r="A251" s="8"/>
      <c r="B251" s="8"/>
      <c r="C251" s="8"/>
      <c r="D251" s="34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14.25">
      <c r="A252" s="8"/>
      <c r="B252" s="8"/>
      <c r="C252" s="8"/>
      <c r="D252" s="34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14.25">
      <c r="A253" s="8"/>
      <c r="B253" s="8"/>
      <c r="C253" s="8"/>
      <c r="D253" s="34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14.25">
      <c r="A254" s="8"/>
      <c r="B254" s="8"/>
      <c r="C254" s="8"/>
      <c r="D254" s="34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14.25">
      <c r="A255" s="8"/>
      <c r="B255" s="8"/>
      <c r="C255" s="8"/>
      <c r="D255" s="34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14.25">
      <c r="A256" s="8"/>
      <c r="B256" s="8"/>
      <c r="C256" s="8"/>
      <c r="D256" s="34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14.25">
      <c r="A257" s="8"/>
      <c r="B257" s="8"/>
      <c r="C257" s="8"/>
      <c r="D257" s="34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14.25">
      <c r="A258" s="8"/>
      <c r="B258" s="8"/>
      <c r="C258" s="8"/>
      <c r="D258" s="34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14.25">
      <c r="A259" s="8"/>
      <c r="B259" s="8"/>
      <c r="C259" s="8"/>
      <c r="D259" s="34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14.25">
      <c r="A260" s="8"/>
      <c r="B260" s="8"/>
      <c r="C260" s="8"/>
      <c r="D260" s="34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14.25">
      <c r="A261" s="8"/>
      <c r="B261" s="8"/>
      <c r="C261" s="8"/>
      <c r="D261" s="34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14.25">
      <c r="A262" s="8"/>
      <c r="B262" s="8"/>
      <c r="C262" s="8"/>
      <c r="D262" s="34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14.25">
      <c r="A263" s="8"/>
      <c r="B263" s="8"/>
      <c r="C263" s="8"/>
      <c r="D263" s="34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14.25">
      <c r="A264" s="8"/>
      <c r="B264" s="8"/>
      <c r="C264" s="8"/>
      <c r="D264" s="34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14.25">
      <c r="A265" s="8"/>
      <c r="B265" s="8"/>
      <c r="C265" s="8"/>
      <c r="D265" s="34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14.25">
      <c r="A266" s="8"/>
      <c r="B266" s="8"/>
      <c r="C266" s="8"/>
      <c r="D266" s="34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14.25">
      <c r="A267" s="8"/>
      <c r="B267" s="8"/>
      <c r="C267" s="8"/>
      <c r="D267" s="34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14.25">
      <c r="A268" s="8"/>
      <c r="B268" s="8"/>
      <c r="C268" s="8"/>
      <c r="D268" s="34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14.25">
      <c r="A269" s="8"/>
      <c r="B269" s="8"/>
      <c r="C269" s="8"/>
      <c r="D269" s="34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14.25">
      <c r="A270" s="8"/>
      <c r="B270" s="8"/>
      <c r="C270" s="8"/>
      <c r="D270" s="34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14.25">
      <c r="A271" s="8"/>
      <c r="B271" s="8"/>
      <c r="C271" s="8"/>
      <c r="D271" s="34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14.25">
      <c r="A272" s="8"/>
      <c r="B272" s="8"/>
      <c r="C272" s="8"/>
      <c r="D272" s="34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14.25">
      <c r="A273" s="8"/>
      <c r="B273" s="8"/>
      <c r="C273" s="8"/>
      <c r="D273" s="34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14.25">
      <c r="A274" s="8"/>
      <c r="B274" s="8"/>
      <c r="C274" s="8"/>
      <c r="D274" s="34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14.25">
      <c r="A275" s="8"/>
      <c r="B275" s="8"/>
      <c r="C275" s="8"/>
      <c r="D275" s="34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14.25">
      <c r="A276" s="8"/>
      <c r="B276" s="8"/>
      <c r="C276" s="8"/>
      <c r="D276" s="34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14.25">
      <c r="A277" s="8"/>
      <c r="B277" s="8"/>
      <c r="C277" s="8"/>
      <c r="D277" s="34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14.25">
      <c r="A278" s="8"/>
      <c r="B278" s="8"/>
      <c r="C278" s="8"/>
      <c r="D278" s="34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14.25">
      <c r="A279" s="8"/>
      <c r="B279" s="8"/>
      <c r="C279" s="8"/>
      <c r="D279" s="34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14.25">
      <c r="A280" s="8"/>
      <c r="B280" s="8"/>
      <c r="C280" s="8"/>
      <c r="D280" s="34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14.25">
      <c r="A281" s="8"/>
      <c r="B281" s="8"/>
      <c r="C281" s="8"/>
      <c r="D281" s="34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14.25">
      <c r="A282" s="8"/>
      <c r="B282" s="8"/>
      <c r="C282" s="8"/>
      <c r="D282" s="34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14.25">
      <c r="A283" s="8"/>
      <c r="B283" s="8"/>
      <c r="C283" s="8"/>
      <c r="D283" s="34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14.25">
      <c r="A284" s="8"/>
      <c r="B284" s="8"/>
      <c r="C284" s="8"/>
      <c r="D284" s="34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14.25">
      <c r="A285" s="8"/>
      <c r="B285" s="8"/>
      <c r="C285" s="8"/>
      <c r="D285" s="34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14.25">
      <c r="A286" s="8"/>
      <c r="B286" s="8"/>
      <c r="C286" s="8"/>
      <c r="D286" s="34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:41" ht="14.25">
      <c r="A287" s="8"/>
      <c r="B287" s="8"/>
      <c r="C287" s="8"/>
      <c r="D287" s="34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</row>
    <row r="288" spans="1:41" ht="14.25">
      <c r="A288" s="8"/>
      <c r="B288" s="8"/>
      <c r="C288" s="8"/>
      <c r="D288" s="34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</row>
    <row r="289" spans="1:41" ht="14.25">
      <c r="A289" s="8"/>
      <c r="B289" s="8"/>
      <c r="C289" s="8"/>
      <c r="D289" s="34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</row>
    <row r="290" spans="1:41" ht="14.25">
      <c r="A290" s="8"/>
      <c r="B290" s="8"/>
      <c r="C290" s="8"/>
      <c r="D290" s="34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</row>
    <row r="291" spans="1:41" ht="14.25">
      <c r="A291" s="8"/>
      <c r="B291" s="8"/>
      <c r="C291" s="8"/>
      <c r="D291" s="34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</row>
    <row r="292" spans="1:41" ht="14.25">
      <c r="A292" s="8"/>
      <c r="B292" s="8"/>
      <c r="C292" s="8"/>
      <c r="D292" s="34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</row>
    <row r="293" spans="1:41" ht="14.25">
      <c r="A293" s="8"/>
      <c r="B293" s="8"/>
      <c r="C293" s="8"/>
      <c r="D293" s="34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</row>
    <row r="294" spans="1:41" ht="14.25">
      <c r="A294" s="8"/>
      <c r="B294" s="8"/>
      <c r="C294" s="8"/>
      <c r="D294" s="34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</row>
    <row r="295" spans="1:41" ht="14.25">
      <c r="A295" s="8"/>
      <c r="B295" s="8"/>
      <c r="C295" s="8"/>
      <c r="D295" s="34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</row>
    <row r="296" spans="1:41" ht="14.25">
      <c r="A296" s="8"/>
      <c r="B296" s="8"/>
      <c r="C296" s="8"/>
      <c r="D296" s="34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</row>
    <row r="297" spans="1:41" ht="14.25">
      <c r="A297" s="8"/>
      <c r="B297" s="8"/>
      <c r="C297" s="8"/>
      <c r="D297" s="34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</row>
    <row r="298" spans="1:41" ht="14.25">
      <c r="A298" s="8"/>
      <c r="B298" s="8"/>
      <c r="C298" s="8"/>
      <c r="D298" s="34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</row>
    <row r="299" spans="1:41" ht="14.25">
      <c r="A299" s="8"/>
      <c r="B299" s="8"/>
      <c r="C299" s="8"/>
      <c r="D299" s="34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</row>
    <row r="300" spans="1:41" ht="14.25">
      <c r="A300" s="8"/>
      <c r="B300" s="8"/>
      <c r="C300" s="8"/>
      <c r="D300" s="34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</row>
    <row r="301" spans="1:41" ht="14.25">
      <c r="A301" s="8"/>
      <c r="B301" s="8"/>
      <c r="C301" s="8"/>
      <c r="D301" s="34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</row>
    <row r="302" spans="1:41" ht="14.25">
      <c r="A302" s="8"/>
      <c r="B302" s="8"/>
      <c r="C302" s="8"/>
      <c r="D302" s="34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</row>
    <row r="303" spans="1:41" ht="14.25">
      <c r="A303" s="8"/>
      <c r="B303" s="8"/>
      <c r="C303" s="8"/>
      <c r="D303" s="34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</row>
    <row r="304" spans="1:41" ht="14.25">
      <c r="A304" s="8"/>
      <c r="B304" s="8"/>
      <c r="C304" s="8"/>
      <c r="D304" s="34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</row>
    <row r="305" spans="1:41" ht="14.25">
      <c r="A305" s="8"/>
      <c r="B305" s="8"/>
      <c r="C305" s="8"/>
      <c r="D305" s="34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</row>
    <row r="306" spans="1:41" ht="14.25">
      <c r="A306" s="8"/>
      <c r="B306" s="8"/>
      <c r="C306" s="8"/>
      <c r="D306" s="34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</row>
    <row r="307" spans="1:41" ht="14.25">
      <c r="A307" s="8"/>
      <c r="B307" s="8"/>
      <c r="C307" s="8"/>
      <c r="D307" s="34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</row>
    <row r="308" spans="1:41" ht="14.25">
      <c r="A308" s="8"/>
      <c r="B308" s="8"/>
      <c r="C308" s="8"/>
      <c r="D308" s="34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</row>
    <row r="309" spans="1:41" ht="14.25">
      <c r="A309" s="8"/>
      <c r="B309" s="8"/>
      <c r="C309" s="8"/>
      <c r="D309" s="34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</row>
    <row r="310" spans="1:41" ht="14.25">
      <c r="A310" s="8"/>
      <c r="B310" s="8"/>
      <c r="C310" s="8"/>
      <c r="D310" s="34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</row>
    <row r="311" spans="1:41" ht="14.25">
      <c r="A311" s="8"/>
      <c r="B311" s="8"/>
      <c r="C311" s="8"/>
      <c r="D311" s="34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</row>
    <row r="312" spans="1:41" ht="14.25">
      <c r="A312" s="8"/>
      <c r="B312" s="8"/>
      <c r="C312" s="8"/>
      <c r="D312" s="34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</row>
    <row r="313" spans="1:41" ht="14.25">
      <c r="A313" s="8"/>
      <c r="B313" s="8"/>
      <c r="C313" s="8"/>
      <c r="D313" s="34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</row>
    <row r="314" spans="1:41" ht="14.25">
      <c r="A314" s="8"/>
      <c r="B314" s="8"/>
      <c r="C314" s="8"/>
      <c r="D314" s="34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</row>
    <row r="315" spans="1:41" ht="14.25">
      <c r="A315" s="8"/>
      <c r="B315" s="8"/>
      <c r="C315" s="8"/>
      <c r="D315" s="34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 spans="1:41" ht="14.25">
      <c r="A316" s="8"/>
      <c r="B316" s="8"/>
      <c r="C316" s="8"/>
      <c r="D316" s="34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</row>
    <row r="317" spans="1:41" ht="14.25">
      <c r="A317" s="8"/>
      <c r="B317" s="8"/>
      <c r="C317" s="8"/>
      <c r="D317" s="34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</row>
    <row r="318" spans="1:41" ht="14.25">
      <c r="A318" s="8"/>
      <c r="B318" s="8"/>
      <c r="C318" s="8"/>
      <c r="D318" s="34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</row>
    <row r="319" spans="1:41" ht="14.25">
      <c r="A319" s="8"/>
      <c r="B319" s="8"/>
      <c r="C319" s="8"/>
      <c r="D319" s="34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</row>
    <row r="320" spans="1:41" ht="14.25">
      <c r="A320" s="8"/>
      <c r="B320" s="8"/>
      <c r="C320" s="8"/>
      <c r="D320" s="34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</row>
    <row r="321" spans="1:41" ht="14.25">
      <c r="A321" s="8"/>
      <c r="B321" s="8"/>
      <c r="C321" s="8"/>
      <c r="D321" s="34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</row>
    <row r="322" spans="1:41" ht="14.25">
      <c r="A322" s="8"/>
      <c r="B322" s="8"/>
      <c r="C322" s="8"/>
      <c r="D322" s="34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</row>
    <row r="323" spans="1:41" ht="14.25">
      <c r="A323" s="8"/>
      <c r="B323" s="8"/>
      <c r="C323" s="8"/>
      <c r="D323" s="34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</row>
    <row r="324" spans="1:41" ht="14.25">
      <c r="A324" s="8"/>
      <c r="B324" s="8"/>
      <c r="C324" s="8"/>
      <c r="D324" s="34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</row>
    <row r="325" spans="1:41" ht="14.25">
      <c r="A325" s="8"/>
      <c r="B325" s="8"/>
      <c r="C325" s="8"/>
      <c r="D325" s="34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</row>
    <row r="326" spans="1:41" ht="14.25">
      <c r="A326" s="8"/>
      <c r="B326" s="8"/>
      <c r="C326" s="8"/>
      <c r="D326" s="34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</row>
    <row r="327" spans="1:41" ht="14.25">
      <c r="A327" s="8"/>
      <c r="B327" s="8"/>
      <c r="C327" s="8"/>
      <c r="D327" s="34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</row>
    <row r="328" spans="1:41" ht="14.25">
      <c r="A328" s="8"/>
      <c r="B328" s="8"/>
      <c r="C328" s="8"/>
      <c r="D328" s="34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</row>
    <row r="329" spans="1:41" ht="14.25">
      <c r="A329" s="8"/>
      <c r="B329" s="8"/>
      <c r="C329" s="8"/>
      <c r="D329" s="34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</row>
    <row r="330" spans="1:41" ht="14.25">
      <c r="A330" s="8"/>
      <c r="B330" s="8"/>
      <c r="C330" s="8"/>
      <c r="D330" s="34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</row>
    <row r="331" spans="1:41" ht="14.25">
      <c r="A331" s="8"/>
      <c r="B331" s="8"/>
      <c r="C331" s="8"/>
      <c r="D331" s="34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</row>
    <row r="332" spans="1:41" ht="14.25">
      <c r="A332" s="8"/>
      <c r="B332" s="8"/>
      <c r="C332" s="8"/>
      <c r="D332" s="34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</row>
    <row r="333" spans="1:41" ht="14.25">
      <c r="A333" s="8"/>
      <c r="B333" s="8"/>
      <c r="C333" s="8"/>
      <c r="D333" s="34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</row>
    <row r="334" spans="1:41" ht="14.25">
      <c r="A334" s="8"/>
      <c r="B334" s="8"/>
      <c r="C334" s="8"/>
      <c r="D334" s="34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</row>
    <row r="335" spans="1:41" ht="14.25">
      <c r="A335" s="8"/>
      <c r="B335" s="8"/>
      <c r="C335" s="8"/>
      <c r="D335" s="34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</row>
    <row r="336" spans="1:41" ht="14.25">
      <c r="A336" s="8"/>
      <c r="B336" s="8"/>
      <c r="C336" s="8"/>
      <c r="D336" s="34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</row>
    <row r="337" spans="1:41" ht="14.25">
      <c r="A337" s="8"/>
      <c r="B337" s="8"/>
      <c r="C337" s="8"/>
      <c r="D337" s="34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</row>
    <row r="338" spans="1:41" ht="14.25">
      <c r="A338" s="8"/>
      <c r="B338" s="8"/>
      <c r="C338" s="8"/>
      <c r="D338" s="34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</row>
    <row r="339" spans="1:41" ht="14.25">
      <c r="A339" s="8"/>
      <c r="B339" s="8"/>
      <c r="C339" s="8"/>
      <c r="D339" s="34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</row>
    <row r="340" spans="1:41" ht="14.25">
      <c r="A340" s="8"/>
      <c r="B340" s="8"/>
      <c r="C340" s="8"/>
      <c r="D340" s="34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</row>
    <row r="341" spans="1:41" ht="14.25">
      <c r="A341" s="8"/>
      <c r="B341" s="8"/>
      <c r="C341" s="8"/>
      <c r="D341" s="34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 spans="1:41" ht="14.25">
      <c r="A342" s="8"/>
      <c r="B342" s="8"/>
      <c r="C342" s="8"/>
      <c r="D342" s="34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</row>
    <row r="343" spans="1:41" ht="14.25">
      <c r="A343" s="8"/>
      <c r="B343" s="8"/>
      <c r="C343" s="8"/>
      <c r="D343" s="34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</row>
    <row r="344" spans="1:41" ht="14.25">
      <c r="A344" s="8"/>
      <c r="B344" s="8"/>
      <c r="C344" s="8"/>
      <c r="D344" s="34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</row>
    <row r="345" spans="1:41" ht="14.25">
      <c r="A345" s="8"/>
      <c r="B345" s="8"/>
      <c r="C345" s="8"/>
      <c r="D345" s="34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</row>
    <row r="346" spans="1:41" ht="14.25">
      <c r="A346" s="8"/>
      <c r="B346" s="8"/>
      <c r="C346" s="8"/>
      <c r="D346" s="34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</row>
    <row r="347" spans="1:41" ht="14.25">
      <c r="A347" s="8"/>
      <c r="B347" s="8"/>
      <c r="C347" s="8"/>
      <c r="D347" s="34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</row>
    <row r="348" spans="1:41" ht="14.25">
      <c r="A348" s="8"/>
      <c r="B348" s="8"/>
      <c r="C348" s="8"/>
      <c r="D348" s="34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</row>
    <row r="349" spans="1:41" ht="14.25">
      <c r="A349" s="8"/>
      <c r="B349" s="8"/>
      <c r="C349" s="8"/>
      <c r="D349" s="34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</row>
    <row r="350" spans="1:41" ht="14.25">
      <c r="A350" s="8"/>
      <c r="B350" s="8"/>
      <c r="C350" s="8"/>
      <c r="D350" s="34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</row>
    <row r="351" spans="1:41" ht="14.25">
      <c r="A351" s="8"/>
      <c r="B351" s="8"/>
      <c r="C351" s="8"/>
      <c r="D351" s="34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</row>
    <row r="352" spans="1:41" ht="14.25">
      <c r="A352" s="8"/>
      <c r="B352" s="8"/>
      <c r="C352" s="8"/>
      <c r="D352" s="34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</row>
    <row r="353" spans="1:41" ht="14.25">
      <c r="A353" s="8"/>
      <c r="B353" s="8"/>
      <c r="C353" s="8"/>
      <c r="D353" s="34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</row>
    <row r="354" spans="1:41" ht="14.25">
      <c r="A354" s="8"/>
      <c r="B354" s="8"/>
      <c r="C354" s="8"/>
      <c r="D354" s="34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</row>
    <row r="355" spans="1:41" ht="14.25">
      <c r="A355" s="8"/>
      <c r="B355" s="8"/>
      <c r="C355" s="8"/>
      <c r="D355" s="34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</row>
    <row r="356" spans="1:41" ht="14.25">
      <c r="A356" s="8"/>
      <c r="B356" s="8"/>
      <c r="C356" s="8"/>
      <c r="D356" s="34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</row>
    <row r="357" spans="1:41" ht="14.25">
      <c r="A357" s="8"/>
      <c r="B357" s="8"/>
      <c r="C357" s="8"/>
      <c r="D357" s="34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</row>
    <row r="358" spans="1:41" ht="14.25">
      <c r="A358" s="8"/>
      <c r="B358" s="8"/>
      <c r="C358" s="8"/>
      <c r="D358" s="34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</row>
    <row r="359" spans="1:41" ht="14.25">
      <c r="A359" s="8"/>
      <c r="B359" s="8"/>
      <c r="C359" s="8"/>
      <c r="D359" s="34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</row>
    <row r="360" spans="1:41" ht="14.25">
      <c r="A360" s="8"/>
      <c r="B360" s="8"/>
      <c r="C360" s="8"/>
      <c r="D360" s="34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</row>
    <row r="361" spans="1:41" ht="14.25">
      <c r="A361" s="8"/>
      <c r="B361" s="8"/>
      <c r="C361" s="8"/>
      <c r="D361" s="34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</row>
    <row r="362" spans="1:41" ht="14.25">
      <c r="A362" s="8"/>
      <c r="B362" s="8"/>
      <c r="C362" s="8"/>
      <c r="D362" s="34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</row>
    <row r="363" spans="1:41" ht="14.25">
      <c r="A363" s="8"/>
      <c r="B363" s="8"/>
      <c r="C363" s="8"/>
      <c r="D363" s="34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</row>
    <row r="364" spans="1:41" ht="14.25">
      <c r="A364" s="8"/>
      <c r="B364" s="8"/>
      <c r="C364" s="8"/>
      <c r="D364" s="34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</row>
    <row r="365" spans="1:41" ht="14.25">
      <c r="A365" s="8"/>
      <c r="B365" s="8"/>
      <c r="C365" s="8"/>
      <c r="D365" s="34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 spans="1:41" ht="14.25">
      <c r="A366" s="8"/>
      <c r="B366" s="8"/>
      <c r="C366" s="8"/>
      <c r="D366" s="34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</row>
    <row r="367" spans="1:41" ht="14.25">
      <c r="A367" s="8"/>
      <c r="B367" s="8"/>
      <c r="C367" s="8"/>
      <c r="D367" s="34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</row>
    <row r="368" spans="1:41" ht="14.25">
      <c r="A368" s="8"/>
      <c r="B368" s="8"/>
      <c r="C368" s="8"/>
      <c r="D368" s="34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</row>
    <row r="369" spans="1:41" ht="14.25">
      <c r="A369" s="8"/>
      <c r="B369" s="8"/>
      <c r="C369" s="8"/>
      <c r="D369" s="34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</row>
    <row r="370" spans="1:41" ht="14.25">
      <c r="A370" s="8"/>
      <c r="B370" s="8"/>
      <c r="C370" s="8"/>
      <c r="D370" s="34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</row>
    <row r="371" spans="1:41" ht="14.25">
      <c r="A371" s="8"/>
      <c r="B371" s="8"/>
      <c r="C371" s="8"/>
      <c r="D371" s="34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</row>
    <row r="372" spans="1:41" ht="14.25">
      <c r="A372" s="8"/>
      <c r="B372" s="8"/>
      <c r="C372" s="8"/>
      <c r="D372" s="34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</row>
    <row r="373" spans="1:41" ht="14.25">
      <c r="A373" s="8"/>
      <c r="B373" s="8"/>
      <c r="C373" s="8"/>
      <c r="D373" s="34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</row>
    <row r="374" spans="1:41" ht="14.25">
      <c r="A374" s="8"/>
      <c r="B374" s="8"/>
      <c r="C374" s="8"/>
      <c r="D374" s="34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</row>
    <row r="375" spans="1:41" ht="14.25">
      <c r="A375" s="8"/>
      <c r="B375" s="8"/>
      <c r="C375" s="8"/>
      <c r="D375" s="34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</row>
    <row r="376" spans="1:41" ht="14.25">
      <c r="A376" s="8"/>
      <c r="B376" s="8"/>
      <c r="C376" s="8"/>
      <c r="D376" s="34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</row>
    <row r="377" spans="1:41" ht="14.25">
      <c r="A377" s="8"/>
      <c r="B377" s="8"/>
      <c r="C377" s="8"/>
      <c r="D377" s="34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</row>
    <row r="378" spans="1:41" ht="14.25">
      <c r="A378" s="8"/>
      <c r="B378" s="8"/>
      <c r="C378" s="8"/>
      <c r="D378" s="34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</row>
    <row r="379" spans="1:41" ht="14.25">
      <c r="A379" s="8"/>
      <c r="B379" s="8"/>
      <c r="C379" s="8"/>
      <c r="D379" s="34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</row>
    <row r="380" spans="1:41" ht="14.25">
      <c r="A380" s="8"/>
      <c r="B380" s="8"/>
      <c r="C380" s="8"/>
      <c r="D380" s="34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</row>
    <row r="381" spans="1:41" ht="14.25">
      <c r="A381" s="8"/>
      <c r="B381" s="8"/>
      <c r="C381" s="8"/>
      <c r="D381" s="34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</row>
    <row r="382" spans="1:41" ht="14.25">
      <c r="A382" s="8"/>
      <c r="B382" s="8"/>
      <c r="C382" s="8"/>
      <c r="D382" s="34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</row>
    <row r="383" spans="1:41" ht="14.25">
      <c r="A383" s="8"/>
      <c r="B383" s="8"/>
      <c r="C383" s="8"/>
      <c r="D383" s="34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</row>
    <row r="384" spans="1:41" ht="14.25">
      <c r="A384" s="8"/>
      <c r="B384" s="8"/>
      <c r="C384" s="8"/>
      <c r="D384" s="34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</row>
    <row r="385" spans="1:41" ht="14.25">
      <c r="A385" s="8"/>
      <c r="B385" s="8"/>
      <c r="C385" s="8"/>
      <c r="D385" s="34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</row>
    <row r="386" spans="1:41" ht="14.25">
      <c r="A386" s="8"/>
      <c r="B386" s="8"/>
      <c r="C386" s="8"/>
      <c r="D386" s="34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</row>
    <row r="387" spans="1:41" ht="14.25">
      <c r="A387" s="8"/>
      <c r="B387" s="8"/>
      <c r="C387" s="8"/>
      <c r="D387" s="34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</row>
    <row r="388" spans="1:41" ht="14.25">
      <c r="A388" s="8"/>
      <c r="B388" s="8"/>
      <c r="C388" s="8"/>
      <c r="D388" s="34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</row>
    <row r="389" spans="1:41" ht="14.25">
      <c r="A389" s="8"/>
      <c r="B389" s="8"/>
      <c r="C389" s="8"/>
      <c r="D389" s="34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</row>
    <row r="390" spans="1:41" ht="14.25">
      <c r="A390" s="8"/>
      <c r="B390" s="8"/>
      <c r="C390" s="8"/>
      <c r="D390" s="34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</row>
    <row r="391" spans="1:41" ht="14.25">
      <c r="A391" s="8"/>
      <c r="B391" s="8"/>
      <c r="C391" s="8"/>
      <c r="D391" s="34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</row>
    <row r="392" spans="1:41" ht="14.25">
      <c r="A392" s="8"/>
      <c r="B392" s="8"/>
      <c r="C392" s="8"/>
      <c r="D392" s="34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</row>
    <row r="393" spans="1:41" ht="14.25">
      <c r="A393" s="8"/>
      <c r="B393" s="8"/>
      <c r="C393" s="8"/>
      <c r="D393" s="34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</row>
    <row r="394" spans="1:41" ht="14.25">
      <c r="A394" s="8"/>
      <c r="B394" s="8"/>
      <c r="C394" s="8"/>
      <c r="D394" s="34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</row>
    <row r="395" spans="1:41" ht="14.25">
      <c r="A395" s="8"/>
      <c r="B395" s="8"/>
      <c r="C395" s="8"/>
      <c r="D395" s="34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 spans="1:41" ht="14.25">
      <c r="A396" s="8"/>
      <c r="B396" s="8"/>
      <c r="C396" s="8"/>
      <c r="D396" s="34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</row>
    <row r="397" spans="1:41" ht="14.25">
      <c r="A397" s="8"/>
      <c r="B397" s="8"/>
      <c r="C397" s="8"/>
      <c r="D397" s="34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</row>
    <row r="398" spans="1:41" ht="14.25">
      <c r="A398" s="8"/>
      <c r="B398" s="8"/>
      <c r="C398" s="8"/>
      <c r="D398" s="34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</row>
    <row r="399" spans="1:41" ht="14.25">
      <c r="A399" s="8"/>
      <c r="B399" s="8"/>
      <c r="C399" s="8"/>
      <c r="D399" s="34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</row>
    <row r="400" spans="1:41" ht="14.25">
      <c r="A400" s="8"/>
      <c r="B400" s="8"/>
      <c r="C400" s="8"/>
      <c r="D400" s="34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</row>
    <row r="401" spans="1:41" ht="14.25">
      <c r="A401" s="8"/>
      <c r="B401" s="8"/>
      <c r="C401" s="8"/>
      <c r="D401" s="34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</row>
    <row r="402" spans="1:41" ht="14.25">
      <c r="A402" s="8"/>
      <c r="B402" s="8"/>
      <c r="C402" s="8"/>
      <c r="D402" s="34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</row>
    <row r="403" spans="1:41" ht="14.25">
      <c r="A403" s="8"/>
      <c r="B403" s="8"/>
      <c r="C403" s="8"/>
      <c r="D403" s="34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</row>
    <row r="404" spans="1:41" ht="14.25">
      <c r="A404" s="8"/>
      <c r="B404" s="8"/>
      <c r="C404" s="8"/>
      <c r="D404" s="34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</row>
    <row r="405" spans="1:41" ht="14.25">
      <c r="A405" s="8"/>
      <c r="B405" s="8"/>
      <c r="C405" s="8"/>
      <c r="D405" s="34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</row>
    <row r="406" spans="1:41" ht="14.25">
      <c r="A406" s="8"/>
      <c r="B406" s="8"/>
      <c r="C406" s="8"/>
      <c r="D406" s="34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</row>
    <row r="407" spans="1:41" ht="14.25">
      <c r="A407" s="8"/>
      <c r="B407" s="8"/>
      <c r="C407" s="8"/>
      <c r="D407" s="34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</row>
    <row r="408" spans="1:41" ht="14.25">
      <c r="A408" s="8"/>
      <c r="B408" s="8"/>
      <c r="C408" s="8"/>
      <c r="D408" s="34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</row>
    <row r="409" spans="1:41" ht="14.25">
      <c r="A409" s="8"/>
      <c r="B409" s="8"/>
      <c r="C409" s="8"/>
      <c r="D409" s="34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</row>
    <row r="410" spans="1:41" ht="14.25">
      <c r="A410" s="8"/>
      <c r="B410" s="8"/>
      <c r="C410" s="8"/>
      <c r="D410" s="34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</row>
    <row r="411" spans="1:41" ht="14.25">
      <c r="A411" s="8"/>
      <c r="B411" s="8"/>
      <c r="C411" s="8"/>
      <c r="D411" s="34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</row>
    <row r="412" spans="1:41" ht="14.25">
      <c r="A412" s="8"/>
      <c r="B412" s="8"/>
      <c r="C412" s="8"/>
      <c r="D412" s="34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</row>
    <row r="413" spans="1:41" ht="14.25">
      <c r="A413" s="8"/>
      <c r="B413" s="8"/>
      <c r="C413" s="8"/>
      <c r="D413" s="34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</row>
    <row r="414" spans="1:41" ht="14.25">
      <c r="A414" s="8"/>
      <c r="B414" s="8"/>
      <c r="C414" s="8"/>
      <c r="D414" s="34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</row>
    <row r="415" spans="1:41" ht="14.25">
      <c r="A415" s="8"/>
      <c r="B415" s="8"/>
      <c r="C415" s="8"/>
      <c r="D415" s="34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</row>
    <row r="416" spans="1:41" ht="14.25">
      <c r="A416" s="8"/>
      <c r="B416" s="8"/>
      <c r="C416" s="8"/>
      <c r="D416" s="34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</row>
    <row r="417" spans="1:41" ht="14.25">
      <c r="A417" s="8"/>
      <c r="B417" s="8"/>
      <c r="C417" s="8"/>
      <c r="D417" s="34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</row>
    <row r="418" spans="1:41" ht="14.25">
      <c r="A418" s="8"/>
      <c r="B418" s="8"/>
      <c r="C418" s="8"/>
      <c r="D418" s="34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</row>
    <row r="419" spans="1:41" ht="14.25">
      <c r="A419" s="8"/>
      <c r="B419" s="8"/>
      <c r="C419" s="8"/>
      <c r="D419" s="34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</row>
    <row r="420" spans="1:41" ht="14.25">
      <c r="A420" s="8"/>
      <c r="B420" s="8"/>
      <c r="C420" s="8"/>
      <c r="D420" s="34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</row>
    <row r="421" spans="1:41" ht="14.25">
      <c r="A421" s="8"/>
      <c r="B421" s="8"/>
      <c r="C421" s="8"/>
      <c r="D421" s="34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</row>
    <row r="422" spans="1:41" ht="14.25">
      <c r="A422" s="8"/>
      <c r="B422" s="8"/>
      <c r="C422" s="8"/>
      <c r="D422" s="34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</row>
    <row r="423" spans="1:41" ht="14.25">
      <c r="A423" s="8"/>
      <c r="B423" s="8"/>
      <c r="C423" s="8"/>
      <c r="D423" s="34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 spans="1:41" ht="14.25">
      <c r="A424" s="8"/>
      <c r="B424" s="8"/>
      <c r="C424" s="8"/>
      <c r="D424" s="34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</row>
    <row r="425" spans="1:41" ht="14.25">
      <c r="A425" s="8"/>
      <c r="B425" s="8"/>
      <c r="C425" s="8"/>
      <c r="D425" s="34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</row>
    <row r="426" spans="1:41" ht="14.25">
      <c r="A426" s="8"/>
      <c r="B426" s="8"/>
      <c r="C426" s="8"/>
      <c r="D426" s="34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</row>
    <row r="427" spans="1:41" ht="14.25">
      <c r="A427" s="8"/>
      <c r="B427" s="8"/>
      <c r="C427" s="8"/>
      <c r="D427" s="34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</row>
    <row r="428" spans="1:41" ht="14.25">
      <c r="A428" s="8"/>
      <c r="B428" s="8"/>
      <c r="C428" s="8"/>
      <c r="D428" s="34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</row>
    <row r="429" spans="1:41" ht="14.25">
      <c r="A429" s="8"/>
      <c r="B429" s="8"/>
      <c r="C429" s="8"/>
      <c r="D429" s="34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</row>
    <row r="430" spans="1:41" ht="14.25">
      <c r="A430" s="8"/>
      <c r="B430" s="8"/>
      <c r="C430" s="8"/>
      <c r="D430" s="34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</row>
    <row r="431" spans="1:41" ht="14.25">
      <c r="A431" s="8"/>
      <c r="B431" s="8"/>
      <c r="C431" s="8"/>
      <c r="D431" s="34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</row>
    <row r="432" spans="1:41" ht="14.25">
      <c r="A432" s="8"/>
      <c r="B432" s="8"/>
      <c r="C432" s="8"/>
      <c r="D432" s="34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</row>
    <row r="433" spans="1:41" ht="14.25">
      <c r="A433" s="8"/>
      <c r="B433" s="8"/>
      <c r="C433" s="8"/>
      <c r="D433" s="34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</row>
    <row r="434" spans="1:41" ht="14.25">
      <c r="A434" s="8"/>
      <c r="B434" s="8"/>
      <c r="C434" s="8"/>
      <c r="D434" s="34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</row>
    <row r="435" spans="1:41" ht="14.25">
      <c r="A435" s="8"/>
      <c r="B435" s="8"/>
      <c r="C435" s="8"/>
      <c r="D435" s="34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</row>
    <row r="436" spans="1:41" ht="14.25">
      <c r="A436" s="8"/>
      <c r="B436" s="8"/>
      <c r="C436" s="8"/>
      <c r="D436" s="34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</row>
    <row r="437" spans="1:41" ht="14.25">
      <c r="A437" s="8"/>
      <c r="B437" s="8"/>
      <c r="C437" s="8"/>
      <c r="D437" s="34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</row>
    <row r="438" spans="1:41" ht="14.25">
      <c r="A438" s="8"/>
      <c r="B438" s="8"/>
      <c r="C438" s="8"/>
      <c r="D438" s="34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</row>
    <row r="439" spans="1:41" ht="14.25">
      <c r="A439" s="8"/>
      <c r="B439" s="8"/>
      <c r="C439" s="8"/>
      <c r="D439" s="34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</row>
    <row r="440" spans="1:41" ht="14.25">
      <c r="A440" s="8"/>
      <c r="B440" s="8"/>
      <c r="C440" s="8"/>
      <c r="D440" s="34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</row>
    <row r="441" spans="1:41" ht="14.25">
      <c r="A441" s="8"/>
      <c r="B441" s="8"/>
      <c r="C441" s="8"/>
      <c r="D441" s="34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</row>
    <row r="442" spans="1:41" ht="14.25">
      <c r="A442" s="8"/>
      <c r="B442" s="8"/>
      <c r="C442" s="8"/>
      <c r="D442" s="34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</row>
    <row r="443" spans="1:41" ht="14.25">
      <c r="A443" s="8"/>
      <c r="B443" s="8"/>
      <c r="C443" s="8"/>
      <c r="D443" s="34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 spans="1:41" ht="14.25">
      <c r="A444" s="8"/>
      <c r="B444" s="8"/>
      <c r="C444" s="8"/>
      <c r="D444" s="34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</row>
    <row r="445" spans="1:41" ht="14.25">
      <c r="A445" s="8"/>
      <c r="B445" s="8"/>
      <c r="C445" s="8"/>
      <c r="D445" s="34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</row>
    <row r="446" spans="1:41" ht="14.25">
      <c r="A446" s="8"/>
      <c r="B446" s="8"/>
      <c r="C446" s="8"/>
      <c r="D446" s="34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</row>
    <row r="447" spans="1:41" ht="14.25">
      <c r="A447" s="8"/>
      <c r="B447" s="8"/>
      <c r="C447" s="8"/>
      <c r="D447" s="34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</row>
    <row r="448" spans="1:41" ht="14.25">
      <c r="A448" s="8"/>
      <c r="B448" s="8"/>
      <c r="C448" s="8"/>
      <c r="D448" s="34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</row>
    <row r="449" spans="1:41" ht="14.25">
      <c r="A449" s="8"/>
      <c r="B449" s="8"/>
      <c r="C449" s="8"/>
      <c r="D449" s="34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</row>
    <row r="450" spans="1:41" ht="14.25">
      <c r="A450" s="8"/>
      <c r="B450" s="8"/>
      <c r="C450" s="8"/>
      <c r="D450" s="34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</row>
    <row r="451" spans="1:41" ht="14.25">
      <c r="A451" s="8"/>
      <c r="B451" s="8"/>
      <c r="C451" s="8"/>
      <c r="D451" s="34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</row>
    <row r="452" spans="1:41" ht="14.25">
      <c r="A452" s="8"/>
      <c r="B452" s="8"/>
      <c r="C452" s="8"/>
      <c r="D452" s="34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</row>
    <row r="453" spans="1:41" ht="14.25">
      <c r="A453" s="8"/>
      <c r="B453" s="8"/>
      <c r="C453" s="8"/>
      <c r="D453" s="34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</row>
    <row r="454" spans="1:41" ht="14.25">
      <c r="A454" s="8"/>
      <c r="B454" s="8"/>
      <c r="C454" s="8"/>
      <c r="D454" s="34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</row>
    <row r="455" spans="1:41" ht="14.25">
      <c r="A455" s="8"/>
      <c r="B455" s="8"/>
      <c r="C455" s="8"/>
      <c r="D455" s="34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</row>
    <row r="456" spans="1:41" ht="14.25">
      <c r="A456" s="8"/>
      <c r="B456" s="8"/>
      <c r="C456" s="8"/>
      <c r="D456" s="34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</row>
    <row r="457" spans="1:41" ht="14.25">
      <c r="A457" s="8"/>
      <c r="B457" s="8"/>
      <c r="C457" s="8"/>
      <c r="D457" s="34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</row>
    <row r="458" spans="1:41" ht="14.25">
      <c r="A458" s="8"/>
      <c r="B458" s="8"/>
      <c r="C458" s="8"/>
      <c r="D458" s="34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</row>
    <row r="459" spans="1:41" ht="14.25">
      <c r="A459" s="8"/>
      <c r="B459" s="8"/>
      <c r="C459" s="8"/>
      <c r="D459" s="34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</row>
    <row r="460" spans="1:41" ht="14.25">
      <c r="A460" s="8"/>
      <c r="B460" s="8"/>
      <c r="C460" s="8"/>
      <c r="D460" s="34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</row>
    <row r="461" spans="1:41" ht="14.25">
      <c r="A461" s="8"/>
      <c r="B461" s="8"/>
      <c r="C461" s="8"/>
      <c r="D461" s="34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</row>
    <row r="462" spans="1:41" ht="14.25">
      <c r="A462" s="8"/>
      <c r="B462" s="8"/>
      <c r="C462" s="8"/>
      <c r="D462" s="34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</row>
    <row r="463" spans="1:41" ht="14.25">
      <c r="A463" s="8"/>
      <c r="B463" s="8"/>
      <c r="C463" s="8"/>
      <c r="D463" s="34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</row>
    <row r="464" spans="1:41" ht="14.25">
      <c r="A464" s="8"/>
      <c r="B464" s="8"/>
      <c r="C464" s="8"/>
      <c r="D464" s="34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</row>
    <row r="465" spans="1:41" ht="14.25">
      <c r="A465" s="8"/>
      <c r="B465" s="8"/>
      <c r="C465" s="8"/>
      <c r="D465" s="34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</row>
    <row r="466" spans="1:41" ht="14.25">
      <c r="A466" s="8"/>
      <c r="B466" s="8"/>
      <c r="C466" s="8"/>
      <c r="D466" s="34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</row>
    <row r="467" spans="1:41" ht="14.25">
      <c r="A467" s="8"/>
      <c r="B467" s="8"/>
      <c r="C467" s="8"/>
      <c r="D467" s="34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</row>
    <row r="468" spans="1:41" ht="14.25">
      <c r="A468" s="8"/>
      <c r="B468" s="8"/>
      <c r="C468" s="8"/>
      <c r="D468" s="34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</row>
    <row r="469" spans="1:41" ht="14.25">
      <c r="A469" s="8"/>
      <c r="B469" s="8"/>
      <c r="C469" s="8"/>
      <c r="D469" s="34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</row>
    <row r="470" spans="1:41" ht="14.25">
      <c r="A470" s="8"/>
      <c r="B470" s="8"/>
      <c r="C470" s="8"/>
      <c r="D470" s="34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</row>
    <row r="471" spans="1:41" ht="14.25">
      <c r="A471" s="8"/>
      <c r="B471" s="8"/>
      <c r="C471" s="8"/>
      <c r="D471" s="34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</row>
    <row r="472" spans="1:41" ht="14.25">
      <c r="A472" s="8"/>
      <c r="B472" s="8"/>
      <c r="C472" s="8"/>
      <c r="D472" s="34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</row>
    <row r="473" spans="1:41" ht="14.25">
      <c r="A473" s="8"/>
      <c r="B473" s="8"/>
      <c r="C473" s="8"/>
      <c r="D473" s="34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</row>
    <row r="474" spans="1:41" ht="14.25">
      <c r="A474" s="8"/>
      <c r="B474" s="8"/>
      <c r="C474" s="8"/>
      <c r="D474" s="34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</row>
    <row r="475" spans="1:41" ht="14.25">
      <c r="A475" s="8"/>
      <c r="B475" s="8"/>
      <c r="C475" s="8"/>
      <c r="D475" s="34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</row>
    <row r="476" spans="1:41" ht="14.25">
      <c r="A476" s="8"/>
      <c r="B476" s="8"/>
      <c r="C476" s="8"/>
      <c r="D476" s="34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</row>
    <row r="477" spans="1:41" ht="14.25">
      <c r="A477" s="8"/>
      <c r="B477" s="8"/>
      <c r="C477" s="8"/>
      <c r="D477" s="34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</row>
    <row r="478" spans="1:41" ht="14.25">
      <c r="A478" s="8"/>
      <c r="B478" s="8"/>
      <c r="C478" s="8"/>
      <c r="D478" s="34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</row>
    <row r="479" spans="1:41" ht="14.25">
      <c r="A479" s="8"/>
      <c r="B479" s="8"/>
      <c r="C479" s="8"/>
      <c r="D479" s="34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</row>
    <row r="480" spans="1:41" ht="14.25">
      <c r="A480" s="8"/>
      <c r="B480" s="8"/>
      <c r="C480" s="8"/>
      <c r="D480" s="34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</row>
    <row r="481" spans="1:41" ht="14.25">
      <c r="A481" s="8"/>
      <c r="B481" s="8"/>
      <c r="C481" s="8"/>
      <c r="D481" s="34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</row>
    <row r="482" spans="1:41" ht="14.25">
      <c r="A482" s="8"/>
      <c r="B482" s="8"/>
      <c r="C482" s="8"/>
      <c r="D482" s="34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</row>
    <row r="483" spans="1:41" ht="14.25">
      <c r="A483" s="8"/>
      <c r="B483" s="8"/>
      <c r="C483" s="8"/>
      <c r="D483" s="34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</row>
    <row r="484" spans="1:41" ht="14.25">
      <c r="A484" s="8"/>
      <c r="B484" s="8"/>
      <c r="C484" s="8"/>
      <c r="D484" s="34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</row>
    <row r="485" spans="1:41" ht="14.25">
      <c r="A485" s="8"/>
      <c r="B485" s="8"/>
      <c r="C485" s="8"/>
      <c r="D485" s="34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</row>
    <row r="486" spans="1:41" ht="14.25">
      <c r="A486" s="8"/>
      <c r="B486" s="8"/>
      <c r="C486" s="8"/>
      <c r="D486" s="34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</row>
    <row r="487" spans="1:41" ht="14.25">
      <c r="A487" s="8"/>
      <c r="B487" s="8"/>
      <c r="C487" s="8"/>
      <c r="D487" s="34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</row>
    <row r="488" spans="1:41" ht="14.25">
      <c r="A488" s="8"/>
      <c r="B488" s="8"/>
      <c r="C488" s="8"/>
      <c r="D488" s="34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</row>
    <row r="489" spans="1:41" ht="14.25">
      <c r="A489" s="8"/>
      <c r="B489" s="8"/>
      <c r="C489" s="8"/>
      <c r="D489" s="34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</row>
    <row r="490" spans="1:41" ht="14.25">
      <c r="A490" s="8"/>
      <c r="B490" s="8"/>
      <c r="C490" s="8"/>
      <c r="D490" s="34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</row>
    <row r="491" spans="1:41" ht="14.25">
      <c r="A491" s="8"/>
      <c r="B491" s="8"/>
      <c r="C491" s="8"/>
      <c r="D491" s="34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</row>
    <row r="492" spans="1:41" ht="14.25">
      <c r="A492" s="8"/>
      <c r="B492" s="8"/>
      <c r="C492" s="8"/>
      <c r="D492" s="34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</row>
    <row r="493" spans="1:41" ht="14.25">
      <c r="A493" s="8"/>
      <c r="B493" s="8"/>
      <c r="C493" s="8"/>
      <c r="D493" s="34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</row>
    <row r="494" spans="1:41" ht="14.25">
      <c r="A494" s="8"/>
      <c r="B494" s="8"/>
      <c r="C494" s="8"/>
      <c r="D494" s="34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</row>
    <row r="495" spans="1:41" ht="14.25">
      <c r="A495" s="8"/>
      <c r="B495" s="8"/>
      <c r="C495" s="8"/>
      <c r="D495" s="34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</row>
    <row r="496" spans="1:41" ht="14.25">
      <c r="A496" s="8"/>
      <c r="B496" s="8"/>
      <c r="C496" s="8"/>
      <c r="D496" s="34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</row>
    <row r="497" spans="1:41" ht="14.25">
      <c r="A497" s="8"/>
      <c r="B497" s="8"/>
      <c r="C497" s="8"/>
      <c r="D497" s="34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</row>
    <row r="498" spans="1:41" ht="14.25">
      <c r="A498" s="8"/>
      <c r="B498" s="8"/>
      <c r="C498" s="8"/>
      <c r="D498" s="34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</row>
    <row r="499" spans="1:41" ht="14.25">
      <c r="A499" s="8"/>
      <c r="B499" s="8"/>
      <c r="C499" s="8"/>
      <c r="D499" s="34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</row>
    <row r="500" spans="1:41" ht="14.25">
      <c r="A500" s="8"/>
      <c r="B500" s="8"/>
      <c r="C500" s="8"/>
      <c r="D500" s="34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</row>
    <row r="501" spans="1:41" ht="14.25">
      <c r="A501" s="8"/>
      <c r="B501" s="8"/>
      <c r="C501" s="8"/>
      <c r="D501" s="34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</row>
    <row r="502" spans="1:41" ht="14.25">
      <c r="A502" s="8"/>
      <c r="B502" s="8"/>
      <c r="C502" s="8"/>
      <c r="D502" s="34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</row>
    <row r="503" spans="1:41" ht="14.25">
      <c r="A503" s="8"/>
      <c r="B503" s="8"/>
      <c r="C503" s="8"/>
      <c r="D503" s="34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</row>
    <row r="504" spans="1:41" ht="14.25">
      <c r="A504" s="8"/>
      <c r="B504" s="8"/>
      <c r="C504" s="8"/>
      <c r="D504" s="34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</row>
    <row r="505" spans="1:41" ht="14.25">
      <c r="A505" s="8"/>
      <c r="B505" s="8"/>
      <c r="C505" s="8"/>
      <c r="D505" s="34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</row>
    <row r="506" spans="1:41" ht="14.25">
      <c r="A506" s="8"/>
      <c r="B506" s="8"/>
      <c r="C506" s="8"/>
      <c r="D506" s="34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</row>
    <row r="507" spans="1:41" ht="14.25">
      <c r="A507" s="8"/>
      <c r="B507" s="8"/>
      <c r="C507" s="8"/>
      <c r="D507" s="34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</row>
    <row r="508" spans="1:41" ht="14.25">
      <c r="A508" s="8"/>
      <c r="B508" s="8"/>
      <c r="C508" s="8"/>
      <c r="D508" s="34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</row>
    <row r="509" spans="1:41" ht="14.25">
      <c r="A509" s="8"/>
      <c r="B509" s="8"/>
      <c r="C509" s="8"/>
      <c r="D509" s="34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</row>
    <row r="510" spans="1:41" ht="14.25">
      <c r="A510" s="8"/>
      <c r="B510" s="8"/>
      <c r="C510" s="8"/>
      <c r="D510" s="34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</row>
    <row r="511" spans="1:41" ht="14.25">
      <c r="A511" s="8"/>
      <c r="B511" s="8"/>
      <c r="C511" s="8"/>
      <c r="D511" s="34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</row>
    <row r="512" spans="1:41" ht="14.25">
      <c r="A512" s="8"/>
      <c r="B512" s="8"/>
      <c r="C512" s="8"/>
      <c r="D512" s="34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</row>
    <row r="513" spans="1:41" ht="14.25">
      <c r="A513" s="8"/>
      <c r="B513" s="8"/>
      <c r="C513" s="8"/>
      <c r="D513" s="34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</row>
    <row r="514" spans="1:41" ht="14.25">
      <c r="A514" s="8"/>
      <c r="B514" s="8"/>
      <c r="C514" s="8"/>
      <c r="D514" s="34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</row>
    <row r="515" spans="1:41" ht="14.25">
      <c r="A515" s="8"/>
      <c r="B515" s="8"/>
      <c r="C515" s="8"/>
      <c r="D515" s="34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</row>
    <row r="516" spans="1:41" ht="14.25">
      <c r="A516" s="8"/>
      <c r="B516" s="8"/>
      <c r="C516" s="8"/>
      <c r="D516" s="34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</row>
    <row r="517" spans="1:41" ht="14.25">
      <c r="A517" s="8"/>
      <c r="B517" s="8"/>
      <c r="C517" s="8"/>
      <c r="D517" s="34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</row>
    <row r="518" spans="1:41" ht="14.25">
      <c r="A518" s="8"/>
      <c r="B518" s="8"/>
      <c r="C518" s="8"/>
      <c r="D518" s="34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</row>
    <row r="519" spans="1:41" ht="14.25">
      <c r="A519" s="8"/>
      <c r="B519" s="8"/>
      <c r="C519" s="8"/>
      <c r="D519" s="34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</row>
    <row r="520" spans="1:41" ht="14.25">
      <c r="A520" s="8"/>
      <c r="B520" s="8"/>
      <c r="C520" s="8"/>
      <c r="D520" s="34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</row>
    <row r="521" spans="1:41" ht="14.25">
      <c r="A521" s="8"/>
      <c r="B521" s="8"/>
      <c r="C521" s="8"/>
      <c r="D521" s="34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</row>
    <row r="522" spans="1:41" ht="14.25">
      <c r="A522" s="8"/>
      <c r="B522" s="8"/>
      <c r="C522" s="8"/>
      <c r="D522" s="34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</row>
    <row r="523" spans="1:41" ht="14.25">
      <c r="A523" s="8"/>
      <c r="B523" s="8"/>
      <c r="C523" s="8"/>
      <c r="D523" s="34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</row>
    <row r="524" spans="1:41" ht="14.25">
      <c r="A524" s="8"/>
      <c r="B524" s="8"/>
      <c r="C524" s="8"/>
      <c r="D524" s="34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</row>
    <row r="525" spans="1:41" ht="14.25">
      <c r="A525" s="8"/>
      <c r="B525" s="8"/>
      <c r="C525" s="8"/>
      <c r="D525" s="34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</row>
    <row r="526" spans="1:41" ht="14.25">
      <c r="A526" s="8"/>
      <c r="B526" s="8"/>
      <c r="C526" s="8"/>
      <c r="D526" s="34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</row>
    <row r="527" spans="1:41" ht="14.25">
      <c r="A527" s="8"/>
      <c r="B527" s="8"/>
      <c r="C527" s="8"/>
      <c r="D527" s="34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</row>
    <row r="528" spans="1:41" ht="14.25">
      <c r="A528" s="8"/>
      <c r="B528" s="8"/>
      <c r="C528" s="8"/>
      <c r="D528" s="34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</row>
    <row r="529" spans="1:41" ht="14.25">
      <c r="A529" s="8"/>
      <c r="B529" s="8"/>
      <c r="C529" s="8"/>
      <c r="D529" s="34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</row>
    <row r="530" spans="1:41" ht="14.25">
      <c r="A530" s="8"/>
      <c r="B530" s="8"/>
      <c r="C530" s="8"/>
      <c r="D530" s="34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</row>
    <row r="531" spans="1:41" ht="14.25">
      <c r="A531" s="8"/>
      <c r="B531" s="8"/>
      <c r="C531" s="8"/>
      <c r="D531" s="34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</row>
    <row r="532" spans="1:41" ht="14.25">
      <c r="A532" s="8"/>
      <c r="B532" s="8"/>
      <c r="C532" s="8"/>
      <c r="D532" s="34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</row>
    <row r="533" spans="1:41" ht="14.25">
      <c r="A533" s="8"/>
      <c r="B533" s="8"/>
      <c r="C533" s="8"/>
      <c r="D533" s="34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</row>
    <row r="534" spans="1:41" ht="14.25">
      <c r="A534" s="8"/>
      <c r="B534" s="8"/>
      <c r="C534" s="8"/>
      <c r="D534" s="34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</row>
    <row r="535" spans="1:41" ht="14.25">
      <c r="A535" s="8"/>
      <c r="B535" s="8"/>
      <c r="C535" s="8"/>
      <c r="D535" s="34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</row>
    <row r="536" spans="1:41" ht="14.25">
      <c r="A536" s="8"/>
      <c r="B536" s="8"/>
      <c r="C536" s="8"/>
      <c r="D536" s="34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</row>
    <row r="537" spans="1:41" ht="14.25">
      <c r="A537" s="8"/>
      <c r="B537" s="8"/>
      <c r="C537" s="8"/>
      <c r="D537" s="34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</row>
    <row r="538" spans="1:41" ht="14.25">
      <c r="A538" s="8"/>
      <c r="B538" s="8"/>
      <c r="C538" s="8"/>
      <c r="D538" s="34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</row>
    <row r="539" spans="1:41" ht="14.25">
      <c r="A539" s="8"/>
      <c r="B539" s="8"/>
      <c r="C539" s="8"/>
      <c r="D539" s="34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</row>
    <row r="540" spans="1:41" ht="14.25">
      <c r="A540" s="8"/>
      <c r="B540" s="8"/>
      <c r="C540" s="8"/>
      <c r="D540" s="34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</row>
    <row r="541" spans="1:41" ht="14.25">
      <c r="A541" s="8"/>
      <c r="B541" s="8"/>
      <c r="C541" s="8"/>
      <c r="D541" s="34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</row>
    <row r="542" spans="1:41" ht="14.25">
      <c r="A542" s="8"/>
      <c r="B542" s="8"/>
      <c r="C542" s="8"/>
      <c r="D542" s="34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</row>
    <row r="543" spans="1:41" ht="14.25">
      <c r="A543" s="8"/>
      <c r="B543" s="8"/>
      <c r="C543" s="8"/>
      <c r="D543" s="34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</row>
    <row r="544" spans="1:41" ht="14.25">
      <c r="A544" s="8"/>
      <c r="B544" s="8"/>
      <c r="C544" s="8"/>
      <c r="D544" s="34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</row>
    <row r="545" spans="1:41" ht="14.25">
      <c r="A545" s="8"/>
      <c r="B545" s="8"/>
      <c r="C545" s="8"/>
      <c r="D545" s="34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</row>
    <row r="546" spans="1:41" ht="14.25">
      <c r="A546" s="8"/>
      <c r="B546" s="8"/>
      <c r="C546" s="8"/>
      <c r="D546" s="34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</row>
    <row r="547" spans="1:41" ht="14.25">
      <c r="A547" s="8"/>
      <c r="B547" s="8"/>
      <c r="C547" s="8"/>
      <c r="D547" s="34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</row>
    <row r="548" spans="1:41" ht="14.25">
      <c r="A548" s="8"/>
      <c r="B548" s="8"/>
      <c r="C548" s="8"/>
      <c r="D548" s="34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</row>
    <row r="549" spans="1:41" ht="14.25">
      <c r="A549" s="8"/>
      <c r="B549" s="8"/>
      <c r="C549" s="8"/>
      <c r="D549" s="34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</row>
    <row r="550" spans="1:41" ht="14.25">
      <c r="A550" s="8"/>
      <c r="B550" s="8"/>
      <c r="C550" s="8"/>
      <c r="D550" s="34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</row>
    <row r="551" spans="1:41" ht="14.25">
      <c r="A551" s="8"/>
      <c r="B551" s="8"/>
      <c r="C551" s="8"/>
      <c r="D551" s="34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</row>
    <row r="552" spans="1:41" ht="14.25">
      <c r="A552" s="8"/>
      <c r="B552" s="8"/>
      <c r="C552" s="8"/>
      <c r="D552" s="34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</row>
    <row r="553" spans="1:41" ht="14.25">
      <c r="A553" s="8"/>
      <c r="B553" s="8"/>
      <c r="C553" s="8"/>
      <c r="D553" s="34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</row>
    <row r="554" spans="1:41" ht="14.25">
      <c r="A554" s="8"/>
      <c r="B554" s="8"/>
      <c r="C554" s="8"/>
      <c r="D554" s="34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</row>
    <row r="555" spans="1:41" ht="14.25">
      <c r="A555" s="8"/>
      <c r="B555" s="8"/>
      <c r="C555" s="8"/>
      <c r="D555" s="34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</row>
    <row r="556" spans="1:41" ht="14.25">
      <c r="A556" s="8"/>
      <c r="B556" s="8"/>
      <c r="C556" s="8"/>
      <c r="D556" s="34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</row>
    <row r="557" spans="1:41" ht="14.25">
      <c r="A557" s="8"/>
      <c r="B557" s="8"/>
      <c r="C557" s="8"/>
      <c r="D557" s="34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</row>
    <row r="558" spans="1:41" ht="14.25">
      <c r="A558" s="8"/>
      <c r="B558" s="8"/>
      <c r="C558" s="8"/>
      <c r="D558" s="34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</row>
    <row r="559" spans="1:41" ht="14.25">
      <c r="A559" s="8"/>
      <c r="B559" s="8"/>
      <c r="C559" s="8"/>
      <c r="D559" s="34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</row>
    <row r="560" spans="1:41" ht="14.25">
      <c r="A560" s="8"/>
      <c r="B560" s="8"/>
      <c r="C560" s="8"/>
      <c r="D560" s="34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</row>
    <row r="561" spans="1:41" ht="14.25">
      <c r="A561" s="8"/>
      <c r="B561" s="8"/>
      <c r="C561" s="8"/>
      <c r="D561" s="34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</row>
    <row r="562" spans="1:41" ht="14.25">
      <c r="A562" s="8"/>
      <c r="B562" s="8"/>
      <c r="C562" s="8"/>
      <c r="D562" s="34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</row>
    <row r="563" spans="1:41" ht="14.25">
      <c r="A563" s="8"/>
      <c r="B563" s="8"/>
      <c r="C563" s="8"/>
      <c r="D563" s="34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</row>
    <row r="564" spans="1:41" ht="14.25">
      <c r="A564" s="8"/>
      <c r="B564" s="8"/>
      <c r="C564" s="8"/>
      <c r="D564" s="34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</row>
    <row r="565" spans="1:41" ht="14.25">
      <c r="A565" s="8"/>
      <c r="B565" s="8"/>
      <c r="C565" s="8"/>
      <c r="D565" s="34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</row>
    <row r="566" spans="1:41" ht="14.25">
      <c r="A566" s="8"/>
      <c r="B566" s="8"/>
      <c r="C566" s="8"/>
      <c r="D566" s="34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</row>
    <row r="567" spans="1:41" ht="14.25">
      <c r="A567" s="8"/>
      <c r="B567" s="8"/>
      <c r="C567" s="8"/>
      <c r="D567" s="34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</row>
    <row r="568" spans="1:41" ht="14.25">
      <c r="A568" s="8"/>
      <c r="B568" s="8"/>
      <c r="C568" s="8"/>
      <c r="D568" s="34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</row>
    <row r="569" spans="1:41" ht="14.25">
      <c r="A569" s="8"/>
      <c r="B569" s="8"/>
      <c r="C569" s="8"/>
      <c r="D569" s="34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</row>
    <row r="570" spans="1:41" ht="14.25">
      <c r="A570" s="8"/>
      <c r="B570" s="8"/>
      <c r="C570" s="8"/>
      <c r="D570" s="34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</row>
    <row r="571" spans="1:41" ht="14.25">
      <c r="A571" s="8"/>
      <c r="B571" s="8"/>
      <c r="C571" s="8"/>
      <c r="D571" s="34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</row>
    <row r="572" spans="1:41" ht="14.25">
      <c r="A572" s="8"/>
      <c r="B572" s="8"/>
      <c r="C572" s="8"/>
      <c r="D572" s="34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</row>
    <row r="573" spans="1:41" ht="14.25">
      <c r="A573" s="8"/>
      <c r="B573" s="8"/>
      <c r="C573" s="8"/>
      <c r="D573" s="34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</row>
    <row r="574" spans="1:41" ht="14.25">
      <c r="A574" s="8"/>
      <c r="B574" s="8"/>
      <c r="C574" s="8"/>
      <c r="D574" s="34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</row>
    <row r="575" spans="1:41" ht="14.25">
      <c r="A575" s="8"/>
      <c r="B575" s="8"/>
      <c r="C575" s="8"/>
      <c r="D575" s="34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</row>
    <row r="576" spans="1:41" ht="14.25">
      <c r="A576" s="8"/>
      <c r="B576" s="8"/>
      <c r="C576" s="8"/>
      <c r="D576" s="34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</row>
    <row r="577" spans="1:41" ht="14.25">
      <c r="A577" s="8"/>
      <c r="B577" s="8"/>
      <c r="C577" s="8"/>
      <c r="D577" s="34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</row>
    <row r="578" spans="1:41" ht="14.25">
      <c r="A578" s="8"/>
      <c r="B578" s="8"/>
      <c r="C578" s="8"/>
      <c r="D578" s="34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</row>
    <row r="579" spans="1:41" ht="14.25">
      <c r="A579" s="8"/>
      <c r="B579" s="8"/>
      <c r="C579" s="8"/>
      <c r="D579" s="34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</row>
    <row r="580" spans="1:41" ht="14.25">
      <c r="A580" s="8"/>
      <c r="B580" s="8"/>
      <c r="C580" s="8"/>
      <c r="D580" s="34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</row>
    <row r="581" spans="1:41" ht="14.25">
      <c r="A581" s="8"/>
      <c r="B581" s="8"/>
      <c r="C581" s="8"/>
      <c r="D581" s="34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</row>
    <row r="582" spans="1:41" ht="14.25">
      <c r="A582" s="8"/>
      <c r="B582" s="8"/>
      <c r="C582" s="8"/>
      <c r="D582" s="34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</row>
    <row r="583" spans="1:41" ht="14.25">
      <c r="A583" s="8"/>
      <c r="B583" s="8"/>
      <c r="C583" s="8"/>
      <c r="D583" s="34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</row>
    <row r="584" spans="1:41" ht="14.25">
      <c r="A584" s="8"/>
      <c r="B584" s="8"/>
      <c r="C584" s="8"/>
      <c r="D584" s="34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</row>
    <row r="585" spans="1:41" ht="14.25">
      <c r="A585" s="8"/>
      <c r="B585" s="8"/>
      <c r="C585" s="8"/>
      <c r="D585" s="34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</row>
    <row r="586" spans="1:41" ht="14.25">
      <c r="A586" s="8"/>
      <c r="B586" s="8"/>
      <c r="C586" s="8"/>
      <c r="D586" s="34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</row>
    <row r="587" spans="1:41" ht="14.25">
      <c r="A587" s="8"/>
      <c r="B587" s="8"/>
      <c r="C587" s="8"/>
      <c r="D587" s="34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</row>
    <row r="588" spans="1:41" ht="14.25">
      <c r="A588" s="8"/>
      <c r="B588" s="8"/>
      <c r="C588" s="8"/>
      <c r="D588" s="34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</row>
    <row r="589" spans="1:41" ht="14.25">
      <c r="A589" s="8"/>
      <c r="B589" s="8"/>
      <c r="C589" s="8"/>
      <c r="D589" s="34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</row>
    <row r="590" spans="1:41" ht="14.25">
      <c r="A590" s="8"/>
      <c r="B590" s="8"/>
      <c r="C590" s="8"/>
      <c r="D590" s="34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</row>
    <row r="591" spans="1:41" ht="14.25">
      <c r="A591" s="8"/>
      <c r="B591" s="8"/>
      <c r="C591" s="8"/>
      <c r="D591" s="34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</row>
    <row r="592" spans="1:41" ht="14.25">
      <c r="A592" s="8"/>
      <c r="B592" s="8"/>
      <c r="C592" s="8"/>
      <c r="D592" s="34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</row>
    <row r="593" spans="1:41" ht="14.25">
      <c r="A593" s="8"/>
      <c r="B593" s="8"/>
      <c r="C593" s="8"/>
      <c r="D593" s="34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</row>
    <row r="594" spans="1:41" ht="14.25">
      <c r="A594" s="8"/>
      <c r="B594" s="8"/>
      <c r="C594" s="8"/>
      <c r="D594" s="34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</row>
    <row r="595" spans="1:41" ht="14.25">
      <c r="A595" s="8"/>
      <c r="B595" s="8"/>
      <c r="C595" s="8"/>
      <c r="D595" s="34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</row>
    <row r="596" spans="1:41" ht="14.25">
      <c r="A596" s="8"/>
      <c r="B596" s="8"/>
      <c r="C596" s="8"/>
      <c r="D596" s="34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</row>
    <row r="597" spans="1:41" ht="14.25">
      <c r="A597" s="8"/>
      <c r="B597" s="8"/>
      <c r="C597" s="8"/>
      <c r="D597" s="34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</row>
    <row r="598" spans="1:41" ht="14.25">
      <c r="A598" s="8"/>
      <c r="B598" s="8"/>
      <c r="C598" s="8"/>
      <c r="D598" s="34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</row>
    <row r="599" spans="1:41" ht="14.25">
      <c r="A599" s="8"/>
      <c r="B599" s="8"/>
      <c r="C599" s="8"/>
      <c r="D599" s="34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</row>
    <row r="600" spans="1:41" ht="14.25">
      <c r="A600" s="8"/>
      <c r="B600" s="8"/>
      <c r="C600" s="8"/>
      <c r="D600" s="34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</row>
    <row r="601" spans="1:41" ht="14.25">
      <c r="A601" s="8"/>
      <c r="B601" s="8"/>
      <c r="C601" s="8"/>
      <c r="D601" s="34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</row>
    <row r="602" spans="1:41" ht="14.25">
      <c r="A602" s="8"/>
      <c r="B602" s="8"/>
      <c r="C602" s="8"/>
      <c r="D602" s="34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</row>
    <row r="603" spans="1:41" ht="14.25">
      <c r="A603" s="8"/>
      <c r="B603" s="8"/>
      <c r="C603" s="8"/>
      <c r="D603" s="34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</row>
    <row r="604" spans="1:41" ht="14.25">
      <c r="A604" s="8"/>
      <c r="B604" s="8"/>
      <c r="C604" s="8"/>
      <c r="D604" s="34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</row>
    <row r="605" spans="1:41" ht="14.25">
      <c r="A605" s="8"/>
      <c r="B605" s="8"/>
      <c r="C605" s="8"/>
      <c r="D605" s="34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</row>
    <row r="606" spans="1:41" ht="14.25">
      <c r="A606" s="8"/>
      <c r="B606" s="8"/>
      <c r="C606" s="8"/>
      <c r="D606" s="34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</row>
    <row r="607" spans="1:41" ht="14.25">
      <c r="A607" s="8"/>
      <c r="B607" s="8"/>
      <c r="C607" s="8"/>
      <c r="D607" s="34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</row>
    <row r="608" spans="1:41" ht="14.25">
      <c r="A608" s="8"/>
      <c r="B608" s="8"/>
      <c r="C608" s="8"/>
      <c r="D608" s="34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</row>
    <row r="609" spans="1:41" ht="14.25">
      <c r="A609" s="8"/>
      <c r="B609" s="8"/>
      <c r="C609" s="8"/>
      <c r="D609" s="34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</row>
    <row r="610" spans="1:41" ht="14.25">
      <c r="A610" s="8"/>
      <c r="B610" s="8"/>
      <c r="C610" s="8"/>
      <c r="D610" s="34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</row>
    <row r="611" spans="1:41" ht="14.25">
      <c r="A611" s="8"/>
      <c r="B611" s="8"/>
      <c r="C611" s="8"/>
      <c r="D611" s="34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</row>
    <row r="612" spans="1:41" ht="14.25">
      <c r="A612" s="8"/>
      <c r="B612" s="8"/>
      <c r="C612" s="8"/>
      <c r="D612" s="34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</row>
    <row r="613" spans="1:41" ht="14.25">
      <c r="A613" s="8"/>
      <c r="B613" s="8"/>
      <c r="C613" s="8"/>
      <c r="D613" s="34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</row>
    <row r="614" spans="1:41" ht="14.25">
      <c r="A614" s="8"/>
      <c r="B614" s="8"/>
      <c r="C614" s="8"/>
      <c r="D614" s="34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</row>
    <row r="615" spans="1:41" ht="14.25">
      <c r="A615" s="8"/>
      <c r="B615" s="8"/>
      <c r="C615" s="8"/>
      <c r="D615" s="34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</row>
    <row r="616" spans="1:41" ht="14.25">
      <c r="A616" s="8"/>
      <c r="B616" s="8"/>
      <c r="C616" s="8"/>
      <c r="D616" s="34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</row>
    <row r="617" spans="1:41" ht="14.25">
      <c r="A617" s="8"/>
      <c r="B617" s="8"/>
      <c r="C617" s="8"/>
      <c r="D617" s="34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</row>
    <row r="618" spans="1:41" ht="14.25">
      <c r="A618" s="8"/>
      <c r="B618" s="8"/>
      <c r="C618" s="8"/>
      <c r="D618" s="34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</row>
    <row r="619" spans="1:41" ht="14.25">
      <c r="A619" s="8"/>
      <c r="B619" s="8"/>
      <c r="C619" s="8"/>
      <c r="D619" s="34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</row>
    <row r="620" spans="1:41" ht="14.25">
      <c r="A620" s="8"/>
      <c r="B620" s="8"/>
      <c r="C620" s="8"/>
      <c r="D620" s="34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</row>
    <row r="621" spans="1:41" ht="14.25">
      <c r="A621" s="8"/>
      <c r="B621" s="8"/>
      <c r="C621" s="8"/>
      <c r="D621" s="34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</row>
    <row r="622" spans="1:41" ht="14.25">
      <c r="A622" s="8"/>
      <c r="B622" s="8"/>
      <c r="C622" s="8"/>
      <c r="D622" s="34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</row>
    <row r="623" spans="1:41" ht="14.25">
      <c r="A623" s="8"/>
      <c r="B623" s="8"/>
      <c r="C623" s="8"/>
      <c r="D623" s="34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</row>
    <row r="624" spans="1:41" ht="14.25">
      <c r="A624" s="8"/>
      <c r="B624" s="8"/>
      <c r="C624" s="8"/>
      <c r="D624" s="34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</row>
    <row r="625" spans="1:41" ht="14.25">
      <c r="A625" s="8"/>
      <c r="B625" s="8"/>
      <c r="C625" s="8"/>
      <c r="D625" s="34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</row>
    <row r="626" spans="1:41" ht="14.25">
      <c r="A626" s="8"/>
      <c r="B626" s="8"/>
      <c r="C626" s="8"/>
      <c r="D626" s="34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</row>
    <row r="627" spans="1:41" ht="14.25">
      <c r="A627" s="8"/>
      <c r="B627" s="8"/>
      <c r="C627" s="8"/>
      <c r="D627" s="34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</row>
    <row r="628" spans="1:41" ht="14.25">
      <c r="A628" s="8"/>
      <c r="B628" s="8"/>
      <c r="C628" s="8"/>
      <c r="D628" s="34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</row>
    <row r="629" spans="1:41" ht="14.25">
      <c r="A629" s="8"/>
      <c r="B629" s="8"/>
      <c r="C629" s="8"/>
      <c r="D629" s="34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</row>
    <row r="630" spans="1:41" ht="14.25">
      <c r="A630" s="8"/>
      <c r="B630" s="8"/>
      <c r="C630" s="8"/>
      <c r="D630" s="34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</row>
    <row r="631" spans="1:41" ht="14.25">
      <c r="A631" s="8"/>
      <c r="B631" s="8"/>
      <c r="C631" s="8"/>
      <c r="D631" s="34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</row>
    <row r="632" spans="1:41" ht="14.25">
      <c r="A632" s="8"/>
      <c r="B632" s="8"/>
      <c r="C632" s="8"/>
      <c r="D632" s="34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</row>
    <row r="633" spans="1:41" ht="14.25">
      <c r="A633" s="8"/>
      <c r="B633" s="8"/>
      <c r="C633" s="8"/>
      <c r="D633" s="34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</row>
    <row r="634" spans="1:41" ht="14.25">
      <c r="A634" s="8"/>
      <c r="B634" s="8"/>
      <c r="C634" s="8"/>
      <c r="D634" s="34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</row>
    <row r="635" spans="1:41" ht="14.25">
      <c r="A635" s="8"/>
      <c r="B635" s="8"/>
      <c r="C635" s="8"/>
      <c r="D635" s="34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</row>
    <row r="636" spans="1:41" ht="14.25">
      <c r="A636" s="8"/>
      <c r="B636" s="8"/>
      <c r="C636" s="8"/>
      <c r="D636" s="34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</row>
    <row r="637" spans="1:41" ht="14.25">
      <c r="A637" s="8"/>
      <c r="B637" s="8"/>
      <c r="C637" s="8"/>
      <c r="D637" s="34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</row>
    <row r="638" spans="1:41" ht="14.25">
      <c r="A638" s="8"/>
      <c r="B638" s="8"/>
      <c r="C638" s="8"/>
      <c r="D638" s="34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</row>
    <row r="639" spans="1:41" ht="14.25">
      <c r="A639" s="8"/>
      <c r="B639" s="8"/>
      <c r="C639" s="8"/>
      <c r="D639" s="34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</row>
    <row r="640" spans="1:41" ht="14.25">
      <c r="A640" s="8"/>
      <c r="B640" s="8"/>
      <c r="C640" s="8"/>
      <c r="D640" s="34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</row>
    <row r="641" spans="1:41" ht="14.25">
      <c r="A641" s="8"/>
      <c r="B641" s="8"/>
      <c r="C641" s="8"/>
      <c r="D641" s="34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</row>
    <row r="642" spans="1:41" ht="14.25">
      <c r="A642" s="8"/>
      <c r="B642" s="8"/>
      <c r="C642" s="8"/>
      <c r="D642" s="34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</row>
    <row r="643" spans="1:41" ht="14.25">
      <c r="A643" s="8"/>
      <c r="B643" s="8"/>
      <c r="C643" s="8"/>
      <c r="D643" s="34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</row>
    <row r="644" spans="1:41" ht="14.25">
      <c r="A644" s="8"/>
      <c r="B644" s="8"/>
      <c r="C644" s="8"/>
      <c r="D644" s="34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</row>
    <row r="645" spans="1:41" ht="14.25">
      <c r="A645" s="8"/>
      <c r="B645" s="8"/>
      <c r="C645" s="8"/>
      <c r="D645" s="34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</row>
    <row r="646" spans="1:41" ht="14.25">
      <c r="A646" s="8"/>
      <c r="B646" s="8"/>
      <c r="C646" s="8"/>
      <c r="D646" s="34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</row>
    <row r="647" spans="1:41" ht="14.25">
      <c r="A647" s="8"/>
      <c r="B647" s="8"/>
      <c r="C647" s="8"/>
      <c r="D647" s="34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</row>
    <row r="648" spans="1:41" ht="14.25">
      <c r="A648" s="8"/>
      <c r="B648" s="8"/>
      <c r="C648" s="8"/>
      <c r="D648" s="34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</row>
    <row r="649" spans="1:41" ht="14.25">
      <c r="A649" s="8"/>
      <c r="B649" s="8"/>
      <c r="C649" s="8"/>
      <c r="D649" s="34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</row>
    <row r="650" spans="1:41" ht="14.25">
      <c r="A650" s="8"/>
      <c r="B650" s="8"/>
      <c r="C650" s="8"/>
      <c r="D650" s="34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</row>
    <row r="651" spans="1:41" ht="14.25">
      <c r="A651" s="8"/>
      <c r="B651" s="8"/>
      <c r="C651" s="8"/>
      <c r="D651" s="34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</row>
    <row r="652" spans="1:41" ht="14.25">
      <c r="A652" s="8"/>
      <c r="B652" s="8"/>
      <c r="C652" s="8"/>
      <c r="D652" s="34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</row>
    <row r="653" spans="1:41" ht="14.25">
      <c r="A653" s="8"/>
      <c r="B653" s="8"/>
      <c r="C653" s="8"/>
      <c r="D653" s="34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</row>
    <row r="654" spans="1:41" ht="14.25">
      <c r="A654" s="8"/>
      <c r="B654" s="8"/>
      <c r="C654" s="8"/>
      <c r="D654" s="34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</row>
    <row r="655" spans="1:41" ht="14.25">
      <c r="A655" s="8"/>
      <c r="B655" s="8"/>
      <c r="C655" s="8"/>
      <c r="D655" s="34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</row>
    <row r="656" spans="1:41" ht="14.25">
      <c r="A656" s="8"/>
      <c r="B656" s="8"/>
      <c r="C656" s="8"/>
      <c r="D656" s="34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</row>
    <row r="657" spans="1:41" ht="14.25">
      <c r="A657" s="8"/>
      <c r="B657" s="8"/>
      <c r="C657" s="8"/>
      <c r="D657" s="34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</row>
    <row r="658" spans="1:41" ht="14.25">
      <c r="A658" s="8"/>
      <c r="B658" s="8"/>
      <c r="C658" s="8"/>
      <c r="D658" s="34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</row>
    <row r="659" spans="1:41" ht="14.25">
      <c r="A659" s="8"/>
      <c r="B659" s="8"/>
      <c r="C659" s="8"/>
      <c r="D659" s="34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</row>
    <row r="660" spans="1:41" ht="14.25">
      <c r="A660" s="8"/>
      <c r="B660" s="8"/>
      <c r="C660" s="8"/>
      <c r="D660" s="34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</row>
    <row r="661" spans="1:41" ht="14.25">
      <c r="A661" s="8"/>
      <c r="B661" s="8"/>
      <c r="C661" s="8"/>
      <c r="D661" s="34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</row>
    <row r="662" spans="1:41" ht="14.25">
      <c r="A662" s="8"/>
      <c r="B662" s="8"/>
      <c r="C662" s="8"/>
      <c r="D662" s="34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</row>
    <row r="663" spans="1:41" ht="14.25">
      <c r="A663" s="8"/>
      <c r="B663" s="8"/>
      <c r="C663" s="8"/>
      <c r="D663" s="34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</row>
    <row r="664" spans="1:41" ht="14.25">
      <c r="A664" s="8"/>
      <c r="B664" s="8"/>
      <c r="C664" s="8"/>
      <c r="D664" s="34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</row>
    <row r="665" spans="1:41" ht="14.25">
      <c r="A665" s="8"/>
      <c r="B665" s="8"/>
      <c r="C665" s="8"/>
      <c r="D665" s="34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</row>
    <row r="666" spans="1:41" ht="14.25">
      <c r="A666" s="8"/>
      <c r="B666" s="8"/>
      <c r="C666" s="8"/>
      <c r="D666" s="34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</row>
    <row r="667" spans="1:41" ht="14.25">
      <c r="A667" s="8"/>
      <c r="B667" s="8"/>
      <c r="C667" s="8"/>
      <c r="D667" s="34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</row>
    <row r="668" spans="1:41" ht="14.25">
      <c r="A668" s="8"/>
      <c r="B668" s="8"/>
      <c r="C668" s="8"/>
      <c r="D668" s="34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</row>
    <row r="669" spans="1:41" ht="14.25">
      <c r="A669" s="8"/>
      <c r="B669" s="8"/>
      <c r="C669" s="8"/>
      <c r="D669" s="34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</row>
    <row r="670" spans="1:41" ht="14.25">
      <c r="A670" s="8"/>
      <c r="B670" s="8"/>
      <c r="C670" s="8"/>
      <c r="D670" s="34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</row>
    <row r="671" spans="1:41" ht="14.25">
      <c r="A671" s="8"/>
      <c r="B671" s="8"/>
      <c r="C671" s="8"/>
      <c r="D671" s="34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</row>
    <row r="672" spans="1:41" ht="14.25">
      <c r="A672" s="8"/>
      <c r="B672" s="8"/>
      <c r="C672" s="8"/>
      <c r="D672" s="34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</row>
    <row r="673" spans="1:41" ht="14.25">
      <c r="A673" s="8"/>
      <c r="B673" s="8"/>
      <c r="C673" s="8"/>
      <c r="D673" s="34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</row>
    <row r="674" spans="1:41" ht="14.25">
      <c r="A674" s="8"/>
      <c r="B674" s="8"/>
      <c r="C674" s="8"/>
      <c r="D674" s="34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</row>
    <row r="675" spans="1:41" ht="14.25">
      <c r="A675" s="8"/>
      <c r="B675" s="8"/>
      <c r="C675" s="8"/>
      <c r="D675" s="34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</row>
    <row r="676" spans="1:41" ht="14.25">
      <c r="A676" s="8"/>
      <c r="B676" s="8"/>
      <c r="C676" s="8"/>
      <c r="D676" s="34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</row>
    <row r="677" spans="1:41" ht="14.25">
      <c r="A677" s="8"/>
      <c r="B677" s="8"/>
      <c r="C677" s="8"/>
      <c r="D677" s="34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</row>
    <row r="678" spans="1:41" ht="14.25">
      <c r="A678" s="8"/>
      <c r="B678" s="8"/>
      <c r="C678" s="8"/>
      <c r="D678" s="34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</row>
    <row r="679" spans="1:41" ht="14.25">
      <c r="A679" s="8"/>
      <c r="B679" s="8"/>
      <c r="C679" s="8"/>
      <c r="D679" s="34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</row>
    <row r="680" spans="1:41" ht="14.25">
      <c r="A680" s="8"/>
      <c r="B680" s="8"/>
      <c r="C680" s="8"/>
      <c r="D680" s="34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</row>
    <row r="681" spans="1:41" ht="14.25">
      <c r="A681" s="8"/>
      <c r="B681" s="8"/>
      <c r="C681" s="8"/>
      <c r="D681" s="34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</row>
    <row r="682" spans="1:41" ht="14.25">
      <c r="A682" s="8"/>
      <c r="B682" s="8"/>
      <c r="C682" s="8"/>
      <c r="D682" s="34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</row>
    <row r="683" spans="1:41" ht="14.25">
      <c r="A683" s="8"/>
      <c r="B683" s="8"/>
      <c r="C683" s="8"/>
      <c r="D683" s="34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</row>
    <row r="684" spans="1:41" ht="14.25">
      <c r="A684" s="8"/>
      <c r="B684" s="8"/>
      <c r="C684" s="8"/>
      <c r="D684" s="34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</row>
    <row r="685" spans="1:41" ht="14.25">
      <c r="A685" s="8"/>
      <c r="B685" s="8"/>
      <c r="C685" s="8"/>
      <c r="D685" s="34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</row>
    <row r="686" spans="1:41" ht="14.25">
      <c r="A686" s="8"/>
      <c r="B686" s="8"/>
      <c r="C686" s="8"/>
      <c r="D686" s="34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</row>
    <row r="687" spans="1:41" ht="14.25">
      <c r="A687" s="8"/>
      <c r="B687" s="8"/>
      <c r="C687" s="8"/>
      <c r="D687" s="34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</row>
    <row r="688" spans="1:41" ht="14.25">
      <c r="A688" s="8"/>
      <c r="B688" s="8"/>
      <c r="C688" s="8"/>
      <c r="D688" s="34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</row>
    <row r="689" spans="1:41" ht="14.25">
      <c r="A689" s="8"/>
      <c r="B689" s="8"/>
      <c r="C689" s="8"/>
      <c r="D689" s="34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</row>
    <row r="690" spans="1:41" ht="14.25">
      <c r="A690" s="8"/>
      <c r="B690" s="8"/>
      <c r="C690" s="8"/>
      <c r="D690" s="34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</row>
    <row r="691" spans="1:41" ht="14.25">
      <c r="A691" s="8"/>
      <c r="B691" s="8"/>
      <c r="C691" s="8"/>
      <c r="D691" s="34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</row>
    <row r="692" spans="1:41" ht="14.25">
      <c r="A692" s="8"/>
      <c r="B692" s="8"/>
      <c r="C692" s="8"/>
      <c r="D692" s="34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</row>
    <row r="693" spans="1:41" ht="14.25">
      <c r="A693" s="8"/>
      <c r="B693" s="8"/>
      <c r="C693" s="8"/>
      <c r="D693" s="34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</row>
    <row r="694" spans="1:41" ht="14.25">
      <c r="A694" s="8"/>
      <c r="B694" s="8"/>
      <c r="C694" s="8"/>
      <c r="D694" s="34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</row>
    <row r="695" spans="1:41" ht="14.25">
      <c r="A695" s="8"/>
      <c r="B695" s="8"/>
      <c r="C695" s="8"/>
      <c r="D695" s="34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</row>
    <row r="696" spans="1:41" ht="14.25">
      <c r="A696" s="8"/>
      <c r="B696" s="8"/>
      <c r="C696" s="8"/>
      <c r="D696" s="34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</row>
    <row r="697" spans="1:41" ht="14.25">
      <c r="A697" s="8"/>
      <c r="B697" s="8"/>
      <c r="C697" s="8"/>
      <c r="D697" s="34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</row>
    <row r="698" spans="1:41" ht="14.25">
      <c r="A698" s="8"/>
      <c r="B698" s="8"/>
      <c r="C698" s="8"/>
      <c r="D698" s="34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</row>
    <row r="699" spans="1:41" ht="14.25">
      <c r="A699" s="8"/>
      <c r="B699" s="8"/>
      <c r="C699" s="8"/>
      <c r="D699" s="34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</row>
    <row r="700" spans="1:41" ht="14.25">
      <c r="A700" s="8"/>
      <c r="B700" s="8"/>
      <c r="C700" s="8"/>
      <c r="D700" s="34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</row>
    <row r="701" spans="1:41" ht="14.25">
      <c r="A701" s="8"/>
      <c r="B701" s="8"/>
      <c r="C701" s="8"/>
      <c r="D701" s="34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</row>
    <row r="702" spans="1:41" ht="14.25">
      <c r="A702" s="8"/>
      <c r="B702" s="8"/>
      <c r="C702" s="8"/>
      <c r="D702" s="34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</row>
    <row r="703" spans="1:41" ht="14.25">
      <c r="A703" s="8"/>
      <c r="B703" s="8"/>
      <c r="C703" s="8"/>
      <c r="D703" s="34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</row>
    <row r="704" spans="1:41" ht="14.25">
      <c r="A704" s="8"/>
      <c r="B704" s="8"/>
      <c r="C704" s="8"/>
      <c r="D704" s="34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</row>
    <row r="705" spans="1:41" ht="14.25">
      <c r="A705" s="8"/>
      <c r="B705" s="8"/>
      <c r="C705" s="8"/>
      <c r="D705" s="34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</row>
    <row r="706" spans="1:41" ht="14.25">
      <c r="A706" s="8"/>
      <c r="B706" s="8"/>
      <c r="C706" s="8"/>
      <c r="D706" s="34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</row>
    <row r="707" spans="1:41" ht="14.25">
      <c r="A707" s="8"/>
      <c r="B707" s="8"/>
      <c r="C707" s="8"/>
      <c r="D707" s="34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</row>
    <row r="708" spans="1:41" ht="14.25">
      <c r="A708" s="8"/>
      <c r="B708" s="8"/>
      <c r="C708" s="8"/>
      <c r="D708" s="34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</row>
    <row r="709" spans="1:41" ht="14.25">
      <c r="A709" s="8"/>
      <c r="B709" s="8"/>
      <c r="C709" s="8"/>
      <c r="D709" s="34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</row>
    <row r="710" spans="1:41" ht="14.25">
      <c r="A710" s="8"/>
      <c r="B710" s="8"/>
      <c r="C710" s="8"/>
      <c r="D710" s="34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</row>
    <row r="711" spans="1:41" ht="14.25">
      <c r="A711" s="8"/>
      <c r="B711" s="8"/>
      <c r="C711" s="8"/>
      <c r="D711" s="34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</row>
    <row r="712" spans="1:41" ht="14.25">
      <c r="A712" s="8"/>
      <c r="B712" s="8"/>
      <c r="C712" s="8"/>
      <c r="D712" s="34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</row>
    <row r="713" spans="1:41" ht="14.25">
      <c r="A713" s="8"/>
      <c r="B713" s="8"/>
      <c r="C713" s="8"/>
      <c r="D713" s="34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</row>
    <row r="714" spans="1:41" ht="14.25">
      <c r="A714" s="8"/>
      <c r="B714" s="8"/>
      <c r="C714" s="8"/>
      <c r="D714" s="34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</row>
    <row r="715" spans="1:41" ht="14.25">
      <c r="A715" s="8"/>
      <c r="B715" s="8"/>
      <c r="C715" s="8"/>
      <c r="D715" s="34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</row>
    <row r="716" spans="1:41" ht="14.25">
      <c r="A716" s="8"/>
      <c r="B716" s="8"/>
      <c r="C716" s="8"/>
      <c r="D716" s="34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</row>
    <row r="717" spans="1:41" ht="14.25">
      <c r="A717" s="8"/>
      <c r="B717" s="8"/>
      <c r="C717" s="8"/>
      <c r="D717" s="34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</row>
    <row r="718" spans="1:41" ht="14.25">
      <c r="A718" s="8"/>
      <c r="B718" s="8"/>
      <c r="C718" s="8"/>
      <c r="D718" s="34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</row>
    <row r="719" spans="1:41" ht="14.25">
      <c r="A719" s="8"/>
      <c r="B719" s="8"/>
      <c r="C719" s="8"/>
      <c r="D719" s="34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</row>
    <row r="720" spans="1:41" ht="14.25">
      <c r="A720" s="8"/>
      <c r="B720" s="8"/>
      <c r="C720" s="8"/>
      <c r="D720" s="34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</row>
    <row r="721" spans="1:41" ht="14.25">
      <c r="A721" s="8"/>
      <c r="B721" s="8"/>
      <c r="C721" s="8"/>
      <c r="D721" s="34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</row>
    <row r="722" spans="1:41" ht="14.25">
      <c r="A722" s="8"/>
      <c r="B722" s="8"/>
      <c r="C722" s="8"/>
      <c r="D722" s="34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</row>
    <row r="723" spans="1:41" ht="14.25">
      <c r="A723" s="8"/>
      <c r="B723" s="8"/>
      <c r="C723" s="8"/>
      <c r="D723" s="34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</row>
    <row r="724" spans="1:41" ht="14.25">
      <c r="A724" s="8"/>
      <c r="B724" s="8"/>
      <c r="C724" s="8"/>
      <c r="D724" s="34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</row>
    <row r="725" spans="1:41" ht="14.25">
      <c r="A725" s="8"/>
      <c r="B725" s="8"/>
      <c r="C725" s="8"/>
      <c r="D725" s="34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</row>
    <row r="726" spans="1:41" ht="14.25">
      <c r="A726" s="8"/>
      <c r="B726" s="8"/>
      <c r="C726" s="8"/>
      <c r="D726" s="34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</row>
    <row r="727" spans="1:41" ht="14.25">
      <c r="A727" s="8"/>
      <c r="B727" s="8"/>
      <c r="C727" s="8"/>
      <c r="D727" s="34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</row>
    <row r="728" spans="1:41" ht="14.25">
      <c r="A728" s="8"/>
      <c r="B728" s="8"/>
      <c r="C728" s="8"/>
      <c r="D728" s="34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</row>
    <row r="729" spans="1:41" ht="14.25">
      <c r="A729" s="8"/>
      <c r="B729" s="8"/>
      <c r="C729" s="8"/>
      <c r="D729" s="34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</row>
    <row r="730" spans="1:41" ht="14.25">
      <c r="A730" s="8"/>
      <c r="B730" s="8"/>
      <c r="C730" s="8"/>
      <c r="D730" s="34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</row>
    <row r="731" spans="1:41" ht="14.25">
      <c r="A731" s="8"/>
      <c r="B731" s="8"/>
      <c r="C731" s="8"/>
      <c r="D731" s="34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</row>
    <row r="732" spans="1:41" ht="14.25">
      <c r="A732" s="8"/>
      <c r="B732" s="8"/>
      <c r="C732" s="8"/>
      <c r="D732" s="34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</row>
    <row r="733" spans="1:41" ht="14.25">
      <c r="A733" s="8"/>
      <c r="B733" s="8"/>
      <c r="C733" s="8"/>
      <c r="D733" s="34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</row>
    <row r="734" spans="1:41" ht="14.25">
      <c r="A734" s="8"/>
      <c r="B734" s="8"/>
      <c r="C734" s="8"/>
      <c r="D734" s="34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</row>
    <row r="735" spans="1:41" ht="14.25">
      <c r="A735" s="8"/>
      <c r="B735" s="8"/>
      <c r="C735" s="8"/>
      <c r="D735" s="34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</row>
    <row r="736" spans="1:41" ht="14.25">
      <c r="A736" s="8"/>
      <c r="B736" s="8"/>
      <c r="C736" s="8"/>
      <c r="D736" s="34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</row>
    <row r="737" spans="1:41" ht="14.25">
      <c r="A737" s="8"/>
      <c r="B737" s="8"/>
      <c r="C737" s="8"/>
      <c r="D737" s="34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</row>
    <row r="738" spans="1:41" ht="14.25">
      <c r="A738" s="8"/>
      <c r="B738" s="8"/>
      <c r="C738" s="8"/>
      <c r="D738" s="34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</row>
    <row r="739" spans="1:41" ht="14.25">
      <c r="A739" s="8"/>
      <c r="B739" s="8"/>
      <c r="C739" s="8"/>
      <c r="D739" s="34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</row>
    <row r="740" spans="1:41" ht="14.25">
      <c r="A740" s="8"/>
      <c r="B740" s="8"/>
      <c r="C740" s="8"/>
      <c r="D740" s="34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</row>
    <row r="741" spans="1:41" ht="14.25">
      <c r="A741" s="8"/>
      <c r="B741" s="8"/>
      <c r="C741" s="8"/>
      <c r="D741" s="34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</row>
    <row r="742" spans="1:41" ht="14.25">
      <c r="A742" s="8"/>
      <c r="B742" s="8"/>
      <c r="C742" s="8"/>
      <c r="D742" s="34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</row>
    <row r="743" spans="1:41" ht="14.25">
      <c r="A743" s="8"/>
      <c r="B743" s="8"/>
      <c r="C743" s="8"/>
      <c r="D743" s="34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</row>
    <row r="744" spans="1:41" ht="14.25">
      <c r="A744" s="8"/>
      <c r="B744" s="8"/>
      <c r="C744" s="8"/>
      <c r="D744" s="34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</row>
    <row r="745" spans="1:41" ht="14.25">
      <c r="A745" s="8"/>
      <c r="B745" s="8"/>
      <c r="C745" s="8"/>
      <c r="D745" s="34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</row>
    <row r="746" spans="1:41" ht="14.25">
      <c r="A746" s="8"/>
      <c r="B746" s="8"/>
      <c r="C746" s="8"/>
      <c r="D746" s="34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</row>
    <row r="747" spans="1:41" ht="14.25">
      <c r="A747" s="8"/>
      <c r="B747" s="8"/>
      <c r="C747" s="8"/>
      <c r="D747" s="34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</row>
    <row r="748" spans="1:41" ht="14.25">
      <c r="A748" s="8"/>
      <c r="B748" s="8"/>
      <c r="C748" s="8"/>
      <c r="D748" s="34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</row>
    <row r="749" spans="1:41" ht="14.25">
      <c r="A749" s="8"/>
      <c r="B749" s="8"/>
      <c r="C749" s="8"/>
      <c r="D749" s="34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</row>
    <row r="750" spans="1:41" ht="14.25">
      <c r="A750" s="8"/>
      <c r="B750" s="8"/>
      <c r="C750" s="8"/>
      <c r="D750" s="34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</row>
    <row r="751" spans="1:41" ht="14.25">
      <c r="A751" s="8"/>
      <c r="B751" s="8"/>
      <c r="C751" s="8"/>
      <c r="D751" s="34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</row>
    <row r="752" spans="1:41" ht="14.25">
      <c r="A752" s="8"/>
      <c r="B752" s="8"/>
      <c r="C752" s="8"/>
      <c r="D752" s="34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</row>
    <row r="753" spans="1:41" ht="14.25">
      <c r="A753" s="8"/>
      <c r="B753" s="8"/>
      <c r="C753" s="8"/>
      <c r="D753" s="34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</row>
    <row r="754" spans="1:41" ht="14.25">
      <c r="A754" s="8"/>
      <c r="B754" s="8"/>
      <c r="C754" s="8"/>
      <c r="D754" s="34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</row>
    <row r="755" spans="1:41" ht="14.25">
      <c r="A755" s="8"/>
      <c r="B755" s="8"/>
      <c r="C755" s="8"/>
      <c r="D755" s="34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</row>
    <row r="756" spans="1:41" ht="14.25">
      <c r="A756" s="8"/>
      <c r="B756" s="8"/>
      <c r="C756" s="8"/>
      <c r="D756" s="34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</row>
    <row r="757" spans="1:41" ht="14.25">
      <c r="A757" s="8"/>
      <c r="B757" s="8"/>
      <c r="C757" s="8"/>
      <c r="D757" s="34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</row>
    <row r="758" spans="1:41" ht="14.25">
      <c r="A758" s="8"/>
      <c r="B758" s="8"/>
      <c r="C758" s="8"/>
      <c r="D758" s="34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</row>
    <row r="759" spans="1:41" ht="14.25">
      <c r="A759" s="8"/>
      <c r="B759" s="8"/>
      <c r="C759" s="8"/>
      <c r="D759" s="34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</row>
    <row r="760" spans="1:41" ht="14.25">
      <c r="A760" s="8"/>
      <c r="B760" s="8"/>
      <c r="C760" s="8"/>
      <c r="D760" s="34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</row>
    <row r="761" spans="1:41" ht="14.25">
      <c r="A761" s="8"/>
      <c r="B761" s="8"/>
      <c r="C761" s="8"/>
      <c r="D761" s="34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</row>
    <row r="762" spans="1:41" ht="14.25">
      <c r="A762" s="8"/>
      <c r="B762" s="8"/>
      <c r="C762" s="8"/>
      <c r="D762" s="34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</row>
    <row r="763" spans="1:41" ht="14.25">
      <c r="A763" s="8"/>
      <c r="B763" s="8"/>
      <c r="C763" s="8"/>
      <c r="D763" s="34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</row>
    <row r="764" spans="1:41" ht="14.25">
      <c r="A764" s="8"/>
      <c r="B764" s="8"/>
      <c r="C764" s="8"/>
      <c r="D764" s="34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</row>
    <row r="765" spans="1:41" ht="14.25">
      <c r="A765" s="8"/>
      <c r="B765" s="8"/>
      <c r="C765" s="8"/>
      <c r="D765" s="34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</row>
    <row r="766" spans="1:41" ht="14.25">
      <c r="A766" s="8"/>
      <c r="B766" s="8"/>
      <c r="C766" s="8"/>
      <c r="D766" s="34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</row>
    <row r="767" spans="1:41" ht="14.25">
      <c r="A767" s="8"/>
      <c r="B767" s="8"/>
      <c r="C767" s="8"/>
      <c r="D767" s="34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</row>
    <row r="768" spans="1:41" ht="14.25">
      <c r="A768" s="8"/>
      <c r="B768" s="8"/>
      <c r="C768" s="8"/>
      <c r="D768" s="34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</row>
    <row r="769" spans="1:41" ht="14.25">
      <c r="A769" s="8"/>
      <c r="B769" s="8"/>
      <c r="C769" s="8"/>
      <c r="D769" s="34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</row>
    <row r="770" spans="1:41" ht="14.25">
      <c r="A770" s="8"/>
      <c r="B770" s="8"/>
      <c r="C770" s="8"/>
      <c r="D770" s="34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</row>
    <row r="771" spans="1:41" ht="14.25">
      <c r="A771" s="8"/>
      <c r="B771" s="8"/>
      <c r="C771" s="8"/>
      <c r="D771" s="34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</row>
    <row r="772" spans="1:41" ht="14.25">
      <c r="A772" s="8"/>
      <c r="B772" s="8"/>
      <c r="C772" s="8"/>
      <c r="D772" s="34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</row>
    <row r="773" spans="1:41" ht="14.25">
      <c r="A773" s="8"/>
      <c r="B773" s="8"/>
      <c r="C773" s="8"/>
      <c r="D773" s="34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</row>
    <row r="774" spans="1:41" ht="14.25">
      <c r="A774" s="8"/>
      <c r="B774" s="8"/>
      <c r="C774" s="8"/>
      <c r="D774" s="34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</row>
    <row r="775" spans="1:41" ht="14.25">
      <c r="A775" s="8"/>
      <c r="B775" s="8"/>
      <c r="C775" s="8"/>
      <c r="D775" s="34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</row>
    <row r="776" spans="1:41" ht="14.25">
      <c r="A776" s="8"/>
      <c r="B776" s="8"/>
      <c r="C776" s="8"/>
      <c r="D776" s="34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</row>
    <row r="777" spans="1:41" ht="14.25">
      <c r="A777" s="8"/>
      <c r="B777" s="8"/>
      <c r="C777" s="8"/>
      <c r="D777" s="34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</row>
    <row r="778" spans="1:41" ht="14.25">
      <c r="A778" s="8"/>
      <c r="B778" s="8"/>
      <c r="C778" s="8"/>
      <c r="D778" s="34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</row>
    <row r="779" spans="1:41" ht="14.25">
      <c r="A779" s="8"/>
      <c r="B779" s="8"/>
      <c r="C779" s="8"/>
      <c r="D779" s="34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</row>
    <row r="780" spans="1:41" ht="14.25">
      <c r="A780" s="8"/>
      <c r="B780" s="8"/>
      <c r="C780" s="8"/>
      <c r="D780" s="34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</row>
    <row r="781" spans="1:41" ht="14.25">
      <c r="A781" s="8"/>
      <c r="B781" s="8"/>
      <c r="C781" s="8"/>
      <c r="D781" s="34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</row>
    <row r="782" spans="1:41" ht="14.25">
      <c r="A782" s="8"/>
      <c r="B782" s="8"/>
      <c r="C782" s="8"/>
      <c r="D782" s="34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</row>
    <row r="783" spans="1:41" ht="14.25">
      <c r="A783" s="8"/>
      <c r="B783" s="8"/>
      <c r="C783" s="8"/>
      <c r="D783" s="34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</row>
    <row r="784" spans="1:41" ht="14.25">
      <c r="A784" s="8"/>
      <c r="B784" s="8"/>
      <c r="C784" s="8"/>
      <c r="D784" s="34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</row>
    <row r="785" spans="1:41" ht="14.25">
      <c r="A785" s="8"/>
      <c r="B785" s="8"/>
      <c r="C785" s="8"/>
      <c r="D785" s="34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</row>
    <row r="786" spans="1:41" ht="14.25">
      <c r="A786" s="8"/>
      <c r="B786" s="8"/>
      <c r="C786" s="8"/>
      <c r="D786" s="34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</row>
    <row r="787" spans="1:41" ht="14.25">
      <c r="A787" s="8"/>
      <c r="B787" s="8"/>
      <c r="C787" s="8"/>
      <c r="D787" s="34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</row>
    <row r="788" spans="1:41" ht="14.25">
      <c r="A788" s="8"/>
      <c r="B788" s="8"/>
      <c r="C788" s="8"/>
      <c r="D788" s="34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</row>
    <row r="789" spans="1:41" ht="14.25">
      <c r="A789" s="8"/>
      <c r="B789" s="8"/>
      <c r="C789" s="8"/>
      <c r="D789" s="34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</row>
    <row r="790" spans="1:41" ht="14.25">
      <c r="A790" s="8"/>
      <c r="B790" s="8"/>
      <c r="C790" s="8"/>
      <c r="D790" s="34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</row>
    <row r="791" spans="1:41" ht="14.25">
      <c r="A791" s="8"/>
      <c r="B791" s="8"/>
      <c r="C791" s="8"/>
      <c r="D791" s="34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</row>
    <row r="792" spans="1:41" ht="14.25">
      <c r="A792" s="8"/>
      <c r="B792" s="8"/>
      <c r="C792" s="8"/>
      <c r="D792" s="34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</row>
    <row r="793" spans="1:41" ht="14.25">
      <c r="A793" s="8"/>
      <c r="B793" s="8"/>
      <c r="C793" s="8"/>
      <c r="D793" s="34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</row>
    <row r="794" spans="1:41" ht="14.25">
      <c r="A794" s="8"/>
      <c r="B794" s="8"/>
      <c r="C794" s="8"/>
      <c r="D794" s="34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</row>
    <row r="795" spans="1:41" ht="14.25">
      <c r="A795" s="8"/>
      <c r="B795" s="8"/>
      <c r="C795" s="8"/>
      <c r="D795" s="34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</row>
    <row r="796" spans="1:41" ht="14.25">
      <c r="A796" s="8"/>
      <c r="B796" s="8"/>
      <c r="C796" s="8"/>
      <c r="D796" s="34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</row>
    <row r="797" spans="1:41" ht="14.25">
      <c r="A797" s="8"/>
      <c r="B797" s="8"/>
      <c r="C797" s="8"/>
      <c r="D797" s="34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</row>
    <row r="798" spans="1:41" ht="14.25">
      <c r="A798" s="8"/>
      <c r="B798" s="8"/>
      <c r="C798" s="8"/>
      <c r="D798" s="34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</row>
    <row r="799" spans="1:41" ht="14.25">
      <c r="A799" s="8"/>
      <c r="B799" s="8"/>
      <c r="C799" s="8"/>
      <c r="D799" s="34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</row>
    <row r="800" spans="1:41" ht="14.25">
      <c r="A800" s="8"/>
      <c r="B800" s="8"/>
      <c r="C800" s="8"/>
      <c r="D800" s="34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</row>
    <row r="801" spans="1:41" ht="14.25">
      <c r="A801" s="8"/>
      <c r="B801" s="8"/>
      <c r="C801" s="8"/>
      <c r="D801" s="34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</row>
    <row r="802" spans="1:41" ht="14.25">
      <c r="A802" s="8"/>
      <c r="B802" s="8"/>
      <c r="C802" s="8"/>
      <c r="D802" s="34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</row>
    <row r="803" spans="1:41" ht="14.25">
      <c r="A803" s="8"/>
      <c r="B803" s="8"/>
      <c r="C803" s="8"/>
      <c r="D803" s="34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</row>
    <row r="804" spans="1:41" ht="14.25">
      <c r="A804" s="8"/>
      <c r="B804" s="8"/>
      <c r="C804" s="8"/>
      <c r="D804" s="34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</row>
    <row r="805" spans="1:41" ht="14.25">
      <c r="A805" s="8"/>
      <c r="B805" s="8"/>
      <c r="C805" s="8"/>
      <c r="D805" s="34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</row>
    <row r="806" spans="1:41" ht="14.25">
      <c r="A806" s="8"/>
      <c r="B806" s="8"/>
      <c r="C806" s="8"/>
      <c r="D806" s="34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</row>
    <row r="807" spans="1:41" ht="14.25">
      <c r="A807" s="8"/>
      <c r="B807" s="8"/>
      <c r="C807" s="8"/>
      <c r="D807" s="34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</row>
    <row r="808" spans="1:41" ht="14.25">
      <c r="A808" s="8"/>
      <c r="B808" s="8"/>
      <c r="C808" s="8"/>
      <c r="D808" s="34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</row>
    <row r="809" spans="1:41" ht="14.25">
      <c r="A809" s="8"/>
      <c r="B809" s="8"/>
      <c r="C809" s="8"/>
      <c r="D809" s="34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</row>
    <row r="810" spans="1:41" ht="14.25">
      <c r="A810" s="8"/>
      <c r="B810" s="8"/>
      <c r="C810" s="8"/>
      <c r="D810" s="34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</row>
    <row r="811" spans="1:41" ht="14.25">
      <c r="A811" s="8"/>
      <c r="B811" s="8"/>
      <c r="C811" s="8"/>
      <c r="D811" s="34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</row>
    <row r="812" spans="1:41" ht="14.25">
      <c r="A812" s="8"/>
      <c r="B812" s="8"/>
      <c r="C812" s="8"/>
      <c r="D812" s="34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</row>
    <row r="813" spans="1:41" ht="14.25">
      <c r="A813" s="8"/>
      <c r="B813" s="8"/>
      <c r="C813" s="8"/>
      <c r="D813" s="34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</row>
    <row r="814" spans="1:41" ht="14.25">
      <c r="A814" s="8"/>
      <c r="B814" s="8"/>
      <c r="C814" s="8"/>
      <c r="D814" s="34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</row>
    <row r="815" spans="1:41" ht="14.25">
      <c r="A815" s="8"/>
      <c r="B815" s="8"/>
      <c r="C815" s="8"/>
      <c r="D815" s="34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</row>
    <row r="816" spans="1:41" ht="14.25">
      <c r="A816" s="8"/>
      <c r="B816" s="8"/>
      <c r="C816" s="8"/>
      <c r="D816" s="34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</row>
    <row r="817" spans="1:41" ht="14.25">
      <c r="A817" s="8"/>
      <c r="B817" s="8"/>
      <c r="C817" s="8"/>
      <c r="D817" s="34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</row>
    <row r="818" spans="1:41" ht="14.25">
      <c r="A818" s="8"/>
      <c r="B818" s="8"/>
      <c r="C818" s="8"/>
      <c r="D818" s="34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</row>
    <row r="819" spans="1:41" ht="14.25">
      <c r="A819" s="8"/>
      <c r="B819" s="8"/>
      <c r="C819" s="8"/>
      <c r="D819" s="34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</row>
    <row r="820" spans="1:41" ht="14.25">
      <c r="A820" s="8"/>
      <c r="B820" s="8"/>
      <c r="C820" s="8"/>
      <c r="D820" s="34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</row>
    <row r="821" spans="1:41" ht="14.25">
      <c r="A821" s="8"/>
      <c r="B821" s="8"/>
      <c r="C821" s="8"/>
      <c r="D821" s="34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</row>
    <row r="822" spans="1:41" ht="14.25">
      <c r="A822" s="8"/>
      <c r="B822" s="8"/>
      <c r="C822" s="8"/>
      <c r="D822" s="34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</row>
    <row r="823" spans="1:41" ht="14.25">
      <c r="A823" s="8"/>
      <c r="B823" s="8"/>
      <c r="C823" s="8"/>
      <c r="D823" s="34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</row>
    <row r="824" spans="1:41" ht="14.25">
      <c r="A824" s="8"/>
      <c r="B824" s="8"/>
      <c r="C824" s="8"/>
      <c r="D824" s="34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</row>
    <row r="825" spans="1:41" ht="14.25">
      <c r="A825" s="8"/>
      <c r="B825" s="8"/>
      <c r="C825" s="8"/>
      <c r="D825" s="34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</row>
    <row r="826" spans="1:41" ht="14.25">
      <c r="A826" s="8"/>
      <c r="B826" s="8"/>
      <c r="C826" s="8"/>
      <c r="D826" s="34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</row>
    <row r="827" spans="1:41" ht="14.25">
      <c r="A827" s="8"/>
      <c r="B827" s="8"/>
      <c r="C827" s="8"/>
      <c r="D827" s="34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</row>
    <row r="828" spans="1:41" ht="14.25">
      <c r="A828" s="8"/>
      <c r="B828" s="8"/>
      <c r="C828" s="8"/>
      <c r="D828" s="34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</row>
    <row r="829" spans="1:41" ht="14.25">
      <c r="A829" s="8"/>
      <c r="B829" s="8"/>
      <c r="C829" s="8"/>
      <c r="D829" s="34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</row>
    <row r="830" spans="1:41" ht="14.25">
      <c r="A830" s="8"/>
      <c r="B830" s="8"/>
      <c r="C830" s="8"/>
      <c r="D830" s="34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</row>
    <row r="831" spans="1:41" ht="14.25">
      <c r="A831" s="8"/>
      <c r="B831" s="8"/>
      <c r="C831" s="8"/>
      <c r="D831" s="34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</row>
    <row r="832" spans="1:41" ht="14.25">
      <c r="A832" s="8"/>
      <c r="B832" s="8"/>
      <c r="C832" s="8"/>
      <c r="D832" s="34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</row>
    <row r="833" spans="1:41" ht="14.25">
      <c r="A833" s="8"/>
      <c r="B833" s="8"/>
      <c r="C833" s="8"/>
      <c r="D833" s="34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</row>
    <row r="834" spans="1:41" ht="14.25">
      <c r="A834" s="8"/>
      <c r="B834" s="8"/>
      <c r="C834" s="8"/>
      <c r="D834" s="34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</row>
    <row r="835" spans="1:41" ht="14.25">
      <c r="A835" s="8"/>
      <c r="B835" s="8"/>
      <c r="C835" s="8"/>
      <c r="D835" s="34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</row>
    <row r="836" spans="1:41" ht="14.25">
      <c r="A836" s="8"/>
      <c r="B836" s="8"/>
      <c r="C836" s="8"/>
      <c r="D836" s="34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</row>
    <row r="837" spans="1:41" ht="14.25">
      <c r="A837" s="8"/>
      <c r="B837" s="8"/>
      <c r="C837" s="8"/>
      <c r="D837" s="34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</row>
    <row r="838" spans="1:41" ht="14.25">
      <c r="A838" s="8"/>
      <c r="B838" s="8"/>
      <c r="C838" s="8"/>
      <c r="D838" s="34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</row>
    <row r="839" spans="1:41" ht="14.25">
      <c r="A839" s="8"/>
      <c r="B839" s="8"/>
      <c r="C839" s="8"/>
      <c r="D839" s="34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</row>
    <row r="840" spans="1:41" ht="14.25">
      <c r="A840" s="8"/>
      <c r="B840" s="8"/>
      <c r="C840" s="8"/>
      <c r="D840" s="34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</row>
    <row r="841" spans="1:41" ht="14.25">
      <c r="A841" s="8"/>
      <c r="B841" s="8"/>
      <c r="C841" s="8"/>
      <c r="D841" s="34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</row>
    <row r="842" spans="1:41" ht="14.25">
      <c r="A842" s="8"/>
      <c r="B842" s="8"/>
      <c r="C842" s="8"/>
      <c r="D842" s="34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</row>
    <row r="843" spans="1:41" ht="14.25">
      <c r="A843" s="8"/>
      <c r="B843" s="8"/>
      <c r="C843" s="8"/>
      <c r="D843" s="34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</row>
    <row r="844" spans="1:41" ht="14.25">
      <c r="A844" s="8"/>
      <c r="B844" s="8"/>
      <c r="C844" s="8"/>
      <c r="D844" s="34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</row>
    <row r="845" spans="1:41" ht="14.25">
      <c r="A845" s="8"/>
      <c r="B845" s="8"/>
      <c r="C845" s="8"/>
      <c r="D845" s="34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</row>
    <row r="846" spans="1:41" ht="14.25">
      <c r="A846" s="8"/>
      <c r="B846" s="8"/>
      <c r="C846" s="8"/>
      <c r="D846" s="34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</row>
    <row r="847" spans="1:41" ht="14.25">
      <c r="A847" s="8"/>
      <c r="B847" s="8"/>
      <c r="C847" s="8"/>
      <c r="D847" s="34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</row>
    <row r="848" spans="1:41" ht="14.25">
      <c r="A848" s="8"/>
      <c r="B848" s="8"/>
      <c r="C848" s="8"/>
      <c r="D848" s="34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</row>
    <row r="849" spans="1:41" ht="14.25">
      <c r="A849" s="8"/>
      <c r="B849" s="8"/>
      <c r="C849" s="8"/>
      <c r="D849" s="34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</row>
    <row r="850" spans="1:41" ht="14.25">
      <c r="A850" s="8"/>
      <c r="B850" s="8"/>
      <c r="C850" s="8"/>
      <c r="D850" s="34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</row>
    <row r="851" spans="1:41" ht="14.25">
      <c r="A851" s="8"/>
      <c r="B851" s="8"/>
      <c r="C851" s="8"/>
      <c r="D851" s="34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</row>
    <row r="852" spans="1:41" ht="14.25">
      <c r="A852" s="8"/>
      <c r="B852" s="8"/>
      <c r="C852" s="8"/>
      <c r="D852" s="34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</row>
    <row r="853" spans="1:41" ht="14.25">
      <c r="A853" s="8"/>
      <c r="B853" s="8"/>
      <c r="C853" s="8"/>
      <c r="D853" s="34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</row>
    <row r="854" spans="1:41" ht="14.25">
      <c r="A854" s="8"/>
      <c r="B854" s="8"/>
      <c r="C854" s="8"/>
      <c r="D854" s="34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</row>
    <row r="855" spans="1:41" ht="14.25">
      <c r="A855" s="8"/>
      <c r="B855" s="8"/>
      <c r="C855" s="8"/>
      <c r="D855" s="34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</row>
    <row r="856" spans="1:41" ht="14.25">
      <c r="A856" s="8"/>
      <c r="B856" s="8"/>
      <c r="C856" s="8"/>
      <c r="D856" s="34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</row>
    <row r="857" spans="1:41" ht="14.25">
      <c r="A857" s="8"/>
      <c r="B857" s="8"/>
      <c r="C857" s="8"/>
      <c r="D857" s="34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</row>
    <row r="858" spans="1:41" ht="14.25">
      <c r="A858" s="8"/>
      <c r="B858" s="8"/>
      <c r="C858" s="8"/>
      <c r="D858" s="34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</row>
    <row r="859" spans="1:41" ht="14.25">
      <c r="A859" s="8"/>
      <c r="B859" s="8"/>
      <c r="C859" s="8"/>
      <c r="D859" s="34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</row>
    <row r="860" spans="1:41" ht="14.25">
      <c r="A860" s="8"/>
      <c r="B860" s="8"/>
      <c r="C860" s="8"/>
      <c r="D860" s="34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</row>
    <row r="861" spans="1:41" ht="14.25">
      <c r="A861" s="8"/>
      <c r="B861" s="8"/>
      <c r="C861" s="8"/>
      <c r="D861" s="34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</row>
    <row r="862" spans="1:41" ht="14.25">
      <c r="A862" s="8"/>
      <c r="B862" s="8"/>
      <c r="C862" s="8"/>
      <c r="D862" s="34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</row>
    <row r="863" spans="1:41" ht="14.25">
      <c r="A863" s="8"/>
      <c r="B863" s="8"/>
      <c r="C863" s="8"/>
      <c r="D863" s="34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</row>
    <row r="864" spans="1:41" ht="14.25">
      <c r="A864" s="8"/>
      <c r="B864" s="8"/>
      <c r="C864" s="8"/>
      <c r="D864" s="34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</row>
    <row r="865" spans="1:41" ht="14.25">
      <c r="A865" s="8"/>
      <c r="B865" s="8"/>
      <c r="C865" s="8"/>
      <c r="D865" s="34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</row>
    <row r="866" spans="1:41" ht="14.25">
      <c r="A866" s="8"/>
      <c r="B866" s="8"/>
      <c r="C866" s="8"/>
      <c r="D866" s="34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</row>
    <row r="867" spans="1:41" ht="14.25">
      <c r="A867" s="8"/>
      <c r="B867" s="8"/>
      <c r="C867" s="8"/>
      <c r="D867" s="34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</row>
    <row r="868" spans="1:41" ht="14.25">
      <c r="A868" s="8"/>
      <c r="B868" s="8"/>
      <c r="C868" s="8"/>
      <c r="D868" s="34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</row>
    <row r="869" spans="1:41" ht="14.25">
      <c r="A869" s="8"/>
      <c r="B869" s="8"/>
      <c r="C869" s="8"/>
      <c r="D869" s="34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</row>
    <row r="870" spans="1:41" ht="14.25">
      <c r="A870" s="8"/>
      <c r="B870" s="8"/>
      <c r="C870" s="8"/>
      <c r="D870" s="34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</row>
    <row r="871" spans="1:41" ht="14.25">
      <c r="A871" s="8"/>
      <c r="B871" s="8"/>
      <c r="C871" s="8"/>
      <c r="D871" s="34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</row>
    <row r="872" spans="1:41" ht="14.25">
      <c r="A872" s="8"/>
      <c r="B872" s="8"/>
      <c r="C872" s="8"/>
      <c r="D872" s="34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</row>
    <row r="873" spans="1:41" ht="14.25">
      <c r="A873" s="8"/>
      <c r="B873" s="8"/>
      <c r="C873" s="8"/>
      <c r="D873" s="34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</row>
    <row r="874" spans="1:41" ht="14.25">
      <c r="A874" s="8"/>
      <c r="B874" s="8"/>
      <c r="C874" s="8"/>
      <c r="D874" s="34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</row>
    <row r="875" spans="1:41" ht="14.25">
      <c r="A875" s="8"/>
      <c r="B875" s="8"/>
      <c r="C875" s="8"/>
      <c r="D875" s="34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</row>
    <row r="876" spans="1:41" ht="14.25">
      <c r="A876" s="8"/>
      <c r="B876" s="8"/>
      <c r="C876" s="8"/>
      <c r="D876" s="34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</row>
    <row r="877" spans="1:41" ht="14.25">
      <c r="A877" s="8"/>
      <c r="B877" s="8"/>
      <c r="C877" s="8"/>
      <c r="D877" s="34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</row>
    <row r="878" spans="1:41" ht="14.25">
      <c r="A878" s="8"/>
      <c r="B878" s="8"/>
      <c r="C878" s="8"/>
      <c r="D878" s="34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</row>
    <row r="879" spans="1:41" ht="14.25">
      <c r="A879" s="8"/>
      <c r="B879" s="8"/>
      <c r="C879" s="8"/>
      <c r="D879" s="34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</row>
    <row r="880" spans="1:41" ht="14.25">
      <c r="A880" s="8"/>
      <c r="B880" s="8"/>
      <c r="C880" s="8"/>
      <c r="D880" s="34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</row>
    <row r="881" spans="1:41" ht="14.25">
      <c r="A881" s="8"/>
      <c r="B881" s="8"/>
      <c r="C881" s="8"/>
      <c r="D881" s="34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</row>
    <row r="882" spans="1:41" ht="14.25">
      <c r="A882" s="8"/>
      <c r="B882" s="8"/>
      <c r="C882" s="8"/>
      <c r="D882" s="34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</row>
    <row r="883" spans="1:41" ht="14.25">
      <c r="A883" s="8"/>
      <c r="B883" s="8"/>
      <c r="C883" s="8"/>
      <c r="D883" s="34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</row>
    <row r="884" spans="1:41" ht="14.25">
      <c r="A884" s="8"/>
      <c r="B884" s="8"/>
      <c r="C884" s="8"/>
      <c r="D884" s="34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</row>
    <row r="885" spans="1:41" ht="14.25">
      <c r="A885" s="8"/>
      <c r="B885" s="8"/>
      <c r="C885" s="8"/>
      <c r="D885" s="34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</row>
    <row r="886" spans="1:41" ht="14.25">
      <c r="A886" s="8"/>
      <c r="B886" s="8"/>
      <c r="C886" s="8"/>
      <c r="D886" s="34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</row>
    <row r="887" spans="1:41" ht="14.25">
      <c r="A887" s="8"/>
      <c r="B887" s="8"/>
      <c r="C887" s="8"/>
      <c r="D887" s="34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</row>
    <row r="888" spans="1:41" ht="14.25">
      <c r="A888" s="8"/>
      <c r="B888" s="8"/>
      <c r="C888" s="8"/>
      <c r="D888" s="34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</row>
    <row r="889" spans="1:41" ht="14.25">
      <c r="A889" s="8"/>
      <c r="B889" s="8"/>
      <c r="C889" s="8"/>
      <c r="D889" s="34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</row>
    <row r="890" spans="1:41" ht="14.25">
      <c r="A890" s="8"/>
      <c r="B890" s="8"/>
      <c r="C890" s="8"/>
      <c r="D890" s="34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</row>
    <row r="891" spans="1:41" ht="14.25">
      <c r="A891" s="8"/>
      <c r="B891" s="8"/>
      <c r="C891" s="8"/>
      <c r="D891" s="34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</row>
    <row r="892" spans="1:41" ht="14.25">
      <c r="A892" s="8"/>
      <c r="B892" s="8"/>
      <c r="C892" s="8"/>
      <c r="D892" s="34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</row>
    <row r="893" spans="1:41" ht="14.25">
      <c r="A893" s="8"/>
      <c r="B893" s="8"/>
      <c r="C893" s="8"/>
      <c r="D893" s="34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</row>
    <row r="894" spans="1:41" ht="14.25">
      <c r="A894" s="8"/>
      <c r="B894" s="8"/>
      <c r="C894" s="8"/>
      <c r="D894" s="34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</row>
    <row r="895" spans="1:41" ht="14.25">
      <c r="A895" s="8"/>
      <c r="B895" s="8"/>
      <c r="C895" s="8"/>
      <c r="D895" s="34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</row>
    <row r="896" spans="1:41" ht="14.25">
      <c r="A896" s="8"/>
      <c r="B896" s="8"/>
      <c r="C896" s="8"/>
      <c r="D896" s="34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</row>
    <row r="897" spans="1:41" ht="14.25">
      <c r="A897" s="8"/>
      <c r="B897" s="8"/>
      <c r="C897" s="8"/>
      <c r="D897" s="34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</row>
    <row r="898" spans="1:41" ht="14.25">
      <c r="A898" s="8"/>
      <c r="B898" s="8"/>
      <c r="C898" s="8"/>
      <c r="D898" s="34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</row>
    <row r="899" spans="1:41" ht="14.25">
      <c r="A899" s="8"/>
      <c r="B899" s="8"/>
      <c r="C899" s="8"/>
      <c r="D899" s="34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</row>
    <row r="900" spans="1:41" ht="14.25">
      <c r="A900" s="8"/>
      <c r="B900" s="8"/>
      <c r="C900" s="8"/>
      <c r="D900" s="34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</row>
    <row r="901" spans="1:41" ht="14.25">
      <c r="A901" s="8"/>
      <c r="B901" s="8"/>
      <c r="C901" s="8"/>
      <c r="D901" s="34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</row>
    <row r="902" spans="1:41" ht="14.25">
      <c r="A902" s="8"/>
      <c r="B902" s="8"/>
      <c r="C902" s="8"/>
      <c r="D902" s="34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</row>
    <row r="903" spans="1:41" ht="14.25">
      <c r="A903" s="8"/>
      <c r="B903" s="8"/>
      <c r="C903" s="8"/>
      <c r="D903" s="34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</row>
    <row r="904" spans="1:41" ht="14.25">
      <c r="A904" s="8"/>
      <c r="B904" s="8"/>
      <c r="C904" s="8"/>
      <c r="D904" s="34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</row>
    <row r="905" spans="1:41" ht="14.25">
      <c r="A905" s="8"/>
      <c r="B905" s="8"/>
      <c r="C905" s="8"/>
      <c r="D905" s="34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</row>
    <row r="906" spans="1:41" ht="14.25">
      <c r="A906" s="8"/>
      <c r="B906" s="8"/>
      <c r="C906" s="8"/>
      <c r="D906" s="34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</row>
    <row r="907" spans="1:41" ht="14.25">
      <c r="A907" s="8"/>
      <c r="B907" s="8"/>
      <c r="C907" s="8"/>
      <c r="D907" s="34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</row>
    <row r="908" spans="1:41" ht="14.25">
      <c r="A908" s="8"/>
      <c r="B908" s="8"/>
      <c r="C908" s="8"/>
      <c r="D908" s="34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</row>
    <row r="909" spans="1:41" ht="14.25">
      <c r="A909" s="8"/>
      <c r="B909" s="8"/>
      <c r="C909" s="8"/>
      <c r="D909" s="34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</row>
    <row r="910" spans="1:41" ht="14.25">
      <c r="A910" s="8"/>
      <c r="B910" s="8"/>
      <c r="C910" s="8"/>
      <c r="D910" s="34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</row>
    <row r="911" spans="1:41" ht="14.25">
      <c r="A911" s="8"/>
      <c r="B911" s="8"/>
      <c r="C911" s="8"/>
      <c r="D911" s="34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</row>
    <row r="912" spans="1:41" ht="14.25">
      <c r="A912" s="8"/>
      <c r="B912" s="8"/>
      <c r="C912" s="8"/>
      <c r="D912" s="34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</row>
    <row r="913" spans="1:41" ht="14.25">
      <c r="A913" s="8"/>
      <c r="B913" s="8"/>
      <c r="C913" s="8"/>
      <c r="D913" s="34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</row>
    <row r="914" spans="1:41" ht="14.25">
      <c r="A914" s="8"/>
      <c r="B914" s="8"/>
      <c r="C914" s="8"/>
      <c r="D914" s="34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</row>
    <row r="915" spans="1:41" ht="14.25">
      <c r="A915" s="8"/>
      <c r="B915" s="8"/>
      <c r="C915" s="8"/>
      <c r="D915" s="34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</row>
    <row r="916" spans="1:41" ht="14.25">
      <c r="A916" s="8"/>
      <c r="B916" s="8"/>
      <c r="C916" s="8"/>
      <c r="D916" s="34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</row>
    <row r="917" spans="1:41" ht="14.25">
      <c r="A917" s="8"/>
      <c r="B917" s="8"/>
      <c r="C917" s="8"/>
      <c r="D917" s="34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</row>
    <row r="918" spans="1:41" ht="14.25">
      <c r="A918" s="8"/>
      <c r="B918" s="8"/>
      <c r="C918" s="8"/>
      <c r="D918" s="34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</row>
    <row r="919" spans="1:41" ht="14.25">
      <c r="A919" s="8"/>
      <c r="B919" s="8"/>
      <c r="C919" s="8"/>
      <c r="D919" s="34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</row>
    <row r="920" spans="1:41" ht="14.25">
      <c r="A920" s="8"/>
      <c r="B920" s="8"/>
      <c r="C920" s="8"/>
      <c r="D920" s="34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</row>
    <row r="921" spans="1:41" ht="14.25">
      <c r="A921" s="8"/>
      <c r="B921" s="8"/>
      <c r="C921" s="8"/>
      <c r="D921" s="34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</row>
    <row r="922" spans="1:41" ht="14.25">
      <c r="A922" s="8"/>
      <c r="B922" s="8"/>
      <c r="C922" s="8"/>
      <c r="D922" s="34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</row>
    <row r="923" spans="1:41" ht="14.25">
      <c r="A923" s="8"/>
      <c r="B923" s="8"/>
      <c r="C923" s="8"/>
      <c r="D923" s="34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</row>
    <row r="924" spans="1:41" ht="14.25">
      <c r="A924" s="8"/>
      <c r="B924" s="8"/>
      <c r="C924" s="8"/>
      <c r="D924" s="34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</row>
    <row r="925" spans="1:41" ht="14.25">
      <c r="A925" s="8"/>
      <c r="B925" s="8"/>
      <c r="C925" s="8"/>
      <c r="D925" s="34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</row>
    <row r="926" spans="1:41" ht="14.25">
      <c r="A926" s="8"/>
      <c r="B926" s="8"/>
      <c r="C926" s="8"/>
      <c r="D926" s="34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</row>
    <row r="927" spans="1:41" ht="14.25">
      <c r="A927" s="8"/>
      <c r="B927" s="8"/>
      <c r="C927" s="8"/>
      <c r="D927" s="34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</row>
    <row r="928" spans="1:41" ht="14.25">
      <c r="A928" s="8"/>
      <c r="B928" s="8"/>
      <c r="C928" s="8"/>
      <c r="D928" s="34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</row>
    <row r="929" spans="1:41" ht="14.25">
      <c r="A929" s="8"/>
      <c r="B929" s="8"/>
      <c r="C929" s="8"/>
      <c r="D929" s="34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</row>
    <row r="930" spans="1:41" ht="14.25">
      <c r="A930" s="8"/>
      <c r="B930" s="8"/>
      <c r="C930" s="8"/>
      <c r="D930" s="34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</row>
    <row r="931" spans="1:41" ht="14.25">
      <c r="A931" s="8"/>
      <c r="B931" s="8"/>
      <c r="C931" s="8"/>
      <c r="D931" s="34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</row>
    <row r="932" spans="1:41" ht="14.25">
      <c r="A932" s="8"/>
      <c r="B932" s="8"/>
      <c r="C932" s="8"/>
      <c r="D932" s="34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</row>
    <row r="933" spans="1:41" ht="14.25">
      <c r="A933" s="8"/>
      <c r="B933" s="8"/>
      <c r="C933" s="8"/>
      <c r="D933" s="34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</row>
    <row r="934" spans="1:41" ht="14.25">
      <c r="A934" s="8"/>
      <c r="B934" s="8"/>
      <c r="C934" s="8"/>
      <c r="D934" s="34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</row>
    <row r="935" spans="1:41" ht="14.25">
      <c r="A935" s="8"/>
      <c r="B935" s="8"/>
      <c r="C935" s="8"/>
      <c r="D935" s="34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</row>
    <row r="936" spans="1:41" ht="14.25">
      <c r="A936" s="8"/>
      <c r="B936" s="8"/>
      <c r="C936" s="8"/>
      <c r="D936" s="34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</row>
    <row r="937" spans="1:41" ht="14.25">
      <c r="A937" s="8"/>
      <c r="B937" s="8"/>
      <c r="C937" s="8"/>
      <c r="D937" s="34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</row>
    <row r="938" spans="1:41" ht="14.25">
      <c r="A938" s="8"/>
      <c r="B938" s="8"/>
      <c r="C938" s="8"/>
      <c r="D938" s="34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</row>
    <row r="939" spans="1:41" ht="14.25">
      <c r="A939" s="8"/>
      <c r="B939" s="8"/>
      <c r="C939" s="8"/>
      <c r="D939" s="34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</row>
    <row r="940" spans="1:41" ht="14.25">
      <c r="A940" s="8"/>
      <c r="B940" s="8"/>
      <c r="C940" s="8"/>
      <c r="D940" s="34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</row>
    <row r="941" spans="1:41" ht="14.25">
      <c r="A941" s="8"/>
      <c r="B941" s="8"/>
      <c r="C941" s="8"/>
      <c r="D941" s="34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</row>
    <row r="942" spans="1:41" ht="14.25">
      <c r="A942" s="8"/>
      <c r="B942" s="8"/>
      <c r="C942" s="8"/>
      <c r="D942" s="34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</row>
    <row r="943" spans="1:41" ht="14.25">
      <c r="A943" s="8"/>
      <c r="B943" s="8"/>
      <c r="C943" s="8"/>
      <c r="D943" s="34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</row>
    <row r="944" spans="1:41" ht="14.25">
      <c r="A944" s="8"/>
      <c r="B944" s="8"/>
      <c r="C944" s="8"/>
      <c r="D944" s="34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</row>
    <row r="945" spans="1:41" ht="14.25">
      <c r="A945" s="8"/>
      <c r="B945" s="8"/>
      <c r="C945" s="8"/>
      <c r="D945" s="34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</row>
    <row r="946" spans="1:41" ht="14.25">
      <c r="A946" s="8"/>
      <c r="B946" s="8"/>
      <c r="C946" s="8"/>
      <c r="D946" s="34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</row>
    <row r="947" spans="1:41" ht="14.25">
      <c r="A947" s="8"/>
      <c r="B947" s="8"/>
      <c r="C947" s="8"/>
      <c r="D947" s="34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</row>
    <row r="948" spans="1:41" ht="14.25">
      <c r="A948" s="8"/>
      <c r="B948" s="8"/>
      <c r="C948" s="8"/>
      <c r="D948" s="34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</row>
    <row r="949" spans="1:41" ht="14.25">
      <c r="A949" s="8"/>
      <c r="B949" s="8"/>
      <c r="C949" s="8"/>
      <c r="D949" s="34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</row>
    <row r="950" spans="1:41" ht="14.25">
      <c r="A950" s="8"/>
      <c r="B950" s="8"/>
      <c r="C950" s="8"/>
      <c r="D950" s="344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</row>
    <row r="951" spans="1:41" ht="14.25">
      <c r="A951" s="8"/>
      <c r="B951" s="8"/>
      <c r="C951" s="8"/>
      <c r="D951" s="344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</row>
    <row r="952" spans="1:41" ht="14.25">
      <c r="A952" s="8"/>
      <c r="B952" s="8"/>
      <c r="C952" s="8"/>
      <c r="D952" s="344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</row>
    <row r="953" spans="1:41" ht="14.25">
      <c r="A953" s="8"/>
      <c r="B953" s="8"/>
      <c r="C953" s="8"/>
      <c r="D953" s="344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</row>
    <row r="954" spans="1:41" ht="14.25">
      <c r="A954" s="8"/>
      <c r="B954" s="8"/>
      <c r="C954" s="8"/>
      <c r="D954" s="344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</row>
    <row r="955" spans="1:41" ht="14.25">
      <c r="A955" s="8"/>
      <c r="B955" s="8"/>
      <c r="C955" s="8"/>
      <c r="D955" s="344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</row>
    <row r="956" spans="1:41" ht="14.25">
      <c r="A956" s="8"/>
      <c r="B956" s="8"/>
      <c r="C956" s="8"/>
      <c r="D956" s="344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</row>
    <row r="957" spans="1:41" ht="14.25">
      <c r="A957" s="8"/>
      <c r="B957" s="8"/>
      <c r="C957" s="8"/>
      <c r="D957" s="344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</row>
    <row r="958" spans="1:41" ht="14.25">
      <c r="A958" s="8"/>
      <c r="B958" s="8"/>
      <c r="C958" s="8"/>
      <c r="D958" s="344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</row>
    <row r="959" spans="1:41" ht="14.25">
      <c r="A959" s="8"/>
      <c r="B959" s="8"/>
      <c r="C959" s="8"/>
      <c r="D959" s="344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</row>
    <row r="960" spans="1:41" ht="14.25">
      <c r="A960" s="8"/>
      <c r="B960" s="8"/>
      <c r="C960" s="8"/>
      <c r="D960" s="344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</row>
    <row r="961" spans="1:41" ht="14.25">
      <c r="A961" s="8"/>
      <c r="B961" s="8"/>
      <c r="C961" s="8"/>
      <c r="D961" s="344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</row>
    <row r="962" spans="1:41" ht="14.25">
      <c r="A962" s="8"/>
      <c r="B962" s="8"/>
      <c r="C962" s="8"/>
      <c r="D962" s="344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</row>
    <row r="963" spans="1:41" ht="14.25">
      <c r="A963" s="8"/>
      <c r="B963" s="8"/>
      <c r="C963" s="8"/>
      <c r="D963" s="344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</row>
    <row r="964" spans="1:41" ht="14.25">
      <c r="A964" s="8"/>
      <c r="B964" s="8"/>
      <c r="C964" s="8"/>
      <c r="D964" s="344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</row>
    <row r="965" spans="1:41" ht="14.25">
      <c r="A965" s="8"/>
      <c r="B965" s="8"/>
      <c r="C965" s="8"/>
      <c r="D965" s="344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</row>
    <row r="966" spans="1:41" ht="14.25">
      <c r="A966" s="8"/>
      <c r="B966" s="8"/>
      <c r="C966" s="8"/>
      <c r="D966" s="344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</row>
    <row r="967" spans="1:41" ht="14.25">
      <c r="A967" s="8"/>
      <c r="B967" s="8"/>
      <c r="C967" s="8"/>
      <c r="D967" s="344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</row>
    <row r="968" spans="1:41" ht="14.25">
      <c r="A968" s="8"/>
      <c r="B968" s="8"/>
      <c r="C968" s="8"/>
      <c r="D968" s="344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</row>
    <row r="969" spans="1:41" ht="14.25">
      <c r="A969" s="8"/>
      <c r="B969" s="8"/>
      <c r="C969" s="8"/>
      <c r="D969" s="344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</row>
    <row r="970" spans="1:41" ht="14.25">
      <c r="A970" s="8"/>
      <c r="B970" s="8"/>
      <c r="C970" s="8"/>
      <c r="D970" s="344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</row>
    <row r="971" spans="1:41" ht="14.25">
      <c r="A971" s="8"/>
      <c r="B971" s="8"/>
      <c r="C971" s="8"/>
      <c r="D971" s="344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</row>
    <row r="972" spans="1:41" ht="14.25">
      <c r="A972" s="8"/>
      <c r="B972" s="8"/>
      <c r="C972" s="8"/>
      <c r="D972" s="344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</row>
    <row r="973" spans="1:41" ht="14.25">
      <c r="A973" s="8"/>
      <c r="B973" s="8"/>
      <c r="C973" s="8"/>
      <c r="D973" s="344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</row>
    <row r="974" spans="1:41" ht="14.25">
      <c r="A974" s="8"/>
      <c r="B974" s="8"/>
      <c r="C974" s="8"/>
      <c r="D974" s="344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</row>
    <row r="975" spans="1:41" ht="14.25">
      <c r="A975" s="8"/>
      <c r="B975" s="8"/>
      <c r="C975" s="8"/>
      <c r="D975" s="344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</row>
    <row r="976" spans="1:41" ht="14.25">
      <c r="A976" s="8"/>
      <c r="B976" s="8"/>
      <c r="C976" s="8"/>
      <c r="D976" s="344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</row>
    <row r="977" spans="1:41" ht="14.25">
      <c r="A977" s="8"/>
      <c r="B977" s="8"/>
      <c r="C977" s="8"/>
      <c r="D977" s="344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</row>
    <row r="978" spans="1:41" ht="14.25">
      <c r="A978" s="8"/>
      <c r="B978" s="8"/>
      <c r="C978" s="8"/>
      <c r="D978" s="344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</row>
    <row r="979" spans="1:41" ht="14.25">
      <c r="A979" s="8"/>
      <c r="B979" s="8"/>
      <c r="C979" s="8"/>
      <c r="D979" s="344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</row>
    <row r="980" spans="1:41" ht="14.25">
      <c r="A980" s="8"/>
      <c r="B980" s="8"/>
      <c r="C980" s="8"/>
      <c r="D980" s="344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</row>
    <row r="981" spans="1:41" ht="14.25">
      <c r="A981" s="8"/>
      <c r="B981" s="8"/>
      <c r="C981" s="8"/>
      <c r="D981" s="344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</row>
    <row r="982" spans="1:41" ht="14.25">
      <c r="A982" s="8"/>
      <c r="B982" s="8"/>
      <c r="C982" s="8"/>
      <c r="D982" s="344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</row>
    <row r="983" spans="1:41" ht="14.25">
      <c r="A983" s="8"/>
      <c r="B983" s="8"/>
      <c r="C983" s="8"/>
      <c r="D983" s="344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</row>
    <row r="984" spans="1:41" ht="14.25">
      <c r="A984" s="8"/>
      <c r="B984" s="8"/>
      <c r="C984" s="8"/>
      <c r="D984" s="344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</row>
    <row r="985" spans="1:41" ht="14.25">
      <c r="A985" s="8"/>
      <c r="B985" s="8"/>
      <c r="C985" s="8"/>
      <c r="D985" s="344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</row>
    <row r="986" spans="1:41" ht="14.25">
      <c r="A986" s="8"/>
      <c r="B986" s="8"/>
      <c r="C986" s="8"/>
      <c r="D986" s="344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</row>
    <row r="987" spans="1:41" ht="14.25">
      <c r="A987" s="8"/>
      <c r="B987" s="8"/>
      <c r="C987" s="8"/>
      <c r="D987" s="344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</row>
    <row r="988" spans="1:41" ht="14.25">
      <c r="A988" s="8"/>
      <c r="B988" s="8"/>
      <c r="C988" s="8"/>
      <c r="D988" s="344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</row>
    <row r="989" spans="1:41" ht="14.25">
      <c r="A989" s="8"/>
      <c r="B989" s="8"/>
      <c r="C989" s="8"/>
      <c r="D989" s="344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</row>
    <row r="990" spans="1:41" ht="14.25">
      <c r="A990" s="8"/>
      <c r="B990" s="8"/>
      <c r="C990" s="8"/>
      <c r="D990" s="344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</row>
    <row r="991" spans="1:41" ht="14.25">
      <c r="A991" s="8"/>
      <c r="B991" s="8"/>
      <c r="C991" s="8"/>
      <c r="D991" s="344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</row>
    <row r="992" spans="1:41" ht="14.25">
      <c r="A992" s="8"/>
      <c r="B992" s="8"/>
      <c r="C992" s="8"/>
      <c r="D992" s="344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</row>
    <row r="993" spans="1:41" ht="14.25">
      <c r="A993" s="8"/>
      <c r="B993" s="8"/>
      <c r="C993" s="8"/>
      <c r="D993" s="344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</row>
    <row r="994" spans="1:41" ht="14.25">
      <c r="A994" s="8"/>
      <c r="B994" s="8"/>
      <c r="C994" s="8"/>
      <c r="D994" s="344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</row>
    <row r="995" spans="1:41" ht="14.25">
      <c r="A995" s="8"/>
      <c r="B995" s="8"/>
      <c r="C995" s="8"/>
      <c r="D995" s="344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</row>
    <row r="996" spans="1:41" ht="14.25">
      <c r="A996" s="8"/>
      <c r="B996" s="8"/>
      <c r="C996" s="8"/>
      <c r="D996" s="344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</row>
    <row r="997" spans="1:41" ht="14.25">
      <c r="A997" s="8"/>
      <c r="B997" s="8"/>
      <c r="C997" s="8"/>
      <c r="D997" s="344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</row>
    <row r="998" spans="1:41" ht="14.25">
      <c r="A998" s="8"/>
      <c r="B998" s="8"/>
      <c r="C998" s="8"/>
      <c r="D998" s="344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</row>
    <row r="999" spans="1:41" ht="14.25">
      <c r="A999" s="8"/>
      <c r="B999" s="8"/>
      <c r="C999" s="8"/>
      <c r="D999" s="344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</row>
    <row r="1000" spans="1:41" ht="14.25">
      <c r="A1000" s="8"/>
      <c r="B1000" s="8"/>
      <c r="C1000" s="8"/>
      <c r="D1000" s="344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</row>
    <row r="1001" spans="1:41" ht="14.25">
      <c r="A1001" s="8"/>
      <c r="B1001" s="8"/>
      <c r="C1001" s="8"/>
      <c r="D1001" s="344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</row>
    <row r="1002" spans="1:41" ht="14.25">
      <c r="A1002" s="8"/>
      <c r="B1002" s="8"/>
      <c r="C1002" s="8"/>
      <c r="D1002" s="344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</row>
    <row r="1003" spans="1:41" ht="14.25">
      <c r="A1003" s="8"/>
      <c r="B1003" s="8"/>
      <c r="C1003" s="8"/>
      <c r="D1003" s="344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</row>
    <row r="1004" spans="1:41" ht="14.25">
      <c r="A1004" s="8"/>
      <c r="B1004" s="8"/>
      <c r="C1004" s="8"/>
      <c r="D1004" s="344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</row>
    <row r="1005" spans="1:41" ht="14.25">
      <c r="A1005" s="8"/>
      <c r="B1005" s="8"/>
      <c r="C1005" s="8"/>
      <c r="D1005" s="344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</row>
    <row r="1006" spans="1:41" ht="14.25">
      <c r="A1006" s="8"/>
      <c r="B1006" s="8"/>
      <c r="C1006" s="8"/>
      <c r="D1006" s="344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</row>
  </sheetData>
  <mergeCells count="7">
    <mergeCell ref="AZ71:AZ72"/>
    <mergeCell ref="L7:O7"/>
    <mergeCell ref="L8:O8"/>
    <mergeCell ref="C13:AZ13"/>
    <mergeCell ref="B3:K3"/>
    <mergeCell ref="B4:K4"/>
    <mergeCell ref="K6:L6"/>
  </mergeCells>
  <phoneticPr fontId="2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topLeftCell="A19" workbookViewId="0">
      <selection activeCell="G63" sqref="G63"/>
    </sheetView>
  </sheetViews>
  <sheetFormatPr defaultColWidth="14.42578125" defaultRowHeight="15.75" customHeight="1"/>
  <sheetData>
    <row r="1" spans="1:26" ht="15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5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5.7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</row>
    <row r="5" spans="1:26" ht="15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</row>
    <row r="6" spans="1:26" ht="15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6" ht="15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</row>
    <row r="8" spans="1:26" ht="15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ht="15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ht="15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ht="15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  <row r="12" spans="1:26" ht="15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</row>
    <row r="13" spans="1:26" ht="15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</row>
    <row r="14" spans="1:26" ht="15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ht="15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5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</row>
    <row r="17" spans="1:26" ht="15.7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5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5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5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</row>
    <row r="21" spans="1:26" ht="15.7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</row>
    <row r="22" spans="1:26" ht="15.7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</row>
    <row r="23" spans="1:26" ht="15.7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</row>
    <row r="24" spans="1:26" ht="15.7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</row>
    <row r="25" spans="1:26" ht="15.7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</row>
    <row r="26" spans="1:26" ht="15.7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</row>
    <row r="27" spans="1:26" ht="15.7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6" ht="15.7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</row>
    <row r="29" spans="1:26" ht="15.7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</row>
    <row r="30" spans="1:26" ht="15.7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</row>
    <row r="31" spans="1:26" ht="15.7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</row>
    <row r="32" spans="1:26" ht="15.7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</row>
    <row r="33" spans="1:26" ht="15.7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</row>
    <row r="34" spans="1:26" ht="15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</row>
    <row r="35" spans="1:26" ht="15.7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</row>
    <row r="36" spans="1:26" ht="15.7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6" ht="15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</row>
    <row r="38" spans="1:26" ht="12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</row>
    <row r="39" spans="1:26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</row>
    <row r="40" spans="1:26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6" ht="12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</row>
    <row r="42" spans="1:26" ht="12.7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</row>
    <row r="43" spans="1:26" ht="12.7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</row>
    <row r="44" spans="1:26" ht="12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</row>
    <row r="45" spans="1:26" ht="12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</row>
    <row r="46" spans="1:26" ht="12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6" ht="12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2.7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</row>
    <row r="49" spans="1:26" ht="12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</row>
    <row r="50" spans="1:26" ht="12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</row>
    <row r="51" spans="1:26" ht="12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</row>
    <row r="52" spans="1:26" ht="12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</row>
    <row r="53" spans="1:26" ht="12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</row>
    <row r="54" spans="1:26" ht="12.7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</row>
    <row r="55" spans="1:26" ht="12.7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</row>
    <row r="56" spans="1:26" ht="12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</row>
    <row r="57" spans="1:26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</row>
    <row r="58" spans="1:26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</row>
    <row r="59" spans="1:26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</row>
    <row r="60" spans="1:26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</row>
    <row r="61" spans="1:26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</row>
    <row r="62" spans="1:26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</row>
    <row r="63" spans="1:26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</row>
    <row r="64" spans="1:26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12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ht="12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ht="12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ht="12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:26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:26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:26" ht="12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:26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:26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:26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:26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:26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:26" ht="12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:26" ht="12.7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:26" ht="12.7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:26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ht="12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:26" ht="12.7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:26" ht="12.7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:26" ht="12.7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:26" ht="12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:26" ht="12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:26" ht="12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:26" ht="12.7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:26" ht="12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:26" ht="12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:26" ht="12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:26" ht="12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:26" ht="12.7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:26" ht="12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:26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:26" ht="12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:26" ht="12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  <row r="112" spans="1:26" ht="12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</row>
    <row r="113" spans="1:26" ht="12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</row>
    <row r="114" spans="1:26" ht="12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</row>
    <row r="115" spans="1:26" ht="12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</row>
    <row r="116" spans="1:26" ht="12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</row>
    <row r="117" spans="1:26" ht="12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ht="12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</row>
    <row r="119" spans="1:26" ht="12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ht="12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ht="12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ht="12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</row>
    <row r="123" spans="1:26" ht="12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</row>
    <row r="124" spans="1:26" ht="12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</row>
    <row r="125" spans="1:26" ht="12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</row>
    <row r="126" spans="1:26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</row>
    <row r="127" spans="1:26" ht="12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</row>
    <row r="128" spans="1:26" ht="12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</row>
    <row r="129" spans="1:26" ht="12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</row>
    <row r="130" spans="1:26" ht="12.7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</row>
    <row r="131" spans="1:26" ht="12.7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ht="12.7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</row>
    <row r="133" spans="1:26" ht="12.7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</row>
    <row r="134" spans="1:26" ht="12.75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</row>
    <row r="135" spans="1:26" ht="12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</row>
    <row r="136" spans="1:26" ht="12.7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</row>
    <row r="137" spans="1:26" ht="12.75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</row>
    <row r="138" spans="1:26" ht="12.7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</row>
    <row r="139" spans="1:26" ht="12.75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</row>
    <row r="140" spans="1:26" ht="12.75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</row>
    <row r="141" spans="1:26" ht="12.7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</row>
    <row r="142" spans="1:26" ht="12.75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</row>
    <row r="143" spans="1:26" ht="12.75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</row>
    <row r="144" spans="1:26" ht="12.75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</row>
    <row r="145" spans="1:26" ht="12.75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</row>
    <row r="146" spans="1:26" ht="12.75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</row>
    <row r="147" spans="1:26" ht="12.7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</row>
    <row r="148" spans="1:26" ht="12.7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</row>
    <row r="149" spans="1:26" ht="12.7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</row>
    <row r="150" spans="1:26" ht="12.7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</row>
    <row r="151" spans="1:26" ht="12.7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</row>
    <row r="152" spans="1:26" ht="12.75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</row>
    <row r="153" spans="1:26" ht="12.75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</row>
    <row r="154" spans="1:26" ht="12.75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</row>
    <row r="155" spans="1:26" ht="12.75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</row>
    <row r="156" spans="1:26" ht="12.75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</row>
    <row r="157" spans="1:26" ht="12.7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</row>
    <row r="158" spans="1:26" ht="12.75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</row>
    <row r="159" spans="1:26" ht="12.7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</row>
    <row r="160" spans="1:26" ht="12.7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</row>
    <row r="161" spans="1:26" ht="12.7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</row>
    <row r="162" spans="1:26" ht="12.7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</row>
    <row r="163" spans="1:26" ht="12.75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</row>
    <row r="164" spans="1:26" ht="12.7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</row>
    <row r="165" spans="1:26" ht="12.75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</row>
    <row r="166" spans="1:26" ht="12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</row>
    <row r="167" spans="1:26" ht="12.75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</row>
    <row r="168" spans="1:26" ht="12.75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</row>
    <row r="169" spans="1:26" ht="12.7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</row>
    <row r="170" spans="1:26" ht="12.75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</row>
    <row r="171" spans="1:26" ht="12.75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</row>
    <row r="172" spans="1:26" ht="12.7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</row>
    <row r="173" spans="1:26" ht="12.75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</row>
    <row r="174" spans="1:26" ht="12.75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</row>
    <row r="175" spans="1:26" ht="12.75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</row>
    <row r="176" spans="1:26" ht="12.75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</row>
    <row r="177" spans="1:26" ht="12.75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</row>
    <row r="178" spans="1:26" ht="12.75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</row>
    <row r="179" spans="1:26" ht="12.75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</row>
    <row r="180" spans="1:26" ht="12.75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</row>
    <row r="181" spans="1:26" ht="12.75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</row>
    <row r="182" spans="1:26" ht="12.75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</row>
    <row r="183" spans="1:26" ht="12.75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</row>
    <row r="184" spans="1:26" ht="12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</row>
    <row r="185" spans="1:26" ht="12.75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</row>
    <row r="186" spans="1:26" ht="12.7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</row>
    <row r="187" spans="1:26" ht="12.75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</row>
    <row r="188" spans="1:26" ht="12.75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</row>
    <row r="189" spans="1:26" ht="12.75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</row>
    <row r="190" spans="1:26" ht="12.75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</row>
    <row r="191" spans="1:26" ht="12.75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</row>
    <row r="192" spans="1:26" ht="12.75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</row>
    <row r="193" spans="1:26" ht="12.75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</row>
    <row r="194" spans="1:26" ht="12.75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</row>
    <row r="195" spans="1:26" ht="12.75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</row>
    <row r="196" spans="1:26" ht="12.75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</row>
    <row r="197" spans="1:26" ht="12.7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</row>
    <row r="198" spans="1:26" ht="12.7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</row>
    <row r="199" spans="1:26" ht="12.75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</row>
    <row r="200" spans="1:26" ht="12.75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</row>
    <row r="201" spans="1:26" ht="12.75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</row>
    <row r="202" spans="1:26" ht="12.75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</row>
    <row r="203" spans="1:26" ht="12.75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</row>
    <row r="204" spans="1:26" ht="12.75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</row>
    <row r="205" spans="1:26" ht="12.75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</row>
    <row r="206" spans="1:26" ht="12.75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</row>
    <row r="207" spans="1:26" ht="12.75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</row>
    <row r="208" spans="1:26" ht="12.75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</row>
    <row r="209" spans="1:26" ht="12.75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</row>
    <row r="210" spans="1:26" ht="12.75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</row>
    <row r="211" spans="1:26" ht="12.75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</row>
    <row r="212" spans="1:26" ht="12.75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</row>
    <row r="213" spans="1:26" ht="12.75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</row>
    <row r="214" spans="1:26" ht="12.75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</row>
    <row r="215" spans="1:26" ht="12.75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</row>
    <row r="216" spans="1:26" ht="12.75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</row>
    <row r="217" spans="1:26" ht="12.75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</row>
    <row r="218" spans="1:26" ht="12.75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</row>
    <row r="219" spans="1:26" ht="12.75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</row>
    <row r="220" spans="1:26" ht="12.75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</row>
    <row r="221" spans="1:26" ht="12.75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</row>
    <row r="222" spans="1:26" ht="12.75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</row>
    <row r="223" spans="1:26" ht="12.75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</row>
    <row r="224" spans="1:26" ht="12.75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r="225" spans="1:26" ht="12.7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r="226" spans="1:26" ht="12.7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r="227" spans="1:26" ht="12.7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r="228" spans="1:26" ht="12.75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r="229" spans="1:26" ht="12.75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r="230" spans="1:26" ht="12.75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r="231" spans="1:26" ht="12.75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r="232" spans="1:26" ht="12.75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r="233" spans="1:26" ht="12.75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ht="12.75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r="235" spans="1:26" ht="12.75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r="236" spans="1:26" ht="12.75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r="237" spans="1:26" ht="12.75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1:26" ht="12.75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1:26" ht="12.75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r="240" spans="1:26" ht="12.75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r="241" spans="1:26" ht="12.75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r="242" spans="1:26" ht="12.75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r="243" spans="1:26" ht="12.75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r="244" spans="1:26" ht="12.75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r="245" spans="1:26" ht="12.75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r="246" spans="1:26" ht="12.75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r="247" spans="1:26" ht="12.75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1:26" ht="12.75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r="249" spans="1:26" ht="12.75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r="250" spans="1:26" ht="12.75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r="251" spans="1:26" ht="12.75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r="252" spans="1:26" ht="12.75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r="253" spans="1:26" ht="12.75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r="254" spans="1:26" ht="12.75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r="255" spans="1:26" ht="12.75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r="256" spans="1:26" ht="12.75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r="257" spans="1:26" ht="12.75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r="258" spans="1:26" ht="12.75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r="259" spans="1:26" ht="12.75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r="260" spans="1:26" ht="12.75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r="261" spans="1:26" ht="12.75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1:26" ht="12.75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1:26" ht="12.75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1:26" ht="12.75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r="265" spans="1:26" ht="12.75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r="266" spans="1:26" ht="12.75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r="267" spans="1:26" ht="12.75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r="268" spans="1:26" ht="12.75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r="269" spans="1:26" ht="12.75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r="270" spans="1:26" ht="12.75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r="271" spans="1:26" ht="12.75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r="272" spans="1:26" ht="12.75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r="273" spans="1:26" ht="12.75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r="274" spans="1:26" ht="12.75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r="275" spans="1:26" ht="12.75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r="276" spans="1:26" ht="12.75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r="277" spans="1:26" ht="12.75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</row>
    <row r="278" spans="1:26" ht="12.75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</row>
    <row r="279" spans="1:26" ht="12.75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</row>
    <row r="280" spans="1:26" ht="12.75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</row>
    <row r="281" spans="1:26" ht="12.75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</row>
    <row r="282" spans="1:26" ht="12.75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</row>
    <row r="283" spans="1:26" ht="12.75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</row>
    <row r="284" spans="1:26" ht="12.75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</row>
    <row r="285" spans="1:26" ht="12.75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</row>
    <row r="286" spans="1:26" ht="12.75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</row>
    <row r="287" spans="1:26" ht="12.75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</row>
    <row r="288" spans="1:26" ht="12.75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</row>
    <row r="289" spans="1:26" ht="12.75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</row>
    <row r="290" spans="1:26" ht="12.75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</row>
    <row r="291" spans="1:26" ht="12.75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</row>
    <row r="292" spans="1:26" ht="12.75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</row>
    <row r="293" spans="1:26" ht="12.75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</row>
    <row r="294" spans="1:26" ht="12.75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</row>
    <row r="295" spans="1:26" ht="12.75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</row>
    <row r="296" spans="1:26" ht="12.75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</row>
    <row r="297" spans="1:26" ht="12.75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</row>
    <row r="298" spans="1:26" ht="12.75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</row>
    <row r="299" spans="1:26" ht="12.75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</row>
    <row r="300" spans="1:26" ht="12.75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</row>
    <row r="301" spans="1:26" ht="12.75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</row>
    <row r="302" spans="1:26" ht="12.75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</row>
    <row r="303" spans="1:26" ht="12.75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</row>
    <row r="304" spans="1:26" ht="12.75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</row>
    <row r="305" spans="1:26" ht="12.75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</row>
    <row r="306" spans="1:26" ht="12.75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</row>
    <row r="307" spans="1:26" ht="12.75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</row>
    <row r="308" spans="1:26" ht="12.75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</row>
    <row r="309" spans="1:26" ht="12.75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</row>
    <row r="310" spans="1:26" ht="12.75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</row>
    <row r="311" spans="1:26" ht="12.75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</row>
    <row r="312" spans="1:26" ht="12.75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</row>
    <row r="313" spans="1:26" ht="12.75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</row>
    <row r="314" spans="1:26" ht="12.75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</row>
    <row r="315" spans="1:26" ht="12.75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</row>
    <row r="316" spans="1:26" ht="12.75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</row>
    <row r="317" spans="1:26" ht="12.75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</row>
    <row r="318" spans="1:26" ht="12.75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</row>
    <row r="319" spans="1:26" ht="12.75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</row>
    <row r="320" spans="1:26" ht="12.75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</row>
    <row r="321" spans="1:26" ht="12.75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</row>
    <row r="322" spans="1:26" ht="12.75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</row>
    <row r="323" spans="1:26" ht="12.75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</row>
    <row r="324" spans="1:26" ht="12.75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</row>
    <row r="325" spans="1:26" ht="12.75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</row>
    <row r="326" spans="1:26" ht="12.75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</row>
    <row r="327" spans="1:26" ht="12.75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</row>
    <row r="328" spans="1:26" ht="12.75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</row>
    <row r="329" spans="1:26" ht="12.75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</row>
    <row r="330" spans="1:26" ht="12.75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</row>
    <row r="331" spans="1:26" ht="12.75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</row>
    <row r="332" spans="1:26" ht="12.75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</row>
    <row r="333" spans="1:26" ht="12.75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</row>
    <row r="334" spans="1:26" ht="12.75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</row>
    <row r="335" spans="1:26" ht="12.75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</row>
    <row r="336" spans="1:26" ht="12.75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</row>
    <row r="337" spans="1:26" ht="12.75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</row>
    <row r="338" spans="1:26" ht="12.75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</row>
    <row r="339" spans="1:26" ht="12.75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</row>
    <row r="340" spans="1:26" ht="12.75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</row>
    <row r="341" spans="1:26" ht="12.75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</row>
    <row r="342" spans="1:26" ht="12.75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</row>
    <row r="343" spans="1:26" ht="12.75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</row>
    <row r="344" spans="1:26" ht="12.75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</row>
    <row r="345" spans="1:26" ht="12.75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</row>
    <row r="346" spans="1:26" ht="12.75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</row>
    <row r="347" spans="1:26" ht="12.75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</row>
    <row r="348" spans="1:26" ht="12.75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</row>
    <row r="349" spans="1:26" ht="12.75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</row>
    <row r="350" spans="1:26" ht="12.75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</row>
    <row r="351" spans="1:26" ht="12.75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</row>
    <row r="352" spans="1:26" ht="12.75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</row>
    <row r="353" spans="1:26" ht="12.75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</row>
    <row r="354" spans="1:26" ht="12.75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</row>
    <row r="355" spans="1:26" ht="12.75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</row>
    <row r="356" spans="1:26" ht="12.75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</row>
    <row r="357" spans="1:26" ht="12.75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</row>
    <row r="358" spans="1:26" ht="12.75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</row>
    <row r="359" spans="1:26" ht="12.75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</row>
    <row r="360" spans="1:26" ht="12.75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</row>
    <row r="361" spans="1:26" ht="12.75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</row>
    <row r="362" spans="1:26" ht="12.75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</row>
    <row r="363" spans="1:26" ht="12.75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</row>
    <row r="364" spans="1:26" ht="12.75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</row>
    <row r="365" spans="1:26" ht="12.75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</row>
    <row r="366" spans="1:26" ht="12.75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</row>
    <row r="367" spans="1:26" ht="12.75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</row>
    <row r="368" spans="1:26" ht="12.75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</row>
    <row r="369" spans="1:26" ht="12.75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</row>
    <row r="370" spans="1:26" ht="12.75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</row>
    <row r="371" spans="1:26" ht="12.75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</row>
    <row r="372" spans="1:26" ht="12.75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</row>
    <row r="373" spans="1:26" ht="12.75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</row>
    <row r="374" spans="1:26" ht="12.75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</row>
    <row r="375" spans="1:26" ht="12.75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</row>
    <row r="376" spans="1:26" ht="12.75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</row>
    <row r="377" spans="1:26" ht="12.75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</row>
    <row r="378" spans="1:26" ht="12.75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</row>
    <row r="379" spans="1:26" ht="12.75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</row>
    <row r="380" spans="1:26" ht="12.75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</row>
    <row r="381" spans="1:26" ht="12.75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</row>
    <row r="382" spans="1:26" ht="12.75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</row>
    <row r="383" spans="1:26" ht="12.75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</row>
    <row r="384" spans="1:26" ht="12.75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</row>
    <row r="385" spans="1:26" ht="12.75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</row>
    <row r="386" spans="1:26" ht="12.75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</row>
    <row r="387" spans="1:26" ht="12.75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</row>
    <row r="388" spans="1:26" ht="12.75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</row>
    <row r="389" spans="1:26" ht="12.75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</row>
    <row r="390" spans="1:26" ht="12.75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</row>
    <row r="391" spans="1:26" ht="12.75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</row>
    <row r="392" spans="1:26" ht="12.75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</row>
    <row r="393" spans="1:26" ht="12.75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</row>
    <row r="394" spans="1:26" ht="12.75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</row>
    <row r="395" spans="1:26" ht="12.75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</row>
    <row r="396" spans="1:26" ht="12.75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</row>
    <row r="397" spans="1:26" ht="12.75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</row>
    <row r="398" spans="1:26" ht="12.75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</row>
    <row r="399" spans="1:26" ht="12.75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</row>
    <row r="400" spans="1:26" ht="12.75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</row>
    <row r="401" spans="1:26" ht="12.75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</row>
    <row r="402" spans="1:26" ht="12.75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</row>
    <row r="403" spans="1:26" ht="12.75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</row>
    <row r="404" spans="1:26" ht="12.75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</row>
    <row r="405" spans="1:26" ht="12.75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</row>
    <row r="406" spans="1:26" ht="12.75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</row>
    <row r="407" spans="1:26" ht="12.75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</row>
    <row r="408" spans="1:26" ht="12.75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</row>
    <row r="409" spans="1:26" ht="12.75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</row>
    <row r="410" spans="1:26" ht="12.75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</row>
    <row r="411" spans="1:26" ht="12.75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</row>
    <row r="412" spans="1:26" ht="12.75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</row>
    <row r="413" spans="1:26" ht="12.75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</row>
    <row r="414" spans="1:26" ht="12.75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</row>
    <row r="415" spans="1:26" ht="12.75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</row>
    <row r="416" spans="1:26" ht="12.75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</row>
    <row r="417" spans="1:26" ht="12.75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</row>
    <row r="418" spans="1:26" ht="12.75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</row>
    <row r="419" spans="1:26" ht="12.75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</row>
    <row r="420" spans="1:26" ht="12.75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</row>
    <row r="421" spans="1:26" ht="12.75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</row>
    <row r="422" spans="1:26" ht="12.75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</row>
    <row r="423" spans="1:26" ht="12.75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</row>
    <row r="424" spans="1:26" ht="12.75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</row>
    <row r="425" spans="1:26" ht="12.75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</row>
    <row r="426" spans="1:26" ht="12.75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</row>
    <row r="427" spans="1:26" ht="12.75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</row>
    <row r="428" spans="1:26" ht="12.75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</row>
    <row r="429" spans="1:26" ht="12.75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</row>
    <row r="430" spans="1:26" ht="12.75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</row>
    <row r="431" spans="1:26" ht="12.75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</row>
    <row r="432" spans="1:26" ht="12.75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</row>
    <row r="433" spans="1:26" ht="12.75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</row>
    <row r="434" spans="1:26" ht="12.75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</row>
    <row r="435" spans="1:26" ht="12.75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</row>
    <row r="436" spans="1:26" ht="12.75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</row>
    <row r="437" spans="1:26" ht="12.75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</row>
    <row r="438" spans="1:26" ht="12.75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</row>
    <row r="439" spans="1:26" ht="12.75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</row>
    <row r="440" spans="1:26" ht="12.75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</row>
    <row r="441" spans="1:26" ht="12.75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</row>
    <row r="442" spans="1:26" ht="12.75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</row>
    <row r="443" spans="1:26" ht="12.75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</row>
    <row r="444" spans="1:26" ht="12.75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</row>
    <row r="445" spans="1:26" ht="12.75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</row>
    <row r="446" spans="1:26" ht="12.75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</row>
    <row r="447" spans="1:26" ht="12.75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</row>
    <row r="448" spans="1:26" ht="12.75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</row>
    <row r="449" spans="1:26" ht="12.75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</row>
    <row r="450" spans="1:26" ht="12.75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</row>
    <row r="451" spans="1:26" ht="12.75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</row>
    <row r="452" spans="1:26" ht="12.75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</row>
    <row r="453" spans="1:26" ht="12.75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</row>
    <row r="454" spans="1:26" ht="12.75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</row>
    <row r="455" spans="1:26" ht="12.75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</row>
    <row r="456" spans="1:26" ht="12.75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</row>
    <row r="457" spans="1:26" ht="12.75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</row>
    <row r="458" spans="1:26" ht="12.75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</row>
    <row r="459" spans="1:26" ht="12.75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</row>
    <row r="460" spans="1:26" ht="12.75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</row>
    <row r="461" spans="1:26" ht="12.75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</row>
    <row r="462" spans="1:26" ht="12.75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</row>
    <row r="463" spans="1:26" ht="12.75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</row>
    <row r="464" spans="1:26" ht="12.75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</row>
    <row r="465" spans="1:26" ht="12.75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</row>
    <row r="466" spans="1:26" ht="12.75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</row>
    <row r="467" spans="1:26" ht="12.75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</row>
    <row r="468" spans="1:26" ht="12.75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</row>
    <row r="469" spans="1:26" ht="12.75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</row>
    <row r="470" spans="1:26" ht="12.75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</row>
    <row r="471" spans="1:26" ht="12.75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</row>
    <row r="472" spans="1:26" ht="12.75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</row>
    <row r="473" spans="1:26" ht="12.75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</row>
    <row r="474" spans="1:26" ht="12.75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</row>
    <row r="475" spans="1:26" ht="12.75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</row>
    <row r="476" spans="1:26" ht="12.75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</row>
    <row r="477" spans="1:26" ht="12.75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</row>
    <row r="478" spans="1:26" ht="12.75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</row>
    <row r="479" spans="1:26" ht="12.75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</row>
    <row r="480" spans="1:26" ht="12.75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</row>
    <row r="481" spans="1:26" ht="12.75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</row>
    <row r="482" spans="1:26" ht="12.75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</row>
    <row r="483" spans="1:26" ht="12.75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</row>
    <row r="484" spans="1:26" ht="12.75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</row>
    <row r="485" spans="1:26" ht="12.75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</row>
    <row r="486" spans="1:26" ht="12.75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</row>
    <row r="487" spans="1:26" ht="12.75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</row>
    <row r="488" spans="1:26" ht="12.75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</row>
    <row r="489" spans="1:26" ht="12.75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</row>
    <row r="490" spans="1:26" ht="12.75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</row>
    <row r="491" spans="1:26" ht="12.75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</row>
    <row r="492" spans="1:26" ht="12.75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</row>
    <row r="493" spans="1:26" ht="12.75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</row>
    <row r="494" spans="1:26" ht="12.75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</row>
    <row r="495" spans="1:26" ht="12.75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</row>
    <row r="496" spans="1:26" ht="12.75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</row>
    <row r="497" spans="1:26" ht="12.75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</row>
    <row r="498" spans="1:26" ht="12.75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</row>
    <row r="499" spans="1:26" ht="12.75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</row>
    <row r="500" spans="1:26" ht="12.75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</row>
    <row r="501" spans="1:26" ht="12.75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</row>
    <row r="502" spans="1:26" ht="12.75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</row>
    <row r="503" spans="1:26" ht="12.75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</row>
    <row r="504" spans="1:26" ht="12.75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</row>
    <row r="505" spans="1:26" ht="12.75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</row>
    <row r="506" spans="1:26" ht="12.75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</row>
    <row r="507" spans="1:26" ht="12.75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</row>
    <row r="508" spans="1:26" ht="12.75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</row>
    <row r="509" spans="1:26" ht="12.75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</row>
    <row r="510" spans="1:26" ht="12.75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</row>
    <row r="511" spans="1:26" ht="12.75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</row>
    <row r="512" spans="1:26" ht="12.75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</row>
    <row r="513" spans="1:26" ht="12.75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</row>
    <row r="514" spans="1:26" ht="12.75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</row>
    <row r="515" spans="1:26" ht="12.75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</row>
    <row r="516" spans="1:26" ht="12.75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</row>
    <row r="517" spans="1:26" ht="12.75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</row>
    <row r="518" spans="1:26" ht="12.75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</row>
    <row r="519" spans="1:26" ht="12.75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</row>
    <row r="520" spans="1:26" ht="12.75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</row>
    <row r="521" spans="1:26" ht="12.75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</row>
    <row r="522" spans="1:26" ht="12.75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</row>
    <row r="523" spans="1:26" ht="12.75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</row>
    <row r="524" spans="1:26" ht="12.75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</row>
    <row r="525" spans="1:26" ht="12.75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</row>
    <row r="526" spans="1:26" ht="12.75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</row>
    <row r="527" spans="1:26" ht="12.75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</row>
    <row r="528" spans="1:26" ht="12.75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</row>
    <row r="529" spans="1:26" ht="12.75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</row>
    <row r="530" spans="1:26" ht="12.75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</row>
    <row r="531" spans="1:26" ht="12.75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</row>
    <row r="532" spans="1:26" ht="12.75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</row>
    <row r="533" spans="1:26" ht="12.75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</row>
    <row r="534" spans="1:26" ht="12.75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</row>
    <row r="535" spans="1:26" ht="12.75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</row>
    <row r="536" spans="1:26" ht="12.75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</row>
    <row r="537" spans="1:26" ht="12.75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</row>
    <row r="538" spans="1:26" ht="12.75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</row>
    <row r="539" spans="1:26" ht="12.75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</row>
    <row r="540" spans="1:26" ht="12.75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</row>
    <row r="541" spans="1:26" ht="12.75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</row>
    <row r="542" spans="1:26" ht="12.75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</row>
    <row r="543" spans="1:26" ht="12.75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</row>
    <row r="544" spans="1:26" ht="12.75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</row>
    <row r="545" spans="1:26" ht="12.75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</row>
    <row r="546" spans="1:26" ht="12.75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</row>
    <row r="547" spans="1:26" ht="12.75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</row>
    <row r="548" spans="1:26" ht="12.75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</row>
    <row r="549" spans="1:26" ht="12.75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</row>
    <row r="550" spans="1:26" ht="12.75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</row>
    <row r="551" spans="1:26" ht="12.75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</row>
    <row r="552" spans="1:26" ht="12.75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</row>
    <row r="553" spans="1:26" ht="12.75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</row>
    <row r="554" spans="1:26" ht="12.75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</row>
    <row r="555" spans="1:26" ht="12.75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</row>
    <row r="556" spans="1:26" ht="12.75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</row>
    <row r="557" spans="1:26" ht="12.75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</row>
    <row r="558" spans="1:26" ht="12.75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</row>
    <row r="559" spans="1:26" ht="12.75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</row>
    <row r="560" spans="1:26" ht="12.75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</row>
    <row r="561" spans="1:26" ht="12.75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</row>
    <row r="562" spans="1:26" ht="12.75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</row>
    <row r="563" spans="1:26" ht="12.75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</row>
    <row r="564" spans="1:26" ht="12.75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</row>
    <row r="565" spans="1:26" ht="12.75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</row>
    <row r="566" spans="1:26" ht="12.75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</row>
    <row r="567" spans="1:26" ht="12.75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</row>
    <row r="568" spans="1:26" ht="12.75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</row>
    <row r="569" spans="1:26" ht="12.75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</row>
    <row r="570" spans="1:26" ht="12.75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</row>
    <row r="571" spans="1:26" ht="12.75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</row>
    <row r="572" spans="1:26" ht="12.75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</row>
    <row r="573" spans="1:26" ht="12.75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</row>
    <row r="574" spans="1:26" ht="12.75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</row>
    <row r="575" spans="1:26" ht="12.75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</row>
    <row r="576" spans="1:26" ht="12.75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</row>
    <row r="577" spans="1:26" ht="12.75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</row>
    <row r="578" spans="1:26" ht="12.75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</row>
    <row r="579" spans="1:26" ht="12.75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</row>
    <row r="580" spans="1:26" ht="12.75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</row>
    <row r="581" spans="1:26" ht="12.75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</row>
    <row r="582" spans="1:26" ht="12.75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</row>
    <row r="583" spans="1:26" ht="12.75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</row>
    <row r="584" spans="1:26" ht="12.75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</row>
    <row r="585" spans="1:26" ht="12.75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</row>
    <row r="586" spans="1:26" ht="12.75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</row>
    <row r="587" spans="1:26" ht="12.75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</row>
    <row r="588" spans="1:26" ht="12.75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</row>
    <row r="589" spans="1:26" ht="12.75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</row>
    <row r="590" spans="1:26" ht="12.75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</row>
    <row r="591" spans="1:26" ht="12.75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</row>
    <row r="592" spans="1:26" ht="12.75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</row>
    <row r="593" spans="1:26" ht="12.75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</row>
    <row r="594" spans="1:26" ht="12.75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</row>
    <row r="595" spans="1:26" ht="12.75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</row>
    <row r="596" spans="1:26" ht="12.75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</row>
    <row r="597" spans="1:26" ht="12.75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</row>
    <row r="598" spans="1:26" ht="12.75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</row>
    <row r="599" spans="1:26" ht="12.75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</row>
    <row r="600" spans="1:26" ht="12.75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</row>
    <row r="601" spans="1:26" ht="12.75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</row>
    <row r="602" spans="1:26" ht="12.75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</row>
    <row r="603" spans="1:26" ht="12.75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</row>
    <row r="604" spans="1:26" ht="12.75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</row>
    <row r="605" spans="1:26" ht="12.75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</row>
    <row r="606" spans="1:26" ht="12.75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1:26" ht="12.75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1:26" ht="12.75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1:26" ht="12.75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1:26" ht="12.75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1:26" ht="12.75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1:26" ht="12.75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1:26" ht="12.75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1:26" ht="12.75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1:26" ht="12.75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1:26" ht="12.75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1:26" ht="12.75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1:26" ht="12.75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1:26" ht="12.75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1:26" ht="12.75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1:26" ht="12.75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1:26" ht="12.75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1:26" ht="12.75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1:26" ht="12.75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1:26" ht="12.75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1:26" ht="12.75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1:26" ht="12.75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1:26" ht="12.75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1:26" ht="12.75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1:26" ht="12.75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1:26" ht="12.75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1:26" ht="12.75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1:26" ht="12.75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1:26" ht="12.75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1:26" ht="12.75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1:26" ht="12.75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1:26" ht="12.75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1:26" ht="12.75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1:26" ht="12.75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1:26" ht="12.75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1:26" ht="12.75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1:26" ht="12.75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1:26" ht="12.75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1:26" ht="12.75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1:26" ht="12.75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1:26" ht="12.75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1:26" ht="12.75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1:26" ht="12.75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1:26" ht="12.75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1:26" ht="12.75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1:26" ht="12.75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1:26" ht="12.75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1:26" ht="12.75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1:26" ht="12.75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1:26" ht="12.75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1:26" ht="12.75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1:26" ht="12.75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1:26" ht="12.75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1:26" ht="12.75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1:26" ht="12.75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1:26" ht="12.75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1:26" ht="12.75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1:26" ht="12.75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1:26" ht="12.75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1:26" ht="12.75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1:26" ht="12.75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1:26" ht="12.75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1:26" ht="12.75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1:26" ht="12.75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1:26" ht="12.75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1:26" ht="12.75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1:26" ht="12.75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1:26" ht="12.75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1:26" ht="12.75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1:26" ht="12.75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1:26" ht="12.75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1:26" ht="12.75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1:26" ht="12.75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1:26" ht="12.75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1:26" ht="12.75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1:26" ht="12.75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1:26" ht="12.75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1:26" ht="12.75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1:26" ht="12.75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1:26" ht="12.75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1:26" ht="12.75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1:26" ht="12.75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1:26" ht="12.75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1:26" ht="12.75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1:26" ht="12.75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1:26" ht="12.75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1:26" ht="12.75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1:26" ht="12.75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1:26" ht="12.75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1:26" ht="12.75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1:26" ht="12.75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1:26" ht="12.75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1:26" ht="12.75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1:26" ht="12.75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1:26" ht="12.75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1:26" ht="12.75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1:26" ht="12.75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1:26" ht="12.75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1:26" ht="12.75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1:26" ht="12.75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1:26" ht="12.75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1:26" ht="12.75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1:26" ht="12.75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1:26" ht="12.75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1:26" ht="12.75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1:26" ht="12.75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1:26" ht="12.75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1:26" ht="12.75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1:26" ht="12.75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1:26" ht="12.75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1:26" ht="12.75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1:26" ht="12.75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1:26" ht="12.75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1:26" ht="12.75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1:26" ht="12.75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1:26" ht="12.75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1:26" ht="12.75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1:26" ht="12.75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1:26" ht="12.75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1:26" ht="12.75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1:26" ht="12.75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1:26" ht="12.75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1:26" ht="12.75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1:26" ht="12.75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1:26" ht="12.75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1:26" ht="12.75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1:26" ht="12.75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1:26" ht="12.75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1:26" ht="12.75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1:26" ht="12.75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1:26" ht="12.75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1:26" ht="12.75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1:26" ht="12.75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1:26" ht="12.75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1:26" ht="12.75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1:26" ht="12.75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1:26" ht="12.75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1:26" ht="12.75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1:26" ht="12.75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1:26" ht="12.75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1:26" ht="12.75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1:26" ht="12.75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1:26" ht="12.75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1:26" ht="12.75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1:26" ht="12.75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1:26" ht="12.75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1:26" ht="12.75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1:26" ht="12.75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1:26" ht="12.75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1:26" ht="12.75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1:26" ht="12.75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1:26" ht="12.75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1:26" ht="12.75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1:26" ht="12.75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1:26" ht="12.75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1:26" ht="12.75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1:26" ht="12.75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1:26" ht="12.75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1:26" ht="12.75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1:26" ht="12.75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1:26" ht="12.75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1:26" ht="12.75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1:26" ht="12.75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1:26" ht="12.75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1:26" ht="12.75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1:26" ht="12.75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1:26" ht="12.75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1:26" ht="12.75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1:26" ht="12.75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1:26" ht="12.75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1:26" ht="12.75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1:26" ht="12.75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1:26" ht="12.75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1:26" ht="12.75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1:26" ht="12.75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1:26" ht="12.75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1:26" ht="12.75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1:26" ht="12.75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1:26" ht="12.75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1:26" ht="12.75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1:26" ht="12.75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1:26" ht="12.75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1:26" ht="12.75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1:26" ht="12.75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1:26" ht="12.75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1:26" ht="12.75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1:26" ht="12.75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1:26" ht="12.75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1:26" ht="12.75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1:26" ht="12.75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1:26" ht="12.75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1:26" ht="12.75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1:26" ht="12.75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1:26" ht="12.75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1:26" ht="12.75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1:26" ht="12.75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1:26" ht="12.75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1:26" ht="12.75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1:26" ht="12.75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1:26" ht="12.75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1:26" ht="12.75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1:26" ht="12.75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1:26" ht="12.75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1:26" ht="12.75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1:26" ht="12.75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1:26" ht="12.75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1:26" ht="12.75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1:26" ht="12.75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1:26" ht="12.75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1:26" ht="12.75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1:26" ht="12.75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1:26" ht="12.75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1:26" ht="12.75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1:26" ht="12.75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1:26" ht="12.75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1:26" ht="12.75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1:26" ht="12.75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1:26" ht="12.75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1:26" ht="12.75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1:26" ht="12.75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1:26" ht="12.75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1:26" ht="12.75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1:26" ht="12.75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1:26" ht="12.75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1:26" ht="12.75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1:26" ht="12.75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1:26" ht="12.75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1:26" ht="12.75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1:26" ht="12.75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1:26" ht="12.75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1:26" ht="12.75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1:26" ht="12.75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1:26" ht="12.75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1:26" ht="12.75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1:26" ht="12.75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1:26" ht="12.75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1:26" ht="12.75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1:26" ht="12.75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1:26" ht="12.75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1:26" ht="12.75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1:26" ht="12.75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1:26" ht="12.75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1:26" ht="12.75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1:26" ht="12.75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1:26" ht="12.75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1:26" ht="12.75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1:26" ht="12.75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1:26" ht="12.75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1:26" ht="12.75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1:26" ht="12.75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1:26" ht="12.75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1:26" ht="12.75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1:26" ht="12.75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1:26" ht="12.75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1:26" ht="12.75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1:26" ht="12.75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1:26" ht="12.75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1:26" ht="12.75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1:26" ht="12.75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1:26" ht="12.75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1:26" ht="12.75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1:26" ht="12.75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1:26" ht="12.75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1:26" ht="12.75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1:26" ht="12.75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1:26" ht="12.75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1:26" ht="12.75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1:26" ht="12.75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1:26" ht="12.75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1:26" ht="12.75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1:26" ht="12.75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1:26" ht="12.75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1:26" ht="12.75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1:26" ht="12.75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1:26" ht="12.75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1:26" ht="12.75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1:26" ht="12.75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1:26" ht="12.75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1:26" ht="12.75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1:26" ht="12.75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1:26" ht="12.75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1:26" ht="12.75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1:26" ht="12.75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1:26" ht="12.75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1:26" ht="12.75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1:26" ht="12.75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1:26" ht="12.75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1:26" ht="12.75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1:26" ht="12.75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1:26" ht="12.75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1:26" ht="12.75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1:26" ht="12.75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1:26" ht="12.75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1:26" ht="12.75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1:26" ht="12.75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1:26" ht="12.75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1:26" ht="12.75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1:26" ht="12.75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1:26" ht="12.75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1:26" ht="12.75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1:26" ht="12.75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1:26" ht="12.75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1:26" ht="12.75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1:26" ht="12.75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1:26" ht="12.75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1:26" ht="12.75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1:26" ht="12.75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1:26" ht="12.75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1:26" ht="12.75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1:26" ht="12.75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1:26" ht="12.75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1:26" ht="12.75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1:26" ht="12.75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1:26" ht="12.75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1:26" ht="12.75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1:26" ht="12.75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1:26" ht="12.75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1:26" ht="12.75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1:26" ht="12.75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1:26" ht="12.75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1:26" ht="12.75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1:26" ht="12.75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1:26" ht="12.75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1:26" ht="12.75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1:26" ht="12.75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1:26" ht="12.75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1:26" ht="12.75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1:26" ht="12.75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1:26" ht="12.75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1:26" ht="12.75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1:26" ht="12.75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1:26" ht="12.75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1:26" ht="12.75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1:26" ht="12.75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1:26" ht="12.75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1:26" ht="12.75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1:26" ht="12.75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1:26" ht="12.75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1:26" ht="12.75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1:26" ht="12.75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1:26" ht="12.75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1:26" ht="12.75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1:26" ht="12.75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1:26" ht="12.75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1:26" ht="12.75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1:26" ht="12.75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1:26" ht="12.75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1:26" ht="12.75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1:26" ht="12.75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1:26" ht="12.75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1:26" ht="12.75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1:26" ht="12.75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1:26" ht="12.75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1:26" ht="12.75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1:26" ht="12.75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1:26" ht="12.75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1:26" ht="12.75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1:26" ht="12.75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1:26" ht="12.75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1:26" ht="12.75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1:26" ht="12.75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1:26" ht="12.75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1:26" ht="12.75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1:26" ht="12.75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1:26" ht="12.75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1:26" ht="12.75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1:26" ht="12.75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1:26" ht="12.75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1:26" ht="12.75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1:26" ht="12.75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1:26" ht="12.75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1:26" ht="12.75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1:26" ht="12.75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1:26" ht="12.75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1:26" ht="12.75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1:26" ht="12.75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1:26" ht="12.75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1:26" ht="12.75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1:26" ht="12.75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1:26" ht="12.75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1:26" ht="12.75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1:26" ht="12.75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1:26" ht="12.75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1:26" ht="12.75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1:26" ht="12.75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1:26" ht="12.75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1:26" ht="12.75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1:26" ht="12.75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1:26" ht="12.75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1:26" ht="12.75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1:26" ht="12.75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1:26" ht="12.75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1:26" ht="12.75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1:26" ht="12.75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1:26" ht="12.75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DF4AB-B6D3-4205-9DCF-24548F423A4D}">
  <dimension ref="A2:S24"/>
  <sheetViews>
    <sheetView workbookViewId="0">
      <selection activeCell="G36" sqref="G36"/>
    </sheetView>
  </sheetViews>
  <sheetFormatPr defaultRowHeight="12.75"/>
  <cols>
    <col min="1" max="1" width="4.28515625" style="408" customWidth="1"/>
    <col min="2" max="2" width="50.85546875" bestFit="1" customWidth="1"/>
    <col min="3" max="3" width="12" style="408" customWidth="1"/>
    <col min="4" max="15" width="11.7109375" customWidth="1"/>
    <col min="16" max="16" width="12.7109375" style="417" customWidth="1"/>
    <col min="17" max="17" width="9.140625" style="417"/>
    <col min="19" max="19" width="23.140625" bestFit="1" customWidth="1"/>
  </cols>
  <sheetData>
    <row r="2" spans="2:19" ht="13.5" thickBot="1"/>
    <row r="3" spans="2:19" ht="16.5" customHeight="1">
      <c r="B3" s="443" t="s">
        <v>213</v>
      </c>
      <c r="C3" s="422" t="s">
        <v>201</v>
      </c>
      <c r="D3" s="423" t="s">
        <v>110</v>
      </c>
      <c r="E3" s="423" t="s">
        <v>111</v>
      </c>
      <c r="F3" s="423" t="s">
        <v>112</v>
      </c>
      <c r="G3" s="423" t="s">
        <v>113</v>
      </c>
      <c r="H3" s="423" t="s">
        <v>114</v>
      </c>
      <c r="I3" s="423" t="s">
        <v>115</v>
      </c>
      <c r="J3" s="423" t="s">
        <v>116</v>
      </c>
      <c r="K3" s="423" t="s">
        <v>117</v>
      </c>
      <c r="L3" s="423" t="s">
        <v>118</v>
      </c>
      <c r="M3" s="423" t="s">
        <v>119</v>
      </c>
      <c r="N3" s="423" t="s">
        <v>120</v>
      </c>
      <c r="O3" s="423" t="s">
        <v>121</v>
      </c>
      <c r="P3" s="437" t="s">
        <v>202</v>
      </c>
      <c r="Q3" s="424" t="s">
        <v>205</v>
      </c>
    </row>
    <row r="4" spans="2:19" ht="16.5" customHeight="1" thickBot="1">
      <c r="B4" s="444" t="s">
        <v>212</v>
      </c>
      <c r="C4" s="434">
        <v>0</v>
      </c>
      <c r="D4" s="434">
        <v>30000</v>
      </c>
      <c r="E4" s="434">
        <v>45000</v>
      </c>
      <c r="F4" s="434">
        <v>50000</v>
      </c>
      <c r="G4" s="434">
        <v>59000</v>
      </c>
      <c r="H4" s="434">
        <v>80000</v>
      </c>
      <c r="I4" s="434">
        <v>90000</v>
      </c>
      <c r="J4" s="434">
        <v>95000</v>
      </c>
      <c r="K4" s="434">
        <v>105000</v>
      </c>
      <c r="L4" s="434">
        <v>95000</v>
      </c>
      <c r="M4" s="434">
        <v>100000</v>
      </c>
      <c r="N4" s="434">
        <v>125000</v>
      </c>
      <c r="O4" s="434">
        <v>150000</v>
      </c>
      <c r="P4" s="438"/>
      <c r="Q4" s="428"/>
    </row>
    <row r="5" spans="2:19" s="408" customFormat="1" ht="13.5" thickBot="1">
      <c r="B5" s="445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39"/>
      <c r="Q5" s="425"/>
    </row>
    <row r="6" spans="2:19">
      <c r="B6" s="446" t="s">
        <v>210</v>
      </c>
      <c r="C6" s="429">
        <v>12235</v>
      </c>
      <c r="D6" s="429">
        <v>35404</v>
      </c>
      <c r="E6" s="429">
        <f>35935*30/21</f>
        <v>51335.714285714283</v>
      </c>
      <c r="F6" s="430">
        <v>0</v>
      </c>
      <c r="G6" s="430">
        <v>0</v>
      </c>
      <c r="H6" s="430">
        <v>0</v>
      </c>
      <c r="I6" s="430">
        <v>0</v>
      </c>
      <c r="J6" s="430">
        <v>0</v>
      </c>
      <c r="K6" s="430">
        <v>0</v>
      </c>
      <c r="L6" s="430">
        <v>0</v>
      </c>
      <c r="M6" s="430">
        <v>0</v>
      </c>
      <c r="N6" s="430">
        <v>0</v>
      </c>
      <c r="O6" s="430">
        <v>0</v>
      </c>
      <c r="P6" s="440">
        <v>408361</v>
      </c>
      <c r="Q6" s="431">
        <v>292140</v>
      </c>
    </row>
    <row r="7" spans="2:19">
      <c r="B7" s="447" t="s">
        <v>203</v>
      </c>
      <c r="C7" s="414">
        <f>IFERROR(C6/C$4,100%)</f>
        <v>1</v>
      </c>
      <c r="D7" s="414">
        <f t="shared" ref="D7:O7" si="0">IFERROR(D6/D$4,100%)</f>
        <v>1.1801333333333333</v>
      </c>
      <c r="E7" s="414">
        <f t="shared" si="0"/>
        <v>1.1407936507936507</v>
      </c>
      <c r="F7" s="414">
        <f t="shared" si="0"/>
        <v>0</v>
      </c>
      <c r="G7" s="414">
        <f t="shared" si="0"/>
        <v>0</v>
      </c>
      <c r="H7" s="414">
        <f t="shared" si="0"/>
        <v>0</v>
      </c>
      <c r="I7" s="414">
        <f t="shared" si="0"/>
        <v>0</v>
      </c>
      <c r="J7" s="414">
        <f t="shared" si="0"/>
        <v>0</v>
      </c>
      <c r="K7" s="414">
        <f t="shared" si="0"/>
        <v>0</v>
      </c>
      <c r="L7" s="414">
        <f t="shared" si="0"/>
        <v>0</v>
      </c>
      <c r="M7" s="414">
        <f t="shared" si="0"/>
        <v>0</v>
      </c>
      <c r="N7" s="414">
        <f t="shared" si="0"/>
        <v>0</v>
      </c>
      <c r="O7" s="414">
        <f t="shared" si="0"/>
        <v>0</v>
      </c>
      <c r="P7" s="441"/>
      <c r="Q7" s="426"/>
    </row>
    <row r="8" spans="2:19" s="408" customFormat="1" ht="13.5" thickBot="1">
      <c r="B8" s="448" t="s">
        <v>204</v>
      </c>
      <c r="C8" s="432">
        <f>IFERROR(C6/$P6*$Q6/C$4,100%)</f>
        <v>1</v>
      </c>
      <c r="D8" s="432">
        <f t="shared" ref="D8:O8" si="1">IFERROR(D6/$P6*$Q6/D$4,100%)</f>
        <v>0.84426316910772581</v>
      </c>
      <c r="E8" s="432">
        <f t="shared" si="1"/>
        <v>0.81611970081094221</v>
      </c>
      <c r="F8" s="432">
        <f t="shared" si="1"/>
        <v>0</v>
      </c>
      <c r="G8" s="432">
        <f t="shared" si="1"/>
        <v>0</v>
      </c>
      <c r="H8" s="432">
        <f t="shared" si="1"/>
        <v>0</v>
      </c>
      <c r="I8" s="432">
        <f t="shared" si="1"/>
        <v>0</v>
      </c>
      <c r="J8" s="432">
        <f t="shared" si="1"/>
        <v>0</v>
      </c>
      <c r="K8" s="432">
        <f t="shared" si="1"/>
        <v>0</v>
      </c>
      <c r="L8" s="432">
        <f t="shared" si="1"/>
        <v>0</v>
      </c>
      <c r="M8" s="432">
        <f t="shared" si="1"/>
        <v>0</v>
      </c>
      <c r="N8" s="432">
        <f t="shared" si="1"/>
        <v>0</v>
      </c>
      <c r="O8" s="432">
        <f t="shared" si="1"/>
        <v>0</v>
      </c>
      <c r="P8" s="442"/>
      <c r="Q8" s="433"/>
    </row>
    <row r="9" spans="2:19" ht="13.5" thickBot="1">
      <c r="B9" s="447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41"/>
      <c r="Q9" s="426"/>
    </row>
    <row r="10" spans="2:19">
      <c r="B10" s="446" t="s">
        <v>209</v>
      </c>
      <c r="C10" s="429">
        <v>14434</v>
      </c>
      <c r="D10" s="429">
        <v>24414</v>
      </c>
      <c r="E10" s="429">
        <v>34344</v>
      </c>
      <c r="F10" s="429">
        <v>34648</v>
      </c>
      <c r="G10" s="429">
        <v>69306</v>
      </c>
      <c r="H10" s="429">
        <v>100627</v>
      </c>
      <c r="I10" s="429">
        <v>110075</v>
      </c>
      <c r="J10" s="429">
        <v>112882</v>
      </c>
      <c r="K10" s="429">
        <f>97973*30/21</f>
        <v>139961.42857142858</v>
      </c>
      <c r="L10" s="430">
        <v>0</v>
      </c>
      <c r="M10" s="430">
        <v>0</v>
      </c>
      <c r="N10" s="430">
        <v>0</v>
      </c>
      <c r="O10" s="430">
        <v>0</v>
      </c>
      <c r="P10" s="440">
        <v>1055397</v>
      </c>
      <c r="Q10" s="431">
        <v>292140</v>
      </c>
      <c r="S10" s="412"/>
    </row>
    <row r="11" spans="2:19">
      <c r="B11" s="447" t="s">
        <v>203</v>
      </c>
      <c r="C11" s="414">
        <f>IFERROR(C10/C$4,100%)</f>
        <v>1</v>
      </c>
      <c r="D11" s="414">
        <f t="shared" ref="D11:K11" si="2">IFERROR(D10/D$4,100%)</f>
        <v>0.81379999999999997</v>
      </c>
      <c r="E11" s="414">
        <f t="shared" si="2"/>
        <v>0.76319999999999999</v>
      </c>
      <c r="F11" s="414">
        <f t="shared" si="2"/>
        <v>0.69296000000000002</v>
      </c>
      <c r="G11" s="414">
        <f t="shared" si="2"/>
        <v>1.1746779661016948</v>
      </c>
      <c r="H11" s="414">
        <f t="shared" si="2"/>
        <v>1.2578374999999999</v>
      </c>
      <c r="I11" s="414">
        <f t="shared" si="2"/>
        <v>1.2230555555555556</v>
      </c>
      <c r="J11" s="414">
        <f t="shared" si="2"/>
        <v>1.1882315789473685</v>
      </c>
      <c r="K11" s="414">
        <f t="shared" si="2"/>
        <v>1.332965986394558</v>
      </c>
      <c r="L11" s="414">
        <f>IFERROR(L10/L$4,100%)</f>
        <v>0</v>
      </c>
      <c r="M11" s="414">
        <f t="shared" ref="M11" si="3">IFERROR(M10/M$4,100%)</f>
        <v>0</v>
      </c>
      <c r="N11" s="414">
        <f t="shared" ref="N11" si="4">IFERROR(N10/N$4,100%)</f>
        <v>0</v>
      </c>
      <c r="O11" s="414">
        <f t="shared" ref="O11" si="5">IFERROR(O10/O$4,100%)</f>
        <v>0</v>
      </c>
      <c r="P11" s="441"/>
      <c r="Q11" s="426"/>
    </row>
    <row r="12" spans="2:19" s="408" customFormat="1" ht="13.5" thickBot="1">
      <c r="B12" s="448" t="s">
        <v>204</v>
      </c>
      <c r="C12" s="432">
        <f>IFERROR(C10/$P10*$Q10/C$4,100%)</f>
        <v>1</v>
      </c>
      <c r="D12" s="432">
        <f t="shared" ref="D12:O12" si="6">IFERROR(D10/$P10*$Q10/D$4,100%)</f>
        <v>0.22526455163317691</v>
      </c>
      <c r="E12" s="432">
        <f t="shared" si="6"/>
        <v>0.21125817867589164</v>
      </c>
      <c r="F12" s="432">
        <f t="shared" si="6"/>
        <v>0.19181534000949407</v>
      </c>
      <c r="G12" s="432">
        <f t="shared" si="6"/>
        <v>0.32515766201434071</v>
      </c>
      <c r="H12" s="432">
        <f t="shared" si="6"/>
        <v>0.3481767024636227</v>
      </c>
      <c r="I12" s="432">
        <f t="shared" si="6"/>
        <v>0.33854885886543168</v>
      </c>
      <c r="J12" s="432">
        <f t="shared" si="6"/>
        <v>0.32890938052096436</v>
      </c>
      <c r="K12" s="432">
        <f t="shared" si="6"/>
        <v>0.36897270246675534</v>
      </c>
      <c r="L12" s="432">
        <f t="shared" si="6"/>
        <v>0</v>
      </c>
      <c r="M12" s="432">
        <f t="shared" si="6"/>
        <v>0</v>
      </c>
      <c r="N12" s="432">
        <f t="shared" si="6"/>
        <v>0</v>
      </c>
      <c r="O12" s="432">
        <f t="shared" si="6"/>
        <v>0</v>
      </c>
      <c r="P12" s="442"/>
      <c r="Q12" s="433"/>
    </row>
    <row r="13" spans="2:19" ht="13.5" thickBot="1">
      <c r="B13" s="447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41"/>
      <c r="Q13" s="426"/>
    </row>
    <row r="14" spans="2:19">
      <c r="B14" s="446" t="s">
        <v>208</v>
      </c>
      <c r="C14" s="429">
        <v>11894</v>
      </c>
      <c r="D14" s="429">
        <v>47257</v>
      </c>
      <c r="E14" s="429">
        <v>45251</v>
      </c>
      <c r="F14" s="429">
        <v>44379</v>
      </c>
      <c r="G14" s="429">
        <v>68075</v>
      </c>
      <c r="H14" s="429">
        <v>75207</v>
      </c>
      <c r="I14" s="429">
        <v>64352</v>
      </c>
      <c r="J14" s="429">
        <f>45584*30/21</f>
        <v>65120</v>
      </c>
      <c r="K14" s="430">
        <v>0</v>
      </c>
      <c r="L14" s="430">
        <v>0</v>
      </c>
      <c r="M14" s="430">
        <v>0</v>
      </c>
      <c r="N14" s="430">
        <v>0</v>
      </c>
      <c r="O14" s="430">
        <v>0</v>
      </c>
      <c r="P14" s="440">
        <v>223921</v>
      </c>
      <c r="Q14" s="431">
        <v>292140</v>
      </c>
    </row>
    <row r="15" spans="2:19">
      <c r="B15" s="447" t="s">
        <v>203</v>
      </c>
      <c r="C15" s="414">
        <f>IFERROR(C14/C$4,100%)</f>
        <v>1</v>
      </c>
      <c r="D15" s="414">
        <f t="shared" ref="D15" si="7">IFERROR(D14/D$4,100%)</f>
        <v>1.5752333333333333</v>
      </c>
      <c r="E15" s="414">
        <f t="shared" ref="E15" si="8">IFERROR(E14/E$4,100%)</f>
        <v>1.0055777777777777</v>
      </c>
      <c r="F15" s="414">
        <f t="shared" ref="F15" si="9">IFERROR(F14/F$4,100%)</f>
        <v>0.88758000000000004</v>
      </c>
      <c r="G15" s="414">
        <f t="shared" ref="G15" si="10">IFERROR(G14/G$4,100%)</f>
        <v>1.153813559322034</v>
      </c>
      <c r="H15" s="414">
        <f t="shared" ref="H15" si="11">IFERROR(H14/H$4,100%)</f>
        <v>0.94008749999999996</v>
      </c>
      <c r="I15" s="414">
        <f t="shared" ref="I15" si="12">IFERROR(I14/I$4,100%)</f>
        <v>0.71502222222222223</v>
      </c>
      <c r="J15" s="414">
        <f t="shared" ref="J15" si="13">IFERROR(J14/J$4,100%)</f>
        <v>0.68547368421052635</v>
      </c>
      <c r="K15" s="414">
        <f t="shared" ref="K15" si="14">IFERROR(K14/K$4,100%)</f>
        <v>0</v>
      </c>
      <c r="L15" s="414">
        <f>IFERROR(L14/L$4,100%)</f>
        <v>0</v>
      </c>
      <c r="M15" s="414">
        <f t="shared" ref="M15" si="15">IFERROR(M14/M$4,100%)</f>
        <v>0</v>
      </c>
      <c r="N15" s="414">
        <f t="shared" ref="N15" si="16">IFERROR(N14/N$4,100%)</f>
        <v>0</v>
      </c>
      <c r="O15" s="414">
        <f t="shared" ref="O15" si="17">IFERROR(O14/O$4,100%)</f>
        <v>0</v>
      </c>
      <c r="P15" s="441"/>
      <c r="Q15" s="426"/>
    </row>
    <row r="16" spans="2:19" ht="13.5" thickBot="1">
      <c r="B16" s="448" t="s">
        <v>204</v>
      </c>
      <c r="C16" s="432">
        <f>IFERROR(C14/$P14*$Q14/C$4,100%)</f>
        <v>1</v>
      </c>
      <c r="D16" s="432">
        <f t="shared" ref="D16:O16" si="18">IFERROR(D14/$P14*$Q14/D$4,100%)</f>
        <v>2.0551384908070256</v>
      </c>
      <c r="E16" s="432">
        <f t="shared" si="18"/>
        <v>1.3119336373095869</v>
      </c>
      <c r="F16" s="432">
        <f t="shared" si="18"/>
        <v>1.1579870632946441</v>
      </c>
      <c r="G16" s="432">
        <f t="shared" si="18"/>
        <v>1.505330421087522</v>
      </c>
      <c r="H16" s="432">
        <f t="shared" si="18"/>
        <v>1.2264913172502803</v>
      </c>
      <c r="I16" s="432">
        <f t="shared" si="18"/>
        <v>0.93285842774907235</v>
      </c>
      <c r="J16" s="432">
        <f t="shared" si="18"/>
        <v>0.89430773400111263</v>
      </c>
      <c r="K16" s="432">
        <f t="shared" si="18"/>
        <v>0</v>
      </c>
      <c r="L16" s="432">
        <f t="shared" si="18"/>
        <v>0</v>
      </c>
      <c r="M16" s="432">
        <f t="shared" si="18"/>
        <v>0</v>
      </c>
      <c r="N16" s="432">
        <f t="shared" si="18"/>
        <v>0</v>
      </c>
      <c r="O16" s="432">
        <f t="shared" si="18"/>
        <v>0</v>
      </c>
      <c r="P16" s="442"/>
      <c r="Q16" s="433"/>
    </row>
    <row r="17" spans="2:17" ht="13.5" thickBot="1">
      <c r="B17" s="447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41"/>
      <c r="Q17" s="426"/>
    </row>
    <row r="18" spans="2:17">
      <c r="B18" s="446" t="s">
        <v>211</v>
      </c>
      <c r="C18" s="429">
        <v>11146</v>
      </c>
      <c r="D18" s="429">
        <v>35224</v>
      </c>
      <c r="E18" s="429">
        <f>27937*30/21</f>
        <v>39910</v>
      </c>
      <c r="F18" s="430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40">
        <v>187523</v>
      </c>
      <c r="Q18" s="431">
        <v>292140</v>
      </c>
    </row>
    <row r="19" spans="2:17">
      <c r="B19" s="447" t="s">
        <v>203</v>
      </c>
      <c r="C19" s="414">
        <f>IFERROR(C18/C$4,100%)</f>
        <v>1</v>
      </c>
      <c r="D19" s="414">
        <f t="shared" ref="D19" si="19">IFERROR(D18/D$4,100%)</f>
        <v>1.1741333333333333</v>
      </c>
      <c r="E19" s="414">
        <f t="shared" ref="E19" si="20">IFERROR(E18/E$4,100%)</f>
        <v>0.88688888888888884</v>
      </c>
      <c r="F19" s="414">
        <f t="shared" ref="F19" si="21">IFERROR(F18/F$4,100%)</f>
        <v>0</v>
      </c>
      <c r="G19" s="414">
        <f t="shared" ref="G19" si="22">IFERROR(G18/G$4,100%)</f>
        <v>0</v>
      </c>
      <c r="H19" s="414">
        <f t="shared" ref="H19" si="23">IFERROR(H18/H$4,100%)</f>
        <v>0</v>
      </c>
      <c r="I19" s="414">
        <f t="shared" ref="I19" si="24">IFERROR(I18/I$4,100%)</f>
        <v>0</v>
      </c>
      <c r="J19" s="414">
        <f t="shared" ref="J19" si="25">IFERROR(J18/J$4,100%)</f>
        <v>0</v>
      </c>
      <c r="K19" s="414">
        <f t="shared" ref="K19" si="26">IFERROR(K18/K$4,100%)</f>
        <v>0</v>
      </c>
      <c r="L19" s="414">
        <f>IFERROR(L18/L$4,100%)</f>
        <v>0</v>
      </c>
      <c r="M19" s="414">
        <f t="shared" ref="M19" si="27">IFERROR(M18/M$4,100%)</f>
        <v>0</v>
      </c>
      <c r="N19" s="414">
        <f t="shared" ref="N19" si="28">IFERROR(N18/N$4,100%)</f>
        <v>0</v>
      </c>
      <c r="O19" s="414">
        <f t="shared" ref="O19" si="29">IFERROR(O18/O$4,100%)</f>
        <v>0</v>
      </c>
      <c r="P19" s="441"/>
      <c r="Q19" s="426"/>
    </row>
    <row r="20" spans="2:17" ht="14.25" customHeight="1" thickBot="1">
      <c r="B20" s="448" t="s">
        <v>204</v>
      </c>
      <c r="C20" s="432">
        <f>IFERROR(C18/$P18*$Q18/C$4,100%)</f>
        <v>1</v>
      </c>
      <c r="D20" s="432">
        <f t="shared" ref="D20:O20" si="30">IFERROR(D18/$P18*$Q18/D$4,100%)</f>
        <v>1.8291692859009296</v>
      </c>
      <c r="E20" s="432">
        <f t="shared" si="30"/>
        <v>1.381674354612501</v>
      </c>
      <c r="F20" s="432">
        <f t="shared" si="30"/>
        <v>0</v>
      </c>
      <c r="G20" s="432">
        <f t="shared" si="30"/>
        <v>0</v>
      </c>
      <c r="H20" s="432">
        <f t="shared" si="30"/>
        <v>0</v>
      </c>
      <c r="I20" s="432">
        <f t="shared" si="30"/>
        <v>0</v>
      </c>
      <c r="J20" s="432">
        <f t="shared" si="30"/>
        <v>0</v>
      </c>
      <c r="K20" s="432">
        <f t="shared" si="30"/>
        <v>0</v>
      </c>
      <c r="L20" s="432">
        <f t="shared" si="30"/>
        <v>0</v>
      </c>
      <c r="M20" s="432">
        <f t="shared" si="30"/>
        <v>0</v>
      </c>
      <c r="N20" s="432">
        <f t="shared" si="30"/>
        <v>0</v>
      </c>
      <c r="O20" s="432">
        <f t="shared" si="30"/>
        <v>0</v>
      </c>
      <c r="P20" s="442"/>
      <c r="Q20" s="433"/>
    </row>
    <row r="21" spans="2:17" ht="13.5" thickBot="1">
      <c r="B21" s="447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39"/>
      <c r="Q21" s="425"/>
    </row>
    <row r="22" spans="2:17">
      <c r="B22" s="446" t="s">
        <v>206</v>
      </c>
      <c r="C22" s="435">
        <f>AVERAGE(D7:E7,D11:K11,D15:J15,D19:E19)</f>
        <v>1.0416560984323302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39"/>
      <c r="Q22" s="425"/>
    </row>
    <row r="23" spans="2:17" ht="13.5" thickBot="1">
      <c r="B23" s="449" t="s">
        <v>207</v>
      </c>
      <c r="C23" s="436">
        <f>AVERAGE(D8:E8,D12:K12,D16:J16,D20:E20)</f>
        <v>0.85754615676742207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38"/>
      <c r="Q23" s="428"/>
    </row>
    <row r="24" spans="2:17"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6"/>
      <c r="Q24" s="4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O38"/>
  <sheetViews>
    <sheetView workbookViewId="0"/>
  </sheetViews>
  <sheetFormatPr defaultColWidth="14.42578125" defaultRowHeight="15.75" customHeight="1"/>
  <cols>
    <col min="1" max="1" width="22.85546875" customWidth="1"/>
    <col min="11" max="11" width="24" customWidth="1"/>
  </cols>
  <sheetData>
    <row r="1" spans="1:15" ht="15.75" customHeight="1">
      <c r="A1" s="327" t="s">
        <v>158</v>
      </c>
      <c r="B1" s="520">
        <v>1</v>
      </c>
      <c r="C1" s="519"/>
      <c r="D1" s="520">
        <v>2</v>
      </c>
      <c r="E1" s="519"/>
      <c r="F1" s="520">
        <v>3</v>
      </c>
      <c r="G1" s="519"/>
      <c r="H1" s="519"/>
      <c r="I1" s="519"/>
      <c r="J1" s="519"/>
      <c r="K1" s="519"/>
      <c r="L1" s="484" t="s">
        <v>159</v>
      </c>
      <c r="M1" s="481"/>
      <c r="N1" s="458"/>
      <c r="O1" s="328">
        <v>0.2</v>
      </c>
    </row>
    <row r="2" spans="1:15" ht="15.75" customHeight="1">
      <c r="A2" s="327"/>
      <c r="B2" s="327" t="s">
        <v>160</v>
      </c>
      <c r="C2" s="327" t="s">
        <v>89</v>
      </c>
      <c r="D2" s="327" t="s">
        <v>160</v>
      </c>
      <c r="E2" s="327" t="s">
        <v>89</v>
      </c>
      <c r="F2" s="327" t="s">
        <v>160</v>
      </c>
      <c r="G2" s="327" t="s">
        <v>89</v>
      </c>
    </row>
    <row r="3" spans="1:15" ht="15.75" customHeight="1">
      <c r="A3" s="329" t="s">
        <v>5</v>
      </c>
      <c r="B3" s="327">
        <v>500000</v>
      </c>
      <c r="C3" s="327">
        <v>25000</v>
      </c>
      <c r="D3" s="327">
        <v>500000</v>
      </c>
      <c r="E3" s="327">
        <v>40000</v>
      </c>
      <c r="F3" s="327">
        <v>500000</v>
      </c>
      <c r="G3" s="327">
        <v>40000</v>
      </c>
    </row>
    <row r="5" spans="1:15" ht="15.75" customHeight="1">
      <c r="A5" s="327" t="s">
        <v>161</v>
      </c>
    </row>
    <row r="11" spans="1:15" ht="15.75" customHeight="1">
      <c r="D11" s="519"/>
      <c r="E11" s="519"/>
    </row>
    <row r="12" spans="1:15" ht="15.75" customHeight="1">
      <c r="D12" s="330"/>
      <c r="E12" s="330"/>
      <c r="F12" s="331"/>
    </row>
    <row r="13" spans="1:15" ht="15.75" customHeight="1">
      <c r="D13" s="330"/>
      <c r="E13" s="330"/>
      <c r="F13" s="331"/>
    </row>
    <row r="14" spans="1:15" ht="15.75" customHeight="1">
      <c r="D14" s="330"/>
      <c r="E14" s="330"/>
      <c r="F14" s="331"/>
    </row>
    <row r="15" spans="1:15" ht="15.75" customHeight="1">
      <c r="D15" s="330"/>
      <c r="E15" s="330"/>
      <c r="F15" s="331"/>
    </row>
    <row r="16" spans="1:15" ht="15.75" customHeight="1">
      <c r="D16" s="330"/>
      <c r="E16" s="330"/>
      <c r="F16" s="331"/>
    </row>
    <row r="17" spans="4:6" ht="15.75" customHeight="1">
      <c r="D17" s="330"/>
      <c r="E17" s="330"/>
      <c r="F17" s="331"/>
    </row>
    <row r="18" spans="4:6" ht="15.75" customHeight="1">
      <c r="D18" s="330"/>
      <c r="E18" s="330"/>
      <c r="F18" s="331"/>
    </row>
    <row r="19" spans="4:6" ht="15.75" customHeight="1">
      <c r="D19" s="330"/>
      <c r="E19" s="330"/>
      <c r="F19" s="331"/>
    </row>
    <row r="20" spans="4:6" ht="15.75" customHeight="1">
      <c r="D20" s="330"/>
      <c r="E20" s="330"/>
      <c r="F20" s="331"/>
    </row>
    <row r="21" spans="4:6" ht="15.75" customHeight="1">
      <c r="D21" s="330"/>
      <c r="E21" s="330"/>
      <c r="F21" s="331"/>
    </row>
    <row r="22" spans="4:6" ht="15.75" customHeight="1">
      <c r="D22" s="330"/>
      <c r="E22" s="330"/>
      <c r="F22" s="331"/>
    </row>
    <row r="23" spans="4:6" ht="15.75" customHeight="1">
      <c r="D23" s="330"/>
      <c r="E23" s="330"/>
      <c r="F23" s="331"/>
    </row>
    <row r="24" spans="4:6" ht="15.75" customHeight="1">
      <c r="D24" s="330"/>
      <c r="E24" s="330"/>
      <c r="F24" s="331"/>
    </row>
    <row r="25" spans="4:6" ht="15.75" customHeight="1">
      <c r="D25" s="330"/>
      <c r="E25" s="330"/>
      <c r="F25" s="331"/>
    </row>
    <row r="26" spans="4:6" ht="15.75" customHeight="1">
      <c r="F26" s="331"/>
    </row>
    <row r="27" spans="4:6" ht="15.75" customHeight="1">
      <c r="F27" s="331"/>
    </row>
    <row r="28" spans="4:6" ht="15.75" customHeight="1">
      <c r="F28" s="331"/>
    </row>
    <row r="29" spans="4:6" ht="15.75" customHeight="1">
      <c r="F29" s="331"/>
    </row>
    <row r="30" spans="4:6" ht="15.75" customHeight="1">
      <c r="F30" s="331"/>
    </row>
    <row r="31" spans="4:6" ht="15.75" customHeight="1">
      <c r="F31" s="331"/>
    </row>
    <row r="32" spans="4:6" ht="15.75" customHeight="1">
      <c r="F32" s="331"/>
    </row>
    <row r="33" spans="6:6" ht="15.75" customHeight="1">
      <c r="F33" s="331"/>
    </row>
    <row r="34" spans="6:6" ht="15.75" customHeight="1">
      <c r="F34" s="331"/>
    </row>
    <row r="35" spans="6:6" ht="15.75" customHeight="1">
      <c r="F35" s="331"/>
    </row>
    <row r="36" spans="6:6" ht="15.75" customHeight="1">
      <c r="F36" s="331"/>
    </row>
    <row r="37" spans="6:6" ht="15.75" customHeight="1">
      <c r="F37" s="331"/>
    </row>
    <row r="38" spans="6:6" ht="12.75">
      <c r="F38" s="331"/>
    </row>
  </sheetData>
  <mergeCells count="7">
    <mergeCell ref="L1:N1"/>
    <mergeCell ref="D11:E1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Входящие данные</vt:lpstr>
      <vt:lpstr>Кредитование</vt:lpstr>
      <vt:lpstr>Инвестиции на орг-цию бизнеса</vt:lpstr>
      <vt:lpstr>Затраты</vt:lpstr>
      <vt:lpstr>Продажи</vt:lpstr>
      <vt:lpstr>Прибыль_окупаемость</vt:lpstr>
      <vt:lpstr>Графики</vt:lpstr>
      <vt:lpstr>Запущенные франшизы</vt:lpstr>
      <vt:lpstr>Информация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Миленин Вячеслав Владимирович</dc:creator>
  <cp:lastModifiedBy>Миленин Вячеслав Владимирович</cp:lastModifiedBy>
  <dcterms:created xsi:type="dcterms:W3CDTF">2020-09-18T10:19:45Z</dcterms:created>
  <dcterms:modified xsi:type="dcterms:W3CDTF">2020-09-23T16:10:52Z</dcterms:modified>
</cp:coreProperties>
</file>