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/>
  <calcPr/>
</workbook>
</file>

<file path=xl/sharedStrings.xml><?xml version="1.0" encoding="utf-8"?>
<sst xmlns="http://schemas.openxmlformats.org/spreadsheetml/2006/main" count="42" uniqueCount="31">
  <si>
    <t>Расчет юнит-экономики в каналах продаж</t>
  </si>
  <si>
    <t>Каналы продаж:</t>
  </si>
  <si>
    <t>Название канала продаж</t>
  </si>
  <si>
    <t>соц сети</t>
  </si>
  <si>
    <t>СМИ</t>
  </si>
  <si>
    <t>баннеры</t>
  </si>
  <si>
    <t>агенты</t>
  </si>
  <si>
    <t>партнерка</t>
  </si>
  <si>
    <t>итого</t>
  </si>
  <si>
    <t>остаток</t>
  </si>
  <si>
    <t>Поток пользователей</t>
  </si>
  <si>
    <t>Чел.</t>
  </si>
  <si>
    <t>Платящие клиенты</t>
  </si>
  <si>
    <t>Конверсия в [первую] покупку</t>
  </si>
  <si>
    <t>%</t>
  </si>
  <si>
    <t>Средний чек</t>
  </si>
  <si>
    <t>Руб.</t>
  </si>
  <si>
    <t>Среднее количество платежей от одного клиента</t>
  </si>
  <si>
    <t>шт.</t>
  </si>
  <si>
    <t>Средний доход с привлеченного пользователя</t>
  </si>
  <si>
    <t>Средний доход с платящего клиента</t>
  </si>
  <si>
    <t>Платежи от клиентов</t>
  </si>
  <si>
    <t>Затраты на рекламу в канале</t>
  </si>
  <si>
    <t>Стоимость привлечения одного пользователя</t>
  </si>
  <si>
    <t>Cтоимость привлечения одного платящего клиента</t>
  </si>
  <si>
    <t>Издержки на первой продаже</t>
  </si>
  <si>
    <t>Издержки на каждую продажу</t>
  </si>
  <si>
    <t>Прибыль с канала продаж</t>
  </si>
  <si>
    <t>Прибыль с одного клиента</t>
  </si>
  <si>
    <t xml:space="preserve">30% от </t>
  </si>
  <si>
    <t>дохода = затраты на офисы, расходники, з/п офисных сотрудников, текущие платежи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</si>
</sst>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%"/>
  </numFmts>
  <fonts count="6">
    <font>
      <sz val="11.0"/>
      <color rgb="FF000000"/>
      <name val="Calibri"/>
    </font>
    <font>
      <b/>
      <sz val="20.0"/>
      <color rgb="FF000000"/>
      <name val="Calibri"/>
    </font>
    <font>
      <sz val="18.0"/>
      <color rgb="FF000000"/>
      <name val="Calibri"/>
    </font>
    <font/>
    <font>
      <b/>
      <sz val="11.0"/>
      <color rgb="FF000000"/>
      <name val="Calibri"/>
    </font>
    <font>
      <b/>
      <sz val="12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00B050"/>
        <bgColor rgb="FF00B050"/>
      </patternFill>
    </fill>
  </fills>
  <borders count="29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2" fillId="0" fontId="3" numFmtId="0" xfId="0" applyBorder="1" applyFont="1"/>
    <xf borderId="3" fillId="2" fontId="0" numFmtId="0" xfId="0" applyBorder="1" applyFill="1" applyFont="1"/>
    <xf borderId="4" fillId="2" fontId="0" numFmtId="0" xfId="0" applyBorder="1" applyFont="1"/>
    <xf borderId="5" fillId="2" fontId="0" numFmtId="0" xfId="0" applyBorder="1" applyFont="1"/>
    <xf borderId="6" fillId="2" fontId="0" numFmtId="0" xfId="0" applyBorder="1" applyFont="1"/>
    <xf borderId="7" fillId="3" fontId="0" numFmtId="0" xfId="0" applyBorder="1" applyFill="1" applyFont="1"/>
    <xf borderId="8" fillId="0" fontId="0" numFmtId="0" xfId="0" applyBorder="1" applyFont="1"/>
    <xf borderId="9" fillId="0" fontId="0" numFmtId="0" xfId="0" applyBorder="1" applyFont="1"/>
    <xf borderId="10" fillId="4" fontId="0" numFmtId="3" xfId="0" applyAlignment="1" applyBorder="1" applyFill="1" applyFont="1" applyNumberFormat="1">
      <alignment readingOrder="0"/>
    </xf>
    <xf borderId="11" fillId="4" fontId="0" numFmtId="3" xfId="0" applyAlignment="1" applyBorder="1" applyFont="1" applyNumberFormat="1">
      <alignment readingOrder="0"/>
    </xf>
    <xf borderId="12" fillId="4" fontId="0" numFmtId="3" xfId="0" applyAlignment="1" applyBorder="1" applyFont="1" applyNumberFormat="1">
      <alignment readingOrder="0"/>
    </xf>
    <xf borderId="13" fillId="4" fontId="0" numFmtId="3" xfId="0" applyBorder="1" applyFont="1" applyNumberFormat="1"/>
    <xf borderId="7" fillId="5" fontId="0" numFmtId="0" xfId="0" applyBorder="1" applyFill="1" applyFont="1"/>
    <xf borderId="10" fillId="4" fontId="0" numFmtId="0" xfId="0" applyAlignment="1" applyBorder="1" applyFont="1">
      <alignment readingOrder="0"/>
    </xf>
    <xf borderId="11" fillId="4" fontId="0" numFmtId="0" xfId="0" applyAlignment="1" applyBorder="1" applyFont="1">
      <alignment readingOrder="0"/>
    </xf>
    <xf borderId="12" fillId="4" fontId="0" numFmtId="0" xfId="0" applyAlignment="1" applyBorder="1" applyFont="1">
      <alignment readingOrder="0"/>
    </xf>
    <xf borderId="13" fillId="4" fontId="0" numFmtId="0" xfId="0" applyBorder="1" applyFont="1"/>
    <xf borderId="10" fillId="0" fontId="0" numFmtId="164" xfId="0" applyBorder="1" applyFont="1" applyNumberFormat="1"/>
    <xf borderId="14" fillId="0" fontId="0" numFmtId="164" xfId="0" applyBorder="1" applyFont="1" applyNumberFormat="1"/>
    <xf borderId="15" fillId="0" fontId="0" numFmtId="164" xfId="0" applyBorder="1" applyFont="1" applyNumberFormat="1"/>
    <xf borderId="16" fillId="0" fontId="0" numFmtId="0" xfId="0" applyBorder="1" applyFont="1"/>
    <xf borderId="7" fillId="0" fontId="0" numFmtId="0" xfId="0" applyBorder="1" applyFont="1"/>
    <xf borderId="10" fillId="4" fontId="0" numFmtId="4" xfId="0" applyAlignment="1" applyBorder="1" applyFont="1" applyNumberFormat="1">
      <alignment readingOrder="0"/>
    </xf>
    <xf borderId="11" fillId="4" fontId="0" numFmtId="4" xfId="0" applyBorder="1" applyFont="1" applyNumberFormat="1"/>
    <xf borderId="12" fillId="4" fontId="0" numFmtId="4" xfId="0" applyBorder="1" applyFont="1" applyNumberFormat="1"/>
    <xf borderId="10" fillId="4" fontId="0" numFmtId="0" xfId="0" applyBorder="1" applyFont="1"/>
    <xf borderId="11" fillId="4" fontId="0" numFmtId="0" xfId="0" applyBorder="1" applyFont="1"/>
    <xf borderId="12" fillId="4" fontId="0" numFmtId="0" xfId="0" applyBorder="1" applyFont="1"/>
    <xf borderId="10" fillId="0" fontId="0" numFmtId="0" xfId="0" applyBorder="1" applyFont="1"/>
    <xf borderId="14" fillId="0" fontId="0" numFmtId="0" xfId="0" applyBorder="1" applyFont="1"/>
    <xf borderId="15" fillId="0" fontId="0" numFmtId="0" xfId="0" applyBorder="1" applyFont="1"/>
    <xf borderId="8" fillId="0" fontId="4" numFmtId="0" xfId="0" applyBorder="1" applyFont="1"/>
    <xf borderId="10" fillId="0" fontId="4" numFmtId="4" xfId="0" applyBorder="1" applyFont="1" applyNumberFormat="1"/>
    <xf borderId="14" fillId="0" fontId="4" numFmtId="4" xfId="0" applyBorder="1" applyFont="1" applyNumberFormat="1"/>
    <xf borderId="15" fillId="0" fontId="4" numFmtId="4" xfId="0" applyBorder="1" applyFont="1" applyNumberFormat="1"/>
    <xf borderId="10" fillId="0" fontId="0" numFmtId="4" xfId="0" applyBorder="1" applyFont="1" applyNumberFormat="1"/>
    <xf borderId="14" fillId="0" fontId="0" numFmtId="4" xfId="0" applyBorder="1" applyFont="1" applyNumberFormat="1"/>
    <xf borderId="15" fillId="0" fontId="0" numFmtId="4" xfId="0" applyBorder="1" applyFont="1" applyNumberFormat="1"/>
    <xf borderId="17" fillId="6" fontId="0" numFmtId="0" xfId="0" applyBorder="1" applyFill="1" applyFont="1"/>
    <xf borderId="9" fillId="6" fontId="0" numFmtId="0" xfId="0" applyBorder="1" applyFont="1"/>
    <xf borderId="10" fillId="6" fontId="0" numFmtId="0" xfId="0" applyBorder="1" applyFont="1"/>
    <xf borderId="11" fillId="6" fontId="0" numFmtId="0" xfId="0" applyBorder="1" applyFont="1"/>
    <xf borderId="12" fillId="6" fontId="0" numFmtId="0" xfId="0" applyBorder="1" applyFont="1"/>
    <xf borderId="10" fillId="4" fontId="0" numFmtId="4" xfId="0" applyBorder="1" applyFont="1" applyNumberFormat="1"/>
    <xf borderId="13" fillId="4" fontId="0" numFmtId="4" xfId="0" applyBorder="1" applyFont="1" applyNumberFormat="1"/>
    <xf borderId="10" fillId="6" fontId="0" numFmtId="4" xfId="0" applyBorder="1" applyFont="1" applyNumberFormat="1"/>
    <xf borderId="11" fillId="6" fontId="0" numFmtId="4" xfId="0" applyBorder="1" applyFont="1" applyNumberFormat="1"/>
    <xf borderId="12" fillId="6" fontId="0" numFmtId="4" xfId="0" applyBorder="1" applyFont="1" applyNumberFormat="1"/>
    <xf borderId="18" fillId="6" fontId="0" numFmtId="0" xfId="0" applyBorder="1" applyFont="1"/>
    <xf borderId="9" fillId="0" fontId="0" numFmtId="4" xfId="0" applyBorder="1" applyFont="1" applyNumberFormat="1"/>
    <xf borderId="19" fillId="3" fontId="0" numFmtId="4" xfId="0" applyBorder="1" applyFont="1" applyNumberFormat="1"/>
    <xf borderId="20" fillId="0" fontId="4" numFmtId="0" xfId="0" applyBorder="1" applyFont="1"/>
    <xf borderId="21" fillId="0" fontId="0" numFmtId="0" xfId="0" applyBorder="1" applyFont="1"/>
    <xf borderId="22" fillId="0" fontId="4" numFmtId="4" xfId="0" applyBorder="1" applyFont="1" applyNumberFormat="1"/>
    <xf borderId="23" fillId="0" fontId="4" numFmtId="4" xfId="0" applyBorder="1" applyFont="1" applyNumberFormat="1"/>
    <xf borderId="24" fillId="0" fontId="4" numFmtId="4" xfId="0" applyBorder="1" applyFont="1" applyNumberFormat="1"/>
    <xf borderId="21" fillId="7" fontId="0" numFmtId="4" xfId="0" applyBorder="1" applyFill="1" applyFont="1" applyNumberFormat="1"/>
    <xf borderId="25" fillId="0" fontId="0" numFmtId="0" xfId="0" applyBorder="1" applyFont="1"/>
    <xf borderId="26" fillId="4" fontId="5" numFmtId="0" xfId="0" applyBorder="1" applyFont="1"/>
    <xf borderId="27" fillId="4" fontId="5" numFmtId="0" xfId="0" applyBorder="1" applyFont="1"/>
    <xf borderId="28" fillId="4" fontId="5" numFmtId="0" xfId="0" applyBorder="1" applyFont="1"/>
    <xf borderId="0" fillId="0" fontId="0" numFmtId="0" xfId="0" applyFont="1"/>
  </cellXfs>
  <cellStyles count="1">
    <cellStyle xfId="0" name="Normal" builtinId="0"/>
  </cellStyles>
  <dxfs count="2">
    <dxf>
      <font/>
      <fill>
        <patternFill patternType="solid">
          <fgColor rgb="FFD99594"/>
          <bgColor rgb="FFD99594"/>
        </patternFill>
      </fill>
      <border/>
    </dxf>
    <dxf>
      <font/>
      <fill>
        <patternFill patternType="solid">
          <fgColor rgb="FF00B050"/>
          <bgColor rgb="FF00B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35.57"/>
    <col customWidth="1" min="2" max="2" width="30.29"/>
    <col customWidth="1" min="3" max="3" width="5.14"/>
    <col customWidth="1" min="4" max="4" width="16.14"/>
    <col customWidth="1" min="5" max="5" width="16.0"/>
    <col customWidth="1" min="6" max="6" width="16.14"/>
    <col customWidth="1" min="7" max="7" width="16.86"/>
    <col customWidth="1" min="8" max="8" width="17.43"/>
    <col customWidth="1" min="9" max="10" width="16.43"/>
    <col customWidth="1" min="11" max="11" width="17.86"/>
    <col customWidth="1" min="12" max="12" width="8.71"/>
  </cols>
  <sheetData>
    <row r="1">
      <c r="B1" s="1" t="s">
        <v>0</v>
      </c>
    </row>
    <row r="3" ht="20.25" customHeight="1">
      <c r="E3" s="2" t="s">
        <v>1</v>
      </c>
    </row>
    <row r="5">
      <c r="B5" s="3" t="s">
        <v>2</v>
      </c>
      <c r="C5" s="4"/>
      <c r="D5" s="5" t="s">
        <v>3</v>
      </c>
      <c r="E5" s="6" t="s">
        <v>4</v>
      </c>
      <c r="F5" s="6" t="s">
        <v>5</v>
      </c>
      <c r="G5" s="6" t="s">
        <v>6</v>
      </c>
      <c r="H5" s="7" t="s">
        <v>7</v>
      </c>
      <c r="I5" s="8" t="s">
        <v>8</v>
      </c>
      <c r="J5" s="9" t="s">
        <v>9</v>
      </c>
    </row>
    <row r="6">
      <c r="B6" s="10" t="s">
        <v>10</v>
      </c>
      <c r="C6" s="11" t="s">
        <v>11</v>
      </c>
      <c r="D6" s="12">
        <v>3000000.0</v>
      </c>
      <c r="E6" s="13">
        <v>3000000.0</v>
      </c>
      <c r="F6" s="13">
        <v>500000.0</v>
      </c>
      <c r="G6" s="13">
        <v>3000000.0</v>
      </c>
      <c r="H6" s="14">
        <v>500000.0</v>
      </c>
      <c r="I6" s="15" t="str">
        <f>(D6)+E6+F6+G6+H6</f>
        <v>10,000,000</v>
      </c>
      <c r="J6" s="16"/>
    </row>
    <row r="7">
      <c r="B7" s="10" t="s">
        <v>12</v>
      </c>
      <c r="C7" s="11" t="s">
        <v>11</v>
      </c>
      <c r="D7" s="17">
        <v>1500.0</v>
      </c>
      <c r="E7" s="18">
        <v>3000.0</v>
      </c>
      <c r="F7" s="18">
        <v>2000.0</v>
      </c>
      <c r="G7" s="18">
        <v>15000.0</v>
      </c>
      <c r="H7" s="19">
        <v>600.0</v>
      </c>
      <c r="I7" s="20" t="str">
        <f>D7+E7+F7+G7+H7</f>
        <v>22100</v>
      </c>
      <c r="J7" s="16"/>
    </row>
    <row r="8">
      <c r="B8" s="10" t="s">
        <v>13</v>
      </c>
      <c r="C8" s="11" t="s">
        <v>14</v>
      </c>
      <c r="D8" s="21" t="str">
        <f t="shared" ref="D8:H8" si="1">IFERROR(D7/D6,0)</f>
        <v>0.0500%</v>
      </c>
      <c r="E8" s="22" t="str">
        <f t="shared" si="1"/>
        <v>0.1000%</v>
      </c>
      <c r="F8" s="22" t="str">
        <f t="shared" si="1"/>
        <v>0.4000%</v>
      </c>
      <c r="G8" s="22" t="str">
        <f t="shared" si="1"/>
        <v>0.5000%</v>
      </c>
      <c r="H8" s="23" t="str">
        <f t="shared" si="1"/>
        <v>0.1200%</v>
      </c>
      <c r="I8" s="24"/>
      <c r="J8" s="25"/>
    </row>
    <row r="9">
      <c r="B9" s="10" t="s">
        <v>15</v>
      </c>
      <c r="C9" s="11" t="s">
        <v>16</v>
      </c>
      <c r="D9" s="26">
        <v>2900.0</v>
      </c>
      <c r="E9" s="27">
        <v>2900.0</v>
      </c>
      <c r="F9" s="27">
        <v>2900.0</v>
      </c>
      <c r="G9" s="27">
        <v>2900.0</v>
      </c>
      <c r="H9" s="28">
        <v>2900.0</v>
      </c>
      <c r="I9" s="20"/>
      <c r="J9" s="25"/>
    </row>
    <row r="10">
      <c r="B10" s="10" t="s">
        <v>17</v>
      </c>
      <c r="C10" s="11" t="s">
        <v>18</v>
      </c>
      <c r="D10" s="29">
        <v>6.0</v>
      </c>
      <c r="E10" s="30">
        <v>10.0</v>
      </c>
      <c r="F10" s="30">
        <v>3.0</v>
      </c>
      <c r="G10" s="30">
        <v>10.0</v>
      </c>
      <c r="H10" s="31">
        <v>6.0</v>
      </c>
      <c r="I10" s="20"/>
      <c r="J10" s="25"/>
    </row>
    <row r="11" ht="17.25" customHeight="1">
      <c r="B11" s="10" t="s">
        <v>19</v>
      </c>
      <c r="C11" s="11" t="s">
        <v>16</v>
      </c>
      <c r="D11" s="32" t="str">
        <f t="shared" ref="D11:H11" si="2">IFERROR(D13/D6,0)</f>
        <v>8.7</v>
      </c>
      <c r="E11" s="33" t="str">
        <f t="shared" si="2"/>
        <v>29</v>
      </c>
      <c r="F11" s="33" t="str">
        <f t="shared" si="2"/>
        <v>34.8</v>
      </c>
      <c r="G11" s="33" t="str">
        <f t="shared" si="2"/>
        <v>145</v>
      </c>
      <c r="H11" s="34" t="str">
        <f t="shared" si="2"/>
        <v>20.88</v>
      </c>
      <c r="I11" s="24"/>
      <c r="J11" s="25"/>
    </row>
    <row r="12" ht="15.0" customHeight="1">
      <c r="B12" s="35" t="s">
        <v>20</v>
      </c>
      <c r="C12" s="11" t="s">
        <v>16</v>
      </c>
      <c r="D12" s="36" t="str">
        <f t="shared" ref="D12:H12" si="3">D9*D10</f>
        <v>17,400.00</v>
      </c>
      <c r="E12" s="37" t="str">
        <f t="shared" si="3"/>
        <v>29,000.00</v>
      </c>
      <c r="F12" s="37" t="str">
        <f t="shared" si="3"/>
        <v>8,700.00</v>
      </c>
      <c r="G12" s="37" t="str">
        <f t="shared" si="3"/>
        <v>29,000.00</v>
      </c>
      <c r="H12" s="38" t="str">
        <f t="shared" si="3"/>
        <v>17,400.00</v>
      </c>
      <c r="I12" s="24"/>
      <c r="J12" s="25"/>
    </row>
    <row r="13">
      <c r="B13" s="10" t="s">
        <v>21</v>
      </c>
      <c r="C13" s="11" t="s">
        <v>16</v>
      </c>
      <c r="D13" s="39" t="str">
        <f t="shared" ref="D13:H13" si="4">D12*D7</f>
        <v>26,100,000.00</v>
      </c>
      <c r="E13" s="40" t="str">
        <f t="shared" si="4"/>
        <v>87,000,000.00</v>
      </c>
      <c r="F13" s="40" t="str">
        <f t="shared" si="4"/>
        <v>17,400,000.00</v>
      </c>
      <c r="G13" s="40" t="str">
        <f t="shared" si="4"/>
        <v>435,000,000.00</v>
      </c>
      <c r="H13" s="41" t="str">
        <f t="shared" si="4"/>
        <v>10,440,000.00</v>
      </c>
      <c r="I13" s="24"/>
      <c r="J13" s="25"/>
    </row>
    <row r="14" ht="6.0" customHeight="1">
      <c r="B14" s="42"/>
      <c r="C14" s="43"/>
      <c r="D14" s="44"/>
      <c r="E14" s="45"/>
      <c r="F14" s="45"/>
      <c r="G14" s="45"/>
      <c r="H14" s="46"/>
      <c r="I14" s="24"/>
      <c r="J14" s="25"/>
    </row>
    <row r="15">
      <c r="B15" s="10" t="s">
        <v>22</v>
      </c>
      <c r="C15" s="11" t="s">
        <v>16</v>
      </c>
      <c r="D15" s="47">
        <v>1.0E7</v>
      </c>
      <c r="E15" s="27">
        <v>1.0E7</v>
      </c>
      <c r="F15" s="27">
        <v>3000000.0</v>
      </c>
      <c r="G15" s="27">
        <v>100000.0</v>
      </c>
      <c r="H15" s="28">
        <v>0.0</v>
      </c>
      <c r="I15" s="48" t="str">
        <f>D15+E15+F15+G15+H15</f>
        <v>23,100,000.00</v>
      </c>
      <c r="J15" s="25"/>
    </row>
    <row r="16">
      <c r="B16" s="10" t="s">
        <v>23</v>
      </c>
      <c r="C16" s="11" t="s">
        <v>16</v>
      </c>
      <c r="D16" s="36" t="str">
        <f t="shared" ref="D16:G16" si="5">IFERROR(D15/D6,0)</f>
        <v>3.33</v>
      </c>
      <c r="E16" s="37" t="str">
        <f t="shared" si="5"/>
        <v>3.33</v>
      </c>
      <c r="F16" s="37" t="str">
        <f t="shared" si="5"/>
        <v>6.00</v>
      </c>
      <c r="G16" s="37" t="str">
        <f t="shared" si="5"/>
        <v>0.03</v>
      </c>
      <c r="H16" s="38">
        <v>100000.0</v>
      </c>
      <c r="I16" s="24"/>
      <c r="J16" s="25"/>
    </row>
    <row r="17">
      <c r="B17" s="35" t="s">
        <v>24</v>
      </c>
      <c r="C17" s="11" t="s">
        <v>16</v>
      </c>
      <c r="D17" s="36" t="str">
        <f t="shared" ref="D17:G17" si="6">IFERROR(D15/D7,0)</f>
        <v>6,666.67</v>
      </c>
      <c r="E17" s="37" t="str">
        <f t="shared" si="6"/>
        <v>3,333.33</v>
      </c>
      <c r="F17" s="37" t="str">
        <f t="shared" si="6"/>
        <v>1,500.00</v>
      </c>
      <c r="G17" s="37" t="str">
        <f t="shared" si="6"/>
        <v>6.67</v>
      </c>
      <c r="H17" s="38">
        <v>0.0</v>
      </c>
      <c r="I17" s="24"/>
      <c r="J17" s="25"/>
    </row>
    <row r="18">
      <c r="B18" s="10" t="s">
        <v>25</v>
      </c>
      <c r="C18" s="11" t="s">
        <v>16</v>
      </c>
      <c r="D18" s="47">
        <v>900.0</v>
      </c>
      <c r="E18" s="27">
        <v>900.0</v>
      </c>
      <c r="F18" s="27">
        <v>900.0</v>
      </c>
      <c r="G18" s="27">
        <v>1500.0</v>
      </c>
      <c r="H18" s="28">
        <v>1000.0</v>
      </c>
      <c r="I18" s="20"/>
      <c r="J18" s="25"/>
    </row>
    <row r="19">
      <c r="B19" s="10" t="s">
        <v>26</v>
      </c>
      <c r="C19" s="11" t="s">
        <v>16</v>
      </c>
      <c r="D19" s="47">
        <v>500.0</v>
      </c>
      <c r="E19" s="27">
        <v>500.0</v>
      </c>
      <c r="F19" s="27">
        <v>500.0</v>
      </c>
      <c r="G19" s="27">
        <v>1500.0</v>
      </c>
      <c r="H19" s="28">
        <v>1000.0</v>
      </c>
      <c r="I19" s="20"/>
      <c r="J19" s="25"/>
    </row>
    <row r="20" ht="6.0" customHeight="1">
      <c r="B20" s="42"/>
      <c r="C20" s="43"/>
      <c r="D20" s="49"/>
      <c r="E20" s="50"/>
      <c r="F20" s="50"/>
      <c r="G20" s="50"/>
      <c r="H20" s="51"/>
      <c r="I20" s="43"/>
      <c r="J20" s="52"/>
    </row>
    <row r="21" ht="15.75" customHeight="1">
      <c r="B21" s="10" t="s">
        <v>27</v>
      </c>
      <c r="C21" s="11" t="s">
        <v>16</v>
      </c>
      <c r="D21" s="39" t="str">
        <f t="shared" ref="D21:H21" si="7">D22*D7</f>
        <v>10,250,000.00</v>
      </c>
      <c r="E21" s="40" t="str">
        <f t="shared" si="7"/>
        <v>59,300,000.00</v>
      </c>
      <c r="F21" s="40" t="str">
        <f t="shared" si="7"/>
        <v>9,600,000.00</v>
      </c>
      <c r="G21" s="40" t="str">
        <f t="shared" si="7"/>
        <v>187,400,000.00</v>
      </c>
      <c r="H21" s="41" t="str">
        <f t="shared" si="7"/>
        <v>6,240,000.00</v>
      </c>
      <c r="I21" s="53" t="str">
        <f>+D21+E21+F21+G21+H21</f>
        <v>272,790,000.00</v>
      </c>
      <c r="J21" s="54" t="str">
        <f>I21/2</f>
        <v>136,395,000.00</v>
      </c>
    </row>
    <row r="22" ht="15.75" customHeight="1">
      <c r="B22" s="55" t="s">
        <v>28</v>
      </c>
      <c r="C22" s="56" t="s">
        <v>16</v>
      </c>
      <c r="D22" s="57" t="str">
        <f t="shared" ref="D22:H22" si="8">D12-D17-D18-(D19*D10)</f>
        <v>6,833.33</v>
      </c>
      <c r="E22" s="58" t="str">
        <f t="shared" si="8"/>
        <v>19,766.67</v>
      </c>
      <c r="F22" s="58" t="str">
        <f t="shared" si="8"/>
        <v>4,800.00</v>
      </c>
      <c r="G22" s="58" t="str">
        <f t="shared" si="8"/>
        <v>12,493.33</v>
      </c>
      <c r="H22" s="59" t="str">
        <f t="shared" si="8"/>
        <v>10,400.00</v>
      </c>
      <c r="I22" s="60" t="str">
        <f>D22+E22+F22+G22+H22</f>
        <v>54,293.33</v>
      </c>
      <c r="J22" s="61"/>
    </row>
    <row r="23" ht="15.75" customHeight="1"/>
    <row r="24" ht="15.75" customHeight="1">
      <c r="D24" s="62" t="s">
        <v>29</v>
      </c>
      <c r="E24" s="63" t="s">
        <v>30</v>
      </c>
      <c r="F24" s="63"/>
      <c r="G24" s="63"/>
      <c r="H24" s="63"/>
      <c r="I24" s="63"/>
      <c r="J24" s="64"/>
      <c r="K24" s="65"/>
      <c r="L24" s="65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E3:I3"/>
    <mergeCell ref="B5:C5"/>
  </mergeCells>
  <conditionalFormatting sqref="D22:H22">
    <cfRule type="cellIs" dxfId="0" priority="1" operator="lessThan">
      <formula>0</formula>
    </cfRule>
  </conditionalFormatting>
  <conditionalFormatting sqref="D22:H22">
    <cfRule type="cellIs" dxfId="1" priority="2" operator="greaterThan">
      <formula>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3</vt:i4>
      </vt:variant>
    </vt:vector>
  </HeadingPairs>
  <TitlesOfParts>
    <vt:vector baseType="lpstr" size="3">
      <vt:lpstr>Лист1</vt:lpstr>
      <vt:lpstr>Лист2</vt:lpstr>
      <vt:lpstr>Лист3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2021-09-14T08:55:38Z</dcterms:modified>
</cp:coreProperties>
</file>