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ократ\Desktop\"/>
    </mc:Choice>
  </mc:AlternateContent>
  <xr:revisionPtr revIDLastSave="0" documentId="13_ncr:1_{8FB31C0D-E663-4EB5-BF2A-1ECF02C5AC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нтабельность" sheetId="2" r:id="rId1"/>
    <sheet name="Закупка" sheetId="4" r:id="rId2"/>
    <sheet name="Итого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0" i="2" l="1"/>
  <c r="N49" i="2"/>
  <c r="M50" i="2"/>
  <c r="L50" i="2"/>
  <c r="K50" i="2"/>
  <c r="J50" i="2"/>
  <c r="I50" i="2"/>
  <c r="H50" i="2"/>
  <c r="G50" i="2"/>
  <c r="F50" i="2"/>
  <c r="E50" i="2"/>
  <c r="D50" i="2"/>
  <c r="C50" i="2"/>
  <c r="B50" i="2"/>
  <c r="M51" i="2"/>
  <c r="N42" i="2"/>
  <c r="L51" i="2"/>
  <c r="K51" i="2"/>
  <c r="J51" i="2"/>
  <c r="I51" i="2"/>
  <c r="H51" i="2"/>
  <c r="G51" i="2"/>
  <c r="F51" i="2"/>
  <c r="E51" i="2"/>
  <c r="D51" i="2"/>
  <c r="C51" i="2"/>
  <c r="B51" i="2"/>
  <c r="N51" i="2" l="1"/>
  <c r="D21" i="6"/>
  <c r="I5" i="2"/>
  <c r="D61" i="4"/>
  <c r="D4" i="6" s="1"/>
  <c r="D7" i="6" l="1"/>
  <c r="I16" i="2"/>
  <c r="I15" i="2"/>
  <c r="I14" i="2"/>
  <c r="I13" i="2"/>
  <c r="I12" i="2"/>
  <c r="I11" i="2"/>
  <c r="I10" i="2"/>
  <c r="I9" i="2"/>
  <c r="I8" i="2"/>
  <c r="I7" i="2"/>
  <c r="I6" i="2"/>
  <c r="F25" i="2"/>
  <c r="E25" i="2"/>
  <c r="B33" i="2"/>
  <c r="B32" i="2"/>
  <c r="B31" i="2"/>
  <c r="B30" i="2"/>
  <c r="G17" i="2"/>
  <c r="F17" i="2"/>
  <c r="E17" i="2"/>
  <c r="D17" i="2"/>
  <c r="C17" i="2"/>
  <c r="B17" i="2"/>
  <c r="I17" i="2" l="1"/>
  <c r="G25" i="2"/>
  <c r="H17" i="2"/>
  <c r="B29" i="2"/>
  <c r="C32" i="2" l="1"/>
  <c r="D32" i="2" s="1"/>
  <c r="E32" i="2" s="1"/>
  <c r="C33" i="2"/>
  <c r="D33" i="2" s="1"/>
  <c r="E33" i="2" s="1"/>
  <c r="C31" i="2"/>
  <c r="D31" i="2" s="1"/>
  <c r="E31" i="2" s="1"/>
  <c r="C29" i="2"/>
  <c r="C30" i="2"/>
  <c r="D30" i="2" s="1"/>
  <c r="E30" i="2" s="1"/>
  <c r="B34" i="2"/>
  <c r="C34" i="2" l="1"/>
  <c r="D29" i="2"/>
  <c r="D34" i="2" s="1"/>
  <c r="E29" i="2" l="1"/>
</calcChain>
</file>

<file path=xl/sharedStrings.xml><?xml version="1.0" encoding="utf-8"?>
<sst xmlns="http://schemas.openxmlformats.org/spreadsheetml/2006/main" count="253" uniqueCount="137">
  <si>
    <t>Наименование</t>
  </si>
  <si>
    <t>Цена, руб</t>
  </si>
  <si>
    <t>ИТОГО</t>
  </si>
  <si>
    <t>Итого</t>
  </si>
  <si>
    <t>№</t>
  </si>
  <si>
    <t xml:space="preserve">                         2. Оборудование и материалы для тепличного комплекса</t>
  </si>
  <si>
    <t>N</t>
  </si>
  <si>
    <t xml:space="preserve">                  Наименование</t>
  </si>
  <si>
    <t>Кол-во</t>
  </si>
  <si>
    <t>Примечание</t>
  </si>
  <si>
    <t>В наличии</t>
  </si>
  <si>
    <t>Система вентиляции</t>
  </si>
  <si>
    <t>Система рецеркуляции воздуха</t>
  </si>
  <si>
    <t>Остекление</t>
  </si>
  <si>
    <t>Система водоотвода (с кровли)</t>
  </si>
  <si>
    <t>Двери, ворота</t>
  </si>
  <si>
    <t>Сервисная зона Тепловая завеса Перегородки Облицовочные материалы Двери Отопление</t>
  </si>
  <si>
    <t>Котельное оборудование</t>
  </si>
  <si>
    <t>Котлы</t>
  </si>
  <si>
    <t>Горелки</t>
  </si>
  <si>
    <t>Конденсоры дымовых газов</t>
  </si>
  <si>
    <t>Распределительные установки</t>
  </si>
  <si>
    <t>Распределительные узлы</t>
  </si>
  <si>
    <t>Система отопления</t>
  </si>
  <si>
    <t>Подземные трубы ППУ</t>
  </si>
  <si>
    <t>Нижнее отопление</t>
  </si>
  <si>
    <t>Боковое отопление</t>
  </si>
  <si>
    <t>Обогрев воды полива(теплообменник)</t>
  </si>
  <si>
    <t>Изоляционные материалы</t>
  </si>
  <si>
    <t>Краска</t>
  </si>
  <si>
    <t xml:space="preserve">Отопление роста </t>
  </si>
  <si>
    <t>Подставки для нижнего отопления</t>
  </si>
  <si>
    <r>
      <t>Система CO</t>
    </r>
    <r>
      <rPr>
        <b/>
        <vertAlign val="subscript"/>
        <sz val="12"/>
        <color theme="1"/>
        <rFont val="Calibri"/>
        <family val="2"/>
        <charset val="204"/>
      </rPr>
      <t>2</t>
    </r>
  </si>
  <si>
    <t>Распределительные и Магистральные трубы</t>
  </si>
  <si>
    <t>Установка системы СО2</t>
  </si>
  <si>
    <t>Системы орошения</t>
  </si>
  <si>
    <t>Резервуар хранения чистой воды</t>
  </si>
  <si>
    <t>УФ стрилизатор</t>
  </si>
  <si>
    <t>Резервуары хранения дренажной воды</t>
  </si>
  <si>
    <t>Система дренажной воды</t>
  </si>
  <si>
    <t>Система капельного полива</t>
  </si>
  <si>
    <t>Ручной полив</t>
  </si>
  <si>
    <t>Резервуары сбора дренажной воды</t>
  </si>
  <si>
    <t>Система туманообразования высокого давления</t>
  </si>
  <si>
    <t>Трансфарматорные подстанции</t>
  </si>
  <si>
    <t>Лотки</t>
  </si>
  <si>
    <t>С учетом прокатки лотков</t>
  </si>
  <si>
    <t>Минеральная вата</t>
  </si>
  <si>
    <t>Подставки</t>
  </si>
  <si>
    <t>Агроткань</t>
  </si>
  <si>
    <t>Оборудование для выращивания</t>
  </si>
  <si>
    <t>Распылительная машина</t>
  </si>
  <si>
    <t>Тележки</t>
  </si>
  <si>
    <t>Холодильное оборудование</t>
  </si>
  <si>
    <t xml:space="preserve"> ИТОГО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</si>
  <si>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</si>
  <si>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</si>
  <si>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</si>
  <si>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</si>
  <si>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</si>
  <si>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</si>
  <si>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</si>
  <si>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</si>
  <si>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</si>
  <si>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</si>
  <si>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</si>
  <si>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</si>
  <si>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</si>
  <si>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Год</t>
  </si>
  <si>
    <t>За минусом брак -5%</t>
  </si>
  <si>
    <t>1 год</t>
  </si>
  <si>
    <t>2 год</t>
  </si>
  <si>
    <t>3 год</t>
  </si>
  <si>
    <t>4 год</t>
  </si>
  <si>
    <t>5 год</t>
  </si>
  <si>
    <t xml:space="preserve">Рентабельность </t>
  </si>
  <si>
    <t xml:space="preserve">После выхода на проектную мошность (3 месяца после запуска в эксплуатацию) </t>
  </si>
  <si>
    <t>БАГВ 2000м3 с учетом азотной установки</t>
  </si>
  <si>
    <t xml:space="preserve">Система электрики Кабеля распределительные панели Светильники Главный распределительный щит Кабельные каналы </t>
  </si>
  <si>
    <t>Компьютерный-контроль</t>
  </si>
  <si>
    <t>Затраты до выхода на проектную мощность</t>
  </si>
  <si>
    <t>Газ (отопление)6р\м3</t>
  </si>
  <si>
    <t>Электроэнергия 7р\квт\час (соб нужды)</t>
  </si>
  <si>
    <t>Газ гпу 3 мгт</t>
  </si>
  <si>
    <t>Докупка электроэнергии (досветка)</t>
  </si>
  <si>
    <t>Химия и удобрение</t>
  </si>
  <si>
    <t>Прочее</t>
  </si>
  <si>
    <t>Всего затрат</t>
  </si>
  <si>
    <t xml:space="preserve">Выручка от продаж </t>
  </si>
  <si>
    <t xml:space="preserve">Годовые затраты </t>
  </si>
  <si>
    <t xml:space="preserve">Прибыль </t>
  </si>
  <si>
    <t>Годовые затраты на 6 га.</t>
  </si>
  <si>
    <t>Тепличный комплекс(каркас)</t>
  </si>
  <si>
    <t>Система ассимиляции</t>
  </si>
  <si>
    <t>замена ламп</t>
  </si>
  <si>
    <t xml:space="preserve"> Цена,руб 6 га                            </t>
  </si>
  <si>
    <t>ремонт</t>
  </si>
  <si>
    <t>Перфорированные шланги</t>
  </si>
  <si>
    <t>СМР</t>
  </si>
  <si>
    <t>Рентабельность 6 га(после выхода на проектную мощность 4 месяца)</t>
  </si>
  <si>
    <t>1-1.5 месяца</t>
  </si>
  <si>
    <t>Система зашторивания</t>
  </si>
  <si>
    <t>замена штор</t>
  </si>
  <si>
    <t>Дымоходы</t>
  </si>
  <si>
    <t>Подлотковое отопление</t>
  </si>
  <si>
    <t>6га</t>
  </si>
  <si>
    <t>частичная замена</t>
  </si>
  <si>
    <t xml:space="preserve">ГПУ 3 МГТ </t>
  </si>
  <si>
    <t>Непредвиденные расходы</t>
  </si>
  <si>
    <t>усиление,  для овощей</t>
  </si>
  <si>
    <t>ФОТ 60 чел</t>
  </si>
  <si>
    <t>Срезка с м2, кг./  в год</t>
  </si>
  <si>
    <t xml:space="preserve">Срезка с 6 га, кг. / день </t>
  </si>
  <si>
    <t xml:space="preserve">Срезка с 6 га, кг. / месяц </t>
  </si>
  <si>
    <t>Срезка с 6 га, кг. в год</t>
  </si>
  <si>
    <t>закупка и смр</t>
  </si>
  <si>
    <t>рассада огурца И рассадное отделение</t>
  </si>
  <si>
    <t>Аренда ТК*</t>
  </si>
  <si>
    <t>Аренда предоставляется на 10 лет на любых условиях</t>
  </si>
  <si>
    <t>Сумарная стоимость этапов на 6 га (аренда теплиц)</t>
  </si>
  <si>
    <t>Сумарная стоимость этапов на 6 га (НОВОЕ СТРОИТЕЛЬСТВО)</t>
  </si>
  <si>
    <t>Окупаемость проекта с учетом срока выхода на проектную мощность 69 месяцев</t>
  </si>
  <si>
    <t>2.</t>
  </si>
  <si>
    <t>1.</t>
  </si>
  <si>
    <t>Аренда ТК*.год</t>
  </si>
  <si>
    <t>Обзор сбора урожая и оптовых продаж, ежемесячно</t>
  </si>
  <si>
    <t>Огурец</t>
  </si>
  <si>
    <t>Валовый объем урожая,тонн</t>
  </si>
  <si>
    <t>Продленный оборот</t>
  </si>
  <si>
    <t>Сезонные цены на огурцы (оптовые )</t>
  </si>
  <si>
    <t>март</t>
  </si>
  <si>
    <t>Цена,кг(опт)</t>
  </si>
  <si>
    <t>Выручка ежемесячная</t>
  </si>
  <si>
    <t>Расходы</t>
  </si>
  <si>
    <t>Прибыль(EBITDA)</t>
  </si>
  <si>
    <t>Окупаемость проекта с учетом срока выхода на проектную мощность 11 месяцев и учетом возмещения ндс 20% на реконструкцию ТК.</t>
  </si>
  <si>
    <t xml:space="preserve">Выручка (средняя цена 82 рублей)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</si>
</sst>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vertAlign val="subscript"/>
      <sz val="12"/>
      <color theme="1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theme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43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9" fillId="2" borderId="4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justify" vertical="top" wrapText="1"/>
    </xf>
    <xf numFmtId="0" fontId="9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top" wrapText="1"/>
    </xf>
    <xf numFmtId="0" fontId="5" fillId="0" borderId="0" xfId="0" applyFont="1" applyAlignment="1"/>
    <xf numFmtId="0" fontId="5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/>
    <xf numFmtId="4" fontId="1" fillId="0" borderId="14" xfId="0" applyNumberFormat="1" applyFont="1" applyBorder="1"/>
    <xf numFmtId="4" fontId="1" fillId="0" borderId="14" xfId="0" applyNumberFormat="1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1" fillId="0" borderId="17" xfId="0" applyFont="1" applyBorder="1"/>
    <xf numFmtId="4" fontId="1" fillId="0" borderId="18" xfId="0" applyNumberFormat="1" applyFont="1" applyBorder="1"/>
    <xf numFmtId="4" fontId="1" fillId="0" borderId="18" xfId="0" applyNumberFormat="1" applyFont="1" applyBorder="1" applyAlignment="1">
      <alignment wrapText="1"/>
    </xf>
    <xf numFmtId="4" fontId="7" fillId="0" borderId="19" xfId="0" applyNumberFormat="1" applyFont="1" applyBorder="1"/>
    <xf numFmtId="0" fontId="1" fillId="0" borderId="17" xfId="0" applyFont="1" applyFill="1" applyBorder="1"/>
    <xf numFmtId="0" fontId="1" fillId="0" borderId="20" xfId="0" applyFont="1" applyBorder="1"/>
    <xf numFmtId="4" fontId="1" fillId="0" borderId="21" xfId="0" applyNumberFormat="1" applyFont="1" applyBorder="1"/>
    <xf numFmtId="4" fontId="1" fillId="0" borderId="21" xfId="0" applyNumberFormat="1" applyFont="1" applyBorder="1" applyAlignment="1">
      <alignment wrapText="1"/>
    </xf>
    <xf numFmtId="4" fontId="7" fillId="0" borderId="22" xfId="0" applyNumberFormat="1" applyFont="1" applyBorder="1"/>
    <xf numFmtId="0" fontId="1" fillId="0" borderId="10" xfId="0" applyFont="1" applyBorder="1"/>
    <xf numFmtId="4" fontId="7" fillId="0" borderId="11" xfId="0" applyNumberFormat="1" applyFont="1" applyBorder="1"/>
    <xf numFmtId="4" fontId="7" fillId="0" borderId="12" xfId="0" applyNumberFormat="1" applyFont="1" applyBorder="1"/>
    <xf numFmtId="4" fontId="7" fillId="0" borderId="1" xfId="0" applyNumberFormat="1" applyFont="1" applyBorder="1"/>
    <xf numFmtId="0" fontId="0" fillId="0" borderId="23" xfId="0" applyFill="1" applyBorder="1" applyAlignment="1"/>
    <xf numFmtId="0" fontId="0" fillId="0" borderId="0" xfId="0" applyFill="1" applyBorder="1" applyAlignment="1"/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 vertical="center"/>
    </xf>
    <xf numFmtId="4" fontId="1" fillId="0" borderId="1" xfId="0" applyNumberFormat="1" applyFont="1" applyBorder="1"/>
    <xf numFmtId="4" fontId="1" fillId="0" borderId="7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5" xfId="0" applyFont="1" applyBorder="1"/>
    <xf numFmtId="3" fontId="1" fillId="0" borderId="0" xfId="0" applyNumberFormat="1" applyFont="1" applyBorder="1"/>
    <xf numFmtId="3" fontId="7" fillId="0" borderId="5" xfId="0" applyNumberFormat="1" applyFont="1" applyBorder="1"/>
    <xf numFmtId="3" fontId="12" fillId="0" borderId="5" xfId="0" applyNumberFormat="1" applyFont="1" applyBorder="1"/>
    <xf numFmtId="0" fontId="1" fillId="0" borderId="1" xfId="0" applyFont="1" applyBorder="1"/>
    <xf numFmtId="3" fontId="1" fillId="0" borderId="24" xfId="0" applyNumberFormat="1" applyFont="1" applyBorder="1"/>
    <xf numFmtId="3" fontId="12" fillId="0" borderId="1" xfId="0" applyNumberFormat="1" applyFont="1" applyBorder="1"/>
    <xf numFmtId="0" fontId="1" fillId="0" borderId="6" xfId="0" applyFont="1" applyBorder="1"/>
    <xf numFmtId="3" fontId="12" fillId="0" borderId="6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3" fontId="7" fillId="0" borderId="3" xfId="0" applyNumberFormat="1" applyFont="1" applyBorder="1"/>
    <xf numFmtId="3" fontId="12" fillId="0" borderId="3" xfId="0" applyNumberFormat="1" applyFont="1" applyBorder="1"/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10" fontId="13" fillId="0" borderId="5" xfId="0" applyNumberFormat="1" applyFont="1" applyBorder="1"/>
    <xf numFmtId="10" fontId="13" fillId="0" borderId="1" xfId="0" applyNumberFormat="1" applyFont="1" applyBorder="1"/>
    <xf numFmtId="0" fontId="7" fillId="0" borderId="0" xfId="0" applyFont="1" applyFill="1" applyBorder="1"/>
    <xf numFmtId="0" fontId="9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164" fontId="1" fillId="0" borderId="15" xfId="1" applyFont="1" applyBorder="1" applyAlignment="1">
      <alignment wrapText="1"/>
    </xf>
    <xf numFmtId="164" fontId="1" fillId="0" borderId="14" xfId="1" applyFont="1" applyBorder="1" applyAlignment="1">
      <alignment wrapText="1"/>
    </xf>
    <xf numFmtId="4" fontId="15" fillId="0" borderId="16" xfId="0" applyNumberFormat="1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164" fontId="9" fillId="0" borderId="4" xfId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0" fontId="9" fillId="0" borderId="28" xfId="0" applyFont="1" applyBorder="1" applyAlignment="1">
      <alignment horizontal="justify" vertical="top" wrapText="1"/>
    </xf>
    <xf numFmtId="164" fontId="2" fillId="2" borderId="4" xfId="1" applyFont="1" applyFill="1" applyBorder="1" applyAlignment="1">
      <alignment horizontal="right" vertical="top" wrapText="1"/>
    </xf>
    <xf numFmtId="164" fontId="4" fillId="2" borderId="4" xfId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4" fillId="2" borderId="0" xfId="1" applyFont="1" applyFill="1" applyBorder="1" applyAlignment="1">
      <alignment horizontal="right" vertical="top" wrapText="1"/>
    </xf>
    <xf numFmtId="0" fontId="0" fillId="3" borderId="0" xfId="0" applyFill="1"/>
    <xf numFmtId="0" fontId="9" fillId="0" borderId="3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left" vertical="top" wrapText="1"/>
    </xf>
    <xf numFmtId="2" fontId="17" fillId="0" borderId="1" xfId="0" applyNumberFormat="1" applyFont="1" applyBorder="1" applyAlignment="1">
      <alignment horizontal="center" vertical="top" wrapText="1"/>
    </xf>
    <xf numFmtId="164" fontId="17" fillId="0" borderId="4" xfId="1" applyFont="1" applyBorder="1" applyAlignment="1">
      <alignment horizontal="right" vertical="center" wrapText="1"/>
    </xf>
    <xf numFmtId="0" fontId="17" fillId="2" borderId="1" xfId="0" applyFont="1" applyFill="1" applyBorder="1" applyAlignment="1">
      <alignment horizontal="justify" vertical="top" wrapText="1"/>
    </xf>
    <xf numFmtId="0" fontId="17" fillId="2" borderId="4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 wrapText="1"/>
    </xf>
    <xf numFmtId="0" fontId="16" fillId="0" borderId="0" xfId="0" applyFont="1"/>
    <xf numFmtId="0" fontId="3" fillId="0" borderId="0" xfId="0" applyFont="1" applyFill="1" applyBorder="1" applyAlignment="1">
      <alignment vertical="top" wrapText="1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29" xfId="0" applyFont="1" applyBorder="1"/>
    <xf numFmtId="0" fontId="0" fillId="0" borderId="29" xfId="0" applyBorder="1"/>
    <xf numFmtId="0" fontId="0" fillId="0" borderId="30" xfId="0" applyBorder="1"/>
    <xf numFmtId="0" fontId="0" fillId="0" borderId="28" xfId="0" applyBorder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/>
    <xf numFmtId="3" fontId="15" fillId="0" borderId="1" xfId="0" applyNumberFormat="1" applyFont="1" applyBorder="1"/>
    <xf numFmtId="0" fontId="7" fillId="0" borderId="0" xfId="0" applyFont="1"/>
    <xf numFmtId="0" fontId="1" fillId="0" borderId="0" xfId="0" applyFont="1" applyBorder="1"/>
    <xf numFmtId="3" fontId="7" fillId="0" borderId="0" xfId="0" applyNumberFormat="1" applyFont="1" applyBorder="1"/>
    <xf numFmtId="3" fontId="12" fillId="0" borderId="0" xfId="0" applyNumberFormat="1" applyFont="1" applyBorder="1"/>
    <xf numFmtId="10" fontId="1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34" workbookViewId="0">
      <selection activeCell="B48" sqref="B48:L48"/>
    </sheetView>
  </sheetViews>
  <sheetFormatPr defaultRowHeight="15" x14ac:dyDescent="0.25"/>
  <cols>
    <col min="1" max="1" width="14.5703125" customWidth="1"/>
    <col min="2" max="2" width="13.140625" customWidth="1"/>
    <col min="3" max="3" width="14.28515625" customWidth="1"/>
    <col min="4" max="4" width="14.140625" customWidth="1"/>
    <col min="5" max="5" width="15.42578125" customWidth="1"/>
    <col min="6" max="6" width="16.28515625" bestFit="1" customWidth="1"/>
    <col min="7" max="7" width="15.28515625" customWidth="1"/>
    <col min="8" max="8" width="13.7109375" customWidth="1"/>
    <col min="9" max="9" width="18.85546875" customWidth="1"/>
    <col min="10" max="10" width="9.85546875" bestFit="1" customWidth="1"/>
    <col min="12" max="12" width="9.85546875" bestFit="1" customWidth="1"/>
    <col min="13" max="13" width="11" customWidth="1"/>
    <col min="14" max="14" width="11.28515625" customWidth="1"/>
  </cols>
  <sheetData>
    <row r="1" spans="1:10" ht="18.75" x14ac:dyDescent="0.3">
      <c r="A1" s="129" t="s">
        <v>91</v>
      </c>
      <c r="B1" s="129"/>
      <c r="C1" s="129"/>
      <c r="D1" s="129"/>
      <c r="E1" s="129"/>
      <c r="F1" s="129"/>
      <c r="G1" s="129"/>
      <c r="H1" s="129"/>
      <c r="I1" s="22"/>
      <c r="J1" s="22"/>
    </row>
    <row r="2" spans="1:10" ht="18.75" x14ac:dyDescent="0.3">
      <c r="A2" s="129" t="s">
        <v>76</v>
      </c>
      <c r="B2" s="129"/>
      <c r="C2" s="129"/>
      <c r="D2" s="129"/>
      <c r="E2" s="129"/>
      <c r="F2" s="129"/>
      <c r="G2" s="129"/>
      <c r="H2" s="129"/>
      <c r="I2" s="22"/>
      <c r="J2" s="22"/>
    </row>
    <row r="3" spans="1:10" ht="19.5" thickBot="1" x14ac:dyDescent="0.35">
      <c r="A3" s="23"/>
      <c r="B3" s="23"/>
      <c r="C3" s="23"/>
      <c r="D3" s="23"/>
      <c r="E3" s="23"/>
      <c r="F3" s="23"/>
      <c r="G3" s="23"/>
      <c r="H3" s="23"/>
      <c r="I3" s="22"/>
      <c r="J3" s="22"/>
    </row>
    <row r="4" spans="1:10" ht="45.75" thickBot="1" x14ac:dyDescent="0.3">
      <c r="A4" s="24"/>
      <c r="B4" s="25" t="s">
        <v>110</v>
      </c>
      <c r="C4" s="25" t="s">
        <v>82</v>
      </c>
      <c r="D4" s="25" t="s">
        <v>81</v>
      </c>
      <c r="E4" s="25" t="s">
        <v>83</v>
      </c>
      <c r="F4" s="25" t="s">
        <v>84</v>
      </c>
      <c r="G4" s="26" t="s">
        <v>85</v>
      </c>
      <c r="H4" s="11" t="s">
        <v>86</v>
      </c>
      <c r="I4" s="11" t="s">
        <v>87</v>
      </c>
    </row>
    <row r="5" spans="1:10" x14ac:dyDescent="0.25">
      <c r="A5" s="27" t="s">
        <v>55</v>
      </c>
      <c r="B5" s="28">
        <v>3000000</v>
      </c>
      <c r="C5" s="81">
        <v>506000</v>
      </c>
      <c r="D5" s="29">
        <v>3906000</v>
      </c>
      <c r="E5" s="29">
        <v>2475000</v>
      </c>
      <c r="F5" s="28">
        <v>11000000</v>
      </c>
      <c r="G5" s="80">
        <v>1000000</v>
      </c>
      <c r="H5" s="82">
        <v>500000</v>
      </c>
      <c r="I5" s="30">
        <f>SUM(B5+C5+D5+E5+F5+G5+H5)</f>
        <v>22387000</v>
      </c>
    </row>
    <row r="6" spans="1:10" x14ac:dyDescent="0.25">
      <c r="A6" s="31" t="s">
        <v>56</v>
      </c>
      <c r="B6" s="28">
        <v>3000000</v>
      </c>
      <c r="C6" s="81">
        <v>506000</v>
      </c>
      <c r="D6" s="32">
        <v>3510000</v>
      </c>
      <c r="E6" s="33">
        <v>2475000</v>
      </c>
      <c r="F6" s="32">
        <v>10000000</v>
      </c>
      <c r="G6" s="80">
        <v>1000000</v>
      </c>
      <c r="H6" s="82">
        <v>500000</v>
      </c>
      <c r="I6" s="34">
        <f t="shared" ref="I6:I16" si="0">SUM(B6:H6)</f>
        <v>20991000</v>
      </c>
    </row>
    <row r="7" spans="1:10" x14ac:dyDescent="0.25">
      <c r="A7" s="31" t="s">
        <v>57</v>
      </c>
      <c r="B7" s="28">
        <v>3000000</v>
      </c>
      <c r="C7" s="81">
        <v>506000</v>
      </c>
      <c r="D7" s="32">
        <v>3132000</v>
      </c>
      <c r="E7" s="33">
        <v>2475000</v>
      </c>
      <c r="F7" s="32">
        <v>0</v>
      </c>
      <c r="G7" s="80">
        <v>1000000</v>
      </c>
      <c r="H7" s="82">
        <v>500000</v>
      </c>
      <c r="I7" s="34">
        <f t="shared" si="0"/>
        <v>10613000</v>
      </c>
    </row>
    <row r="8" spans="1:10" x14ac:dyDescent="0.25">
      <c r="A8" s="31" t="s">
        <v>58</v>
      </c>
      <c r="B8" s="28">
        <v>3000000</v>
      </c>
      <c r="C8" s="81">
        <v>506000</v>
      </c>
      <c r="D8" s="32">
        <v>2448000</v>
      </c>
      <c r="E8" s="33">
        <v>0</v>
      </c>
      <c r="F8" s="32">
        <v>0</v>
      </c>
      <c r="G8" s="80">
        <v>1000000</v>
      </c>
      <c r="H8" s="82">
        <v>500000</v>
      </c>
      <c r="I8" s="34">
        <f t="shared" si="0"/>
        <v>7454000</v>
      </c>
    </row>
    <row r="9" spans="1:10" x14ac:dyDescent="0.25">
      <c r="A9" s="35" t="s">
        <v>59</v>
      </c>
      <c r="B9" s="28">
        <v>3000000</v>
      </c>
      <c r="C9" s="32">
        <v>180000</v>
      </c>
      <c r="D9" s="32">
        <v>1188000</v>
      </c>
      <c r="E9" s="33">
        <v>0</v>
      </c>
      <c r="F9" s="32">
        <v>0</v>
      </c>
      <c r="G9" s="80">
        <v>1000000</v>
      </c>
      <c r="H9" s="82">
        <v>500000</v>
      </c>
      <c r="I9" s="34">
        <f t="shared" si="0"/>
        <v>5868000</v>
      </c>
    </row>
    <row r="10" spans="1:10" x14ac:dyDescent="0.25">
      <c r="A10" s="35" t="s">
        <v>60</v>
      </c>
      <c r="B10" s="28">
        <v>3000000</v>
      </c>
      <c r="C10" s="32">
        <v>180000</v>
      </c>
      <c r="D10" s="32">
        <v>822000</v>
      </c>
      <c r="E10" s="33">
        <v>0</v>
      </c>
      <c r="F10" s="32">
        <v>0</v>
      </c>
      <c r="G10" s="80">
        <v>1000000</v>
      </c>
      <c r="H10" s="82">
        <v>500000</v>
      </c>
      <c r="I10" s="34">
        <f t="shared" si="0"/>
        <v>5502000</v>
      </c>
    </row>
    <row r="11" spans="1:10" x14ac:dyDescent="0.25">
      <c r="A11" s="31" t="s">
        <v>61</v>
      </c>
      <c r="B11" s="28">
        <v>3000000</v>
      </c>
      <c r="C11" s="32">
        <v>180000</v>
      </c>
      <c r="D11" s="32">
        <v>708000</v>
      </c>
      <c r="E11" s="33">
        <v>0</v>
      </c>
      <c r="F11" s="32">
        <v>0</v>
      </c>
      <c r="G11" s="80">
        <v>1000000</v>
      </c>
      <c r="H11" s="82">
        <v>500000</v>
      </c>
      <c r="I11" s="34">
        <f t="shared" si="0"/>
        <v>5388000</v>
      </c>
    </row>
    <row r="12" spans="1:10" x14ac:dyDescent="0.25">
      <c r="A12" s="31" t="s">
        <v>62</v>
      </c>
      <c r="B12" s="28">
        <v>3000000</v>
      </c>
      <c r="C12" s="32">
        <v>180000</v>
      </c>
      <c r="D12" s="32">
        <v>594000</v>
      </c>
      <c r="E12" s="33">
        <v>405000</v>
      </c>
      <c r="F12" s="32">
        <v>0</v>
      </c>
      <c r="G12" s="80">
        <v>1000000</v>
      </c>
      <c r="H12" s="82">
        <v>500000</v>
      </c>
      <c r="I12" s="34">
        <f t="shared" si="0"/>
        <v>5679000</v>
      </c>
    </row>
    <row r="13" spans="1:10" x14ac:dyDescent="0.25">
      <c r="A13" s="31" t="s">
        <v>63</v>
      </c>
      <c r="B13" s="28">
        <v>3000000</v>
      </c>
      <c r="C13" s="32">
        <v>180000</v>
      </c>
      <c r="D13" s="32">
        <v>612000</v>
      </c>
      <c r="E13" s="33">
        <v>2475000</v>
      </c>
      <c r="F13" s="32">
        <v>0</v>
      </c>
      <c r="G13" s="80">
        <v>1000000</v>
      </c>
      <c r="H13" s="82">
        <v>500000</v>
      </c>
      <c r="I13" s="34">
        <f t="shared" si="0"/>
        <v>7767000</v>
      </c>
    </row>
    <row r="14" spans="1:10" x14ac:dyDescent="0.25">
      <c r="A14" s="31" t="s">
        <v>64</v>
      </c>
      <c r="B14" s="28">
        <v>3000000</v>
      </c>
      <c r="C14" s="81">
        <v>506000</v>
      </c>
      <c r="D14" s="32">
        <v>954000</v>
      </c>
      <c r="E14" s="33">
        <v>2475000</v>
      </c>
      <c r="F14" s="32">
        <v>0</v>
      </c>
      <c r="G14" s="80">
        <v>1000000</v>
      </c>
      <c r="H14" s="82">
        <v>500000</v>
      </c>
      <c r="I14" s="34">
        <f t="shared" si="0"/>
        <v>8435000</v>
      </c>
    </row>
    <row r="15" spans="1:10" x14ac:dyDescent="0.25">
      <c r="A15" s="31" t="s">
        <v>65</v>
      </c>
      <c r="B15" s="28">
        <v>3000000</v>
      </c>
      <c r="C15" s="81">
        <v>506000</v>
      </c>
      <c r="D15" s="32">
        <v>1994000</v>
      </c>
      <c r="E15" s="33">
        <v>2475000</v>
      </c>
      <c r="F15" s="32">
        <v>11000000</v>
      </c>
      <c r="G15" s="80">
        <v>1000000</v>
      </c>
      <c r="H15" s="82">
        <v>500000</v>
      </c>
      <c r="I15" s="34">
        <f t="shared" si="0"/>
        <v>20475000</v>
      </c>
    </row>
    <row r="16" spans="1:10" ht="15.75" thickBot="1" x14ac:dyDescent="0.3">
      <c r="A16" s="36" t="s">
        <v>66</v>
      </c>
      <c r="B16" s="28">
        <v>3000000</v>
      </c>
      <c r="C16" s="81">
        <v>506000</v>
      </c>
      <c r="D16" s="37">
        <v>2934000</v>
      </c>
      <c r="E16" s="38">
        <v>2475000</v>
      </c>
      <c r="F16" s="37">
        <v>11000000</v>
      </c>
      <c r="G16" s="80">
        <v>1000000</v>
      </c>
      <c r="H16" s="82">
        <v>500000</v>
      </c>
      <c r="I16" s="39">
        <f t="shared" si="0"/>
        <v>21415000</v>
      </c>
    </row>
    <row r="17" spans="1:9" ht="15.75" thickBot="1" x14ac:dyDescent="0.3">
      <c r="A17" s="40" t="s">
        <v>67</v>
      </c>
      <c r="B17" s="41">
        <f t="shared" ref="B17:H17" si="1">SUM(B5:B16)</f>
        <v>36000000</v>
      </c>
      <c r="C17" s="41">
        <f t="shared" si="1"/>
        <v>4442000</v>
      </c>
      <c r="D17" s="41">
        <f t="shared" si="1"/>
        <v>22802000</v>
      </c>
      <c r="E17" s="41">
        <f t="shared" si="1"/>
        <v>17730000</v>
      </c>
      <c r="F17" s="41">
        <f t="shared" si="1"/>
        <v>43000000</v>
      </c>
      <c r="G17" s="42">
        <f>SUM(G5:G16)</f>
        <v>12000000</v>
      </c>
      <c r="H17" s="43">
        <f t="shared" si="1"/>
        <v>6000000</v>
      </c>
      <c r="I17" s="43">
        <f t="shared" ref="I17" si="2">SUM(I5:I16)</f>
        <v>141974000</v>
      </c>
    </row>
    <row r="18" spans="1:9" ht="15.75" thickBot="1" x14ac:dyDescent="0.3">
      <c r="A18" s="44"/>
      <c r="B18" s="45"/>
    </row>
    <row r="19" spans="1:9" ht="45.75" thickBot="1" x14ac:dyDescent="0.3">
      <c r="A19" s="46" t="s">
        <v>68</v>
      </c>
      <c r="B19" s="11" t="s">
        <v>111</v>
      </c>
      <c r="C19" s="47" t="s">
        <v>112</v>
      </c>
      <c r="D19" s="11" t="s">
        <v>113</v>
      </c>
      <c r="E19" s="47" t="s">
        <v>114</v>
      </c>
      <c r="F19" s="48" t="s">
        <v>69</v>
      </c>
      <c r="G19" s="11" t="s">
        <v>136</v>
      </c>
    </row>
    <row r="20" spans="1:9" x14ac:dyDescent="0.25">
      <c r="A20" s="27" t="s">
        <v>70</v>
      </c>
      <c r="B20" s="66">
        <v>88</v>
      </c>
      <c r="C20" s="67">
        <v>14767</v>
      </c>
      <c r="D20" s="68">
        <v>443000</v>
      </c>
      <c r="E20" s="67">
        <v>5316000</v>
      </c>
      <c r="F20" s="69">
        <v>5050200</v>
      </c>
      <c r="G20" s="49">
        <v>414116400</v>
      </c>
    </row>
    <row r="21" spans="1:9" x14ac:dyDescent="0.25">
      <c r="A21" s="31" t="s">
        <v>71</v>
      </c>
      <c r="B21" s="66">
        <v>88</v>
      </c>
      <c r="C21" s="67">
        <v>14767</v>
      </c>
      <c r="D21" s="68">
        <v>443000</v>
      </c>
      <c r="E21" s="67">
        <v>5316000</v>
      </c>
      <c r="F21" s="69">
        <v>5050200</v>
      </c>
      <c r="G21" s="49">
        <v>414116400</v>
      </c>
    </row>
    <row r="22" spans="1:9" x14ac:dyDescent="0.25">
      <c r="A22" s="31" t="s">
        <v>72</v>
      </c>
      <c r="B22" s="66">
        <v>88</v>
      </c>
      <c r="C22" s="67">
        <v>14767</v>
      </c>
      <c r="D22" s="68">
        <v>443000</v>
      </c>
      <c r="E22" s="67">
        <v>5316000</v>
      </c>
      <c r="F22" s="69">
        <v>5050200</v>
      </c>
      <c r="G22" s="49">
        <v>414116400</v>
      </c>
    </row>
    <row r="23" spans="1:9" x14ac:dyDescent="0.25">
      <c r="A23" s="31" t="s">
        <v>73</v>
      </c>
      <c r="B23" s="66">
        <v>88</v>
      </c>
      <c r="C23" s="67">
        <v>14767</v>
      </c>
      <c r="D23" s="68">
        <v>443000</v>
      </c>
      <c r="E23" s="67">
        <v>5316000</v>
      </c>
      <c r="F23" s="69">
        <v>5050200</v>
      </c>
      <c r="G23" s="49">
        <v>414116400</v>
      </c>
    </row>
    <row r="24" spans="1:9" ht="15.75" thickBot="1" x14ac:dyDescent="0.3">
      <c r="A24" s="36" t="s">
        <v>74</v>
      </c>
      <c r="B24" s="66">
        <v>88</v>
      </c>
      <c r="C24" s="67">
        <v>14767</v>
      </c>
      <c r="D24" s="68">
        <v>443000</v>
      </c>
      <c r="E24" s="67">
        <v>5316000</v>
      </c>
      <c r="F24" s="69">
        <v>5050200</v>
      </c>
      <c r="G24" s="49">
        <v>414116400</v>
      </c>
    </row>
    <row r="25" spans="1:9" ht="15.75" thickBot="1" x14ac:dyDescent="0.3">
      <c r="A25" s="130" t="s">
        <v>3</v>
      </c>
      <c r="B25" s="131"/>
      <c r="C25" s="131"/>
      <c r="D25" s="132"/>
      <c r="E25" s="50">
        <f>SUM(E20:E24)</f>
        <v>26580000</v>
      </c>
      <c r="F25" s="51">
        <f>SUM(F20:F24)</f>
        <v>25251000</v>
      </c>
      <c r="G25" s="52">
        <f>SUM(G20:G24)</f>
        <v>2070582000</v>
      </c>
    </row>
    <row r="26" spans="1:9" x14ac:dyDescent="0.25">
      <c r="A26" s="91"/>
      <c r="B26" s="91"/>
      <c r="C26" s="91"/>
      <c r="D26" s="91"/>
      <c r="E26" s="92"/>
      <c r="F26" s="92"/>
      <c r="G26" s="93"/>
    </row>
    <row r="27" spans="1:9" ht="15.75" thickBot="1" x14ac:dyDescent="0.3">
      <c r="A27" s="72" t="s">
        <v>99</v>
      </c>
    </row>
    <row r="28" spans="1:9" ht="30.75" thickBot="1" x14ac:dyDescent="0.3">
      <c r="A28" s="9" t="s">
        <v>68</v>
      </c>
      <c r="B28" s="11" t="s">
        <v>88</v>
      </c>
      <c r="C28" s="11" t="s">
        <v>89</v>
      </c>
      <c r="D28" s="9" t="s">
        <v>90</v>
      </c>
      <c r="E28" s="9" t="s">
        <v>75</v>
      </c>
    </row>
    <row r="29" spans="1:9" ht="15.75" thickBot="1" x14ac:dyDescent="0.3">
      <c r="A29" s="53" t="s">
        <v>70</v>
      </c>
      <c r="B29" s="54">
        <f>G20</f>
        <v>414116400</v>
      </c>
      <c r="C29" s="55">
        <f>I17</f>
        <v>141974000</v>
      </c>
      <c r="D29" s="56">
        <f>SUM(B29-C29)</f>
        <v>272142400</v>
      </c>
      <c r="E29" s="70">
        <f>D29/B29</f>
        <v>0.6571640244143917</v>
      </c>
    </row>
    <row r="30" spans="1:9" ht="15.75" thickBot="1" x14ac:dyDescent="0.3">
      <c r="A30" s="57" t="s">
        <v>71</v>
      </c>
      <c r="B30" s="58">
        <f t="shared" ref="B30:B33" si="3">G21</f>
        <v>414116400</v>
      </c>
      <c r="C30" s="55">
        <f>I17</f>
        <v>141974000</v>
      </c>
      <c r="D30" s="59">
        <f>SUM(B30-C30)</f>
        <v>272142400</v>
      </c>
      <c r="E30" s="70">
        <f>D30/B30</f>
        <v>0.6571640244143917</v>
      </c>
    </row>
    <row r="31" spans="1:9" ht="15.75" thickBot="1" x14ac:dyDescent="0.3">
      <c r="A31" s="60" t="s">
        <v>72</v>
      </c>
      <c r="B31" s="54">
        <f t="shared" si="3"/>
        <v>414116400</v>
      </c>
      <c r="C31" s="55">
        <f>I17</f>
        <v>141974000</v>
      </c>
      <c r="D31" s="61">
        <f>SUM(B31-C31)</f>
        <v>272142400</v>
      </c>
      <c r="E31" s="70">
        <f>D31/B31</f>
        <v>0.6571640244143917</v>
      </c>
    </row>
    <row r="32" spans="1:9" ht="15.75" thickBot="1" x14ac:dyDescent="0.3">
      <c r="A32" s="57" t="s">
        <v>73</v>
      </c>
      <c r="B32" s="58">
        <f t="shared" si="3"/>
        <v>414116400</v>
      </c>
      <c r="C32" s="55">
        <f>I17</f>
        <v>141974000</v>
      </c>
      <c r="D32" s="59">
        <f>SUM(B32-C32)</f>
        <v>272142400</v>
      </c>
      <c r="E32" s="70">
        <f>D32/B32</f>
        <v>0.6571640244143917</v>
      </c>
    </row>
    <row r="33" spans="1:14" ht="15.75" thickBot="1" x14ac:dyDescent="0.3">
      <c r="A33" s="57" t="s">
        <v>74</v>
      </c>
      <c r="B33" s="58">
        <f t="shared" si="3"/>
        <v>414116400</v>
      </c>
      <c r="C33" s="55">
        <f>I17</f>
        <v>141974000</v>
      </c>
      <c r="D33" s="59">
        <f>SUM(B33-C33)</f>
        <v>272142400</v>
      </c>
      <c r="E33" s="70">
        <f>D33/B33</f>
        <v>0.6571640244143917</v>
      </c>
    </row>
    <row r="34" spans="1:14" ht="15.75" thickBot="1" x14ac:dyDescent="0.3">
      <c r="A34" s="62" t="s">
        <v>3</v>
      </c>
      <c r="B34" s="63">
        <f>SUM(B29:B33)</f>
        <v>2070582000</v>
      </c>
      <c r="C34" s="64">
        <f>SUM(C29:C33)</f>
        <v>709870000</v>
      </c>
      <c r="D34" s="65">
        <f>SUM(D29:D33)</f>
        <v>1360712000</v>
      </c>
      <c r="E34" s="71">
        <v>0.624</v>
      </c>
    </row>
    <row r="35" spans="1:14" x14ac:dyDescent="0.25">
      <c r="A35" s="125"/>
      <c r="B35" s="54"/>
      <c r="C35" s="126"/>
      <c r="D35" s="127"/>
      <c r="E35" s="128"/>
    </row>
    <row r="36" spans="1:14" x14ac:dyDescent="0.25">
      <c r="A36" s="125"/>
      <c r="B36" s="54"/>
      <c r="C36" s="126"/>
      <c r="D36" s="127"/>
      <c r="E36" s="128"/>
    </row>
    <row r="37" spans="1:14" x14ac:dyDescent="0.2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4" s="109" customFormat="1" x14ac:dyDescent="0.25">
      <c r="A38" s="124" t="s">
        <v>125</v>
      </c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5.75" thickBot="1" x14ac:dyDescent="0.3"/>
    <row r="40" spans="1:14" ht="15.75" thickBot="1" x14ac:dyDescent="0.3">
      <c r="A40" s="112" t="s">
        <v>126</v>
      </c>
      <c r="B40" s="113" t="s">
        <v>127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  <c r="N40" s="112" t="s">
        <v>3</v>
      </c>
    </row>
    <row r="41" spans="1:14" ht="15.75" thickBot="1" x14ac:dyDescent="0.3">
      <c r="A41" s="116"/>
      <c r="B41" s="112">
        <v>1</v>
      </c>
      <c r="C41" s="112">
        <v>2</v>
      </c>
      <c r="D41" s="112">
        <v>3</v>
      </c>
      <c r="E41" s="112">
        <v>4</v>
      </c>
      <c r="F41" s="112">
        <v>5</v>
      </c>
      <c r="G41" s="112">
        <v>6</v>
      </c>
      <c r="H41" s="112">
        <v>7</v>
      </c>
      <c r="I41" s="112">
        <v>8</v>
      </c>
      <c r="J41" s="112">
        <v>9</v>
      </c>
      <c r="K41" s="112">
        <v>10</v>
      </c>
      <c r="L41" s="112">
        <v>11</v>
      </c>
      <c r="M41" s="112">
        <v>12</v>
      </c>
      <c r="N41" s="117"/>
    </row>
    <row r="42" spans="1:14" ht="30.75" thickBot="1" x14ac:dyDescent="0.3">
      <c r="A42" s="118" t="s">
        <v>128</v>
      </c>
      <c r="B42" s="119">
        <v>489</v>
      </c>
      <c r="C42" s="119">
        <v>489</v>
      </c>
      <c r="D42" s="119">
        <v>543</v>
      </c>
      <c r="E42" s="119">
        <v>489</v>
      </c>
      <c r="F42" s="119">
        <v>435</v>
      </c>
      <c r="G42" s="119">
        <v>435</v>
      </c>
      <c r="H42" s="119">
        <v>381</v>
      </c>
      <c r="I42" s="119">
        <v>381</v>
      </c>
      <c r="J42" s="120"/>
      <c r="K42" s="119">
        <v>435</v>
      </c>
      <c r="L42" s="119">
        <v>489</v>
      </c>
      <c r="M42" s="119">
        <v>489</v>
      </c>
      <c r="N42" s="121">
        <f>SUM(B42:M42)</f>
        <v>5055</v>
      </c>
    </row>
    <row r="45" spans="1:14" ht="15.75" thickBot="1" x14ac:dyDescent="0.3"/>
    <row r="46" spans="1:14" ht="15.75" thickBot="1" x14ac:dyDescent="0.3">
      <c r="A46" s="112" t="s">
        <v>126</v>
      </c>
      <c r="B46" s="113" t="s">
        <v>129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5"/>
      <c r="N46" s="112" t="s">
        <v>3</v>
      </c>
    </row>
    <row r="47" spans="1:14" ht="15.75" thickBot="1" x14ac:dyDescent="0.3">
      <c r="A47" s="116"/>
      <c r="B47" s="9" t="s">
        <v>64</v>
      </c>
      <c r="C47" s="9" t="s">
        <v>65</v>
      </c>
      <c r="D47" s="9" t="s">
        <v>66</v>
      </c>
      <c r="E47" s="9" t="s">
        <v>55</v>
      </c>
      <c r="F47" s="9" t="s">
        <v>56</v>
      </c>
      <c r="G47" s="9" t="s">
        <v>130</v>
      </c>
      <c r="H47" s="9" t="s">
        <v>58</v>
      </c>
      <c r="I47" s="9" t="s">
        <v>59</v>
      </c>
      <c r="J47" s="9" t="s">
        <v>60</v>
      </c>
      <c r="K47" s="9" t="s">
        <v>61</v>
      </c>
      <c r="L47" s="9" t="s">
        <v>62</v>
      </c>
      <c r="M47" s="9" t="s">
        <v>63</v>
      </c>
      <c r="N47" s="118"/>
    </row>
    <row r="48" spans="1:14" ht="15.75" thickBot="1" x14ac:dyDescent="0.3">
      <c r="A48" s="118" t="s">
        <v>131</v>
      </c>
      <c r="B48" s="119">
        <v>110</v>
      </c>
      <c r="C48" s="119">
        <v>130</v>
      </c>
      <c r="D48" s="119">
        <v>140</v>
      </c>
      <c r="E48" s="119">
        <v>138</v>
      </c>
      <c r="F48" s="119">
        <v>125</v>
      </c>
      <c r="G48" s="119">
        <v>68</v>
      </c>
      <c r="H48" s="119">
        <v>53</v>
      </c>
      <c r="I48" s="119">
        <v>43</v>
      </c>
      <c r="J48" s="120">
        <v>23</v>
      </c>
      <c r="K48" s="119">
        <v>23</v>
      </c>
      <c r="L48" s="119">
        <v>23</v>
      </c>
      <c r="M48" s="119">
        <v>0</v>
      </c>
      <c r="N48" s="119"/>
    </row>
    <row r="49" spans="1:14" ht="15.75" thickBot="1" x14ac:dyDescent="0.3">
      <c r="A49" s="57" t="s">
        <v>132</v>
      </c>
      <c r="B49" s="122">
        <v>47850000</v>
      </c>
      <c r="C49" s="122">
        <v>63570000</v>
      </c>
      <c r="D49" s="122">
        <v>68460000</v>
      </c>
      <c r="E49" s="122">
        <v>67482000</v>
      </c>
      <c r="F49" s="122">
        <v>61125000</v>
      </c>
      <c r="G49" s="122">
        <v>33252000</v>
      </c>
      <c r="H49" s="122">
        <v>25917000</v>
      </c>
      <c r="I49" s="122">
        <v>18705000</v>
      </c>
      <c r="J49" s="122">
        <v>10005000</v>
      </c>
      <c r="K49" s="122">
        <v>8763000</v>
      </c>
      <c r="L49" s="122">
        <v>8763000</v>
      </c>
      <c r="M49" s="57"/>
      <c r="N49" s="123">
        <f>SUM(B49:M49)</f>
        <v>413892000</v>
      </c>
    </row>
    <row r="50" spans="1:14" ht="15.75" thickBot="1" x14ac:dyDescent="0.3">
      <c r="A50" s="57" t="s">
        <v>133</v>
      </c>
      <c r="B50" s="122">
        <f>I14</f>
        <v>8435000</v>
      </c>
      <c r="C50" s="122">
        <f>I15</f>
        <v>20475000</v>
      </c>
      <c r="D50" s="122">
        <f>I16</f>
        <v>21415000</v>
      </c>
      <c r="E50" s="122">
        <f>I5</f>
        <v>22387000</v>
      </c>
      <c r="F50" s="122">
        <f>I6</f>
        <v>20991000</v>
      </c>
      <c r="G50" s="122">
        <f>I7</f>
        <v>10613000</v>
      </c>
      <c r="H50" s="122">
        <f>I8</f>
        <v>7454000</v>
      </c>
      <c r="I50" s="122">
        <f>I9</f>
        <v>5868000</v>
      </c>
      <c r="J50" s="122">
        <f>I10</f>
        <v>5502000</v>
      </c>
      <c r="K50" s="122">
        <f>I11</f>
        <v>5388000</v>
      </c>
      <c r="L50" s="122">
        <f>I12</f>
        <v>5679000</v>
      </c>
      <c r="M50" s="122">
        <f>I13</f>
        <v>7767000</v>
      </c>
      <c r="N50" s="123">
        <f>SUM(B50:M50)</f>
        <v>141974000</v>
      </c>
    </row>
    <row r="51" spans="1:14" ht="15.75" thickBot="1" x14ac:dyDescent="0.3">
      <c r="A51" s="57" t="s">
        <v>134</v>
      </c>
      <c r="B51" s="122">
        <f t="shared" ref="B51:L51" si="4">SUM(B49-B50)</f>
        <v>39415000</v>
      </c>
      <c r="C51" s="122">
        <f t="shared" si="4"/>
        <v>43095000</v>
      </c>
      <c r="D51" s="122">
        <f t="shared" si="4"/>
        <v>47045000</v>
      </c>
      <c r="E51" s="122">
        <f t="shared" si="4"/>
        <v>45095000</v>
      </c>
      <c r="F51" s="122">
        <f t="shared" si="4"/>
        <v>40134000</v>
      </c>
      <c r="G51" s="122">
        <f t="shared" si="4"/>
        <v>22639000</v>
      </c>
      <c r="H51" s="122">
        <f t="shared" si="4"/>
        <v>18463000</v>
      </c>
      <c r="I51" s="122">
        <f t="shared" si="4"/>
        <v>12837000</v>
      </c>
      <c r="J51" s="122">
        <f t="shared" si="4"/>
        <v>4503000</v>
      </c>
      <c r="K51" s="122">
        <f t="shared" si="4"/>
        <v>3375000</v>
      </c>
      <c r="L51" s="122">
        <f t="shared" si="4"/>
        <v>3084000</v>
      </c>
      <c r="M51" s="122">
        <f>SUM(M49-M50)</f>
        <v>-7767000</v>
      </c>
      <c r="N51" s="123">
        <f>SUM(B51:M51)</f>
        <v>271918000</v>
      </c>
    </row>
  </sheetData>
  <mergeCells count="3">
    <mergeCell ref="A1:H1"/>
    <mergeCell ref="A2:H2"/>
    <mergeCell ref="A25:D25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4"/>
  <sheetViews>
    <sheetView topLeftCell="A47" workbookViewId="0">
      <selection activeCell="E56" sqref="E56"/>
    </sheetView>
  </sheetViews>
  <sheetFormatPr defaultRowHeight="15.75" x14ac:dyDescent="0.25"/>
  <cols>
    <col min="1" max="1" width="7.7109375" style="13" customWidth="1"/>
    <col min="2" max="2" width="61" style="8" customWidth="1"/>
    <col min="3" max="3" width="9.42578125" style="8" customWidth="1"/>
    <col min="4" max="4" width="17.7109375" style="12" customWidth="1"/>
    <col min="5" max="5" width="34.140625" style="12" customWidth="1"/>
    <col min="6" max="16384" width="9.140625" style="12"/>
  </cols>
  <sheetData>
    <row r="1" spans="1:5" x14ac:dyDescent="0.25">
      <c r="A1" s="135" t="s">
        <v>5</v>
      </c>
      <c r="B1" s="135"/>
      <c r="C1" s="135"/>
      <c r="D1" s="135"/>
    </row>
    <row r="2" spans="1:5" ht="16.5" thickBot="1" x14ac:dyDescent="0.3"/>
    <row r="3" spans="1:5" x14ac:dyDescent="0.25">
      <c r="A3" s="136" t="s">
        <v>6</v>
      </c>
      <c r="B3" s="138" t="s">
        <v>7</v>
      </c>
      <c r="C3" s="138" t="s">
        <v>8</v>
      </c>
      <c r="D3" s="138" t="s">
        <v>95</v>
      </c>
      <c r="E3" s="133" t="s">
        <v>9</v>
      </c>
    </row>
    <row r="4" spans="1:5" ht="16.5" thickBot="1" x14ac:dyDescent="0.3">
      <c r="A4" s="137"/>
      <c r="B4" s="139"/>
      <c r="C4" s="139"/>
      <c r="D4" s="139"/>
      <c r="E4" s="134"/>
    </row>
    <row r="5" spans="1:5" ht="18.75" customHeight="1" thickBot="1" x14ac:dyDescent="0.3">
      <c r="A5" s="14">
        <v>1</v>
      </c>
      <c r="B5" s="15" t="s">
        <v>92</v>
      </c>
      <c r="C5" s="86" t="s">
        <v>105</v>
      </c>
      <c r="D5" s="90">
        <v>5000000</v>
      </c>
      <c r="E5" s="8" t="s">
        <v>109</v>
      </c>
    </row>
    <row r="6" spans="1:5" ht="16.5" thickBot="1" x14ac:dyDescent="0.3">
      <c r="A6" s="76">
        <v>2</v>
      </c>
      <c r="B6" s="17" t="s">
        <v>11</v>
      </c>
      <c r="C6" s="86" t="s">
        <v>105</v>
      </c>
      <c r="D6" s="90" t="s">
        <v>10</v>
      </c>
      <c r="E6" s="8"/>
    </row>
    <row r="7" spans="1:5" ht="16.5" thickBot="1" x14ac:dyDescent="0.3">
      <c r="A7" s="14">
        <v>3</v>
      </c>
      <c r="B7" s="17" t="s">
        <v>12</v>
      </c>
      <c r="C7" s="86" t="s">
        <v>105</v>
      </c>
      <c r="D7" s="90" t="s">
        <v>10</v>
      </c>
      <c r="E7" s="8"/>
    </row>
    <row r="8" spans="1:5" ht="16.5" thickBot="1" x14ac:dyDescent="0.3">
      <c r="A8" s="85">
        <v>4</v>
      </c>
      <c r="B8" s="17" t="s">
        <v>101</v>
      </c>
      <c r="C8" s="86" t="s">
        <v>105</v>
      </c>
      <c r="D8" s="90">
        <v>5000000</v>
      </c>
      <c r="E8" s="8" t="s">
        <v>102</v>
      </c>
    </row>
    <row r="9" spans="1:5" ht="16.5" thickBot="1" x14ac:dyDescent="0.3">
      <c r="A9" s="78">
        <v>5</v>
      </c>
      <c r="B9" s="79" t="s">
        <v>13</v>
      </c>
      <c r="C9" s="86" t="s">
        <v>105</v>
      </c>
      <c r="D9" s="90">
        <v>1500000</v>
      </c>
      <c r="E9" s="8" t="s">
        <v>106</v>
      </c>
    </row>
    <row r="10" spans="1:5" ht="16.5" thickBot="1" x14ac:dyDescent="0.3">
      <c r="A10" s="14">
        <v>6</v>
      </c>
      <c r="B10" s="17" t="s">
        <v>14</v>
      </c>
      <c r="C10" s="86" t="s">
        <v>105</v>
      </c>
      <c r="D10" s="90" t="s">
        <v>10</v>
      </c>
      <c r="E10" s="8"/>
    </row>
    <row r="11" spans="1:5" ht="16.5" thickBot="1" x14ac:dyDescent="0.3">
      <c r="A11" s="18">
        <v>7</v>
      </c>
      <c r="B11" s="17" t="s">
        <v>15</v>
      </c>
      <c r="C11" s="86" t="s">
        <v>105</v>
      </c>
      <c r="D11" s="90" t="s">
        <v>10</v>
      </c>
      <c r="E11" s="8"/>
    </row>
    <row r="12" spans="1:5" ht="32.25" thickBot="1" x14ac:dyDescent="0.3">
      <c r="A12" s="83">
        <v>8</v>
      </c>
      <c r="B12" s="77" t="s">
        <v>16</v>
      </c>
      <c r="C12" s="86" t="s">
        <v>105</v>
      </c>
      <c r="D12" s="90" t="s">
        <v>10</v>
      </c>
      <c r="E12" s="8"/>
    </row>
    <row r="13" spans="1:5" ht="16.5" thickBot="1" x14ac:dyDescent="0.3">
      <c r="A13" s="140">
        <v>9</v>
      </c>
      <c r="B13" s="15" t="s">
        <v>17</v>
      </c>
      <c r="C13" s="86" t="s">
        <v>105</v>
      </c>
      <c r="D13" s="90" t="s">
        <v>10</v>
      </c>
      <c r="E13" s="8"/>
    </row>
    <row r="14" spans="1:5" ht="16.5" thickBot="1" x14ac:dyDescent="0.3">
      <c r="A14" s="141"/>
      <c r="B14" s="17" t="s">
        <v>18</v>
      </c>
      <c r="C14" s="86" t="s">
        <v>105</v>
      </c>
      <c r="D14" s="90" t="s">
        <v>10</v>
      </c>
      <c r="E14" s="8"/>
    </row>
    <row r="15" spans="1:5" ht="16.5" thickBot="1" x14ac:dyDescent="0.3">
      <c r="A15" s="141"/>
      <c r="B15" s="17" t="s">
        <v>19</v>
      </c>
      <c r="C15" s="86" t="s">
        <v>105</v>
      </c>
      <c r="D15" s="90" t="s">
        <v>10</v>
      </c>
      <c r="E15" s="8"/>
    </row>
    <row r="16" spans="1:5" ht="16.5" thickBot="1" x14ac:dyDescent="0.3">
      <c r="A16" s="141"/>
      <c r="B16" s="17" t="s">
        <v>20</v>
      </c>
      <c r="C16" s="86" t="s">
        <v>105</v>
      </c>
      <c r="D16" s="90" t="s">
        <v>10</v>
      </c>
      <c r="E16" s="8"/>
    </row>
    <row r="17" spans="1:5" ht="16.5" thickBot="1" x14ac:dyDescent="0.3">
      <c r="A17" s="141"/>
      <c r="B17" s="17" t="s">
        <v>103</v>
      </c>
      <c r="C17" s="86" t="s">
        <v>105</v>
      </c>
      <c r="D17" s="90" t="s">
        <v>10</v>
      </c>
      <c r="E17" s="8"/>
    </row>
    <row r="18" spans="1:5" ht="16.5" thickBot="1" x14ac:dyDescent="0.3">
      <c r="A18" s="141"/>
      <c r="B18" s="17" t="s">
        <v>21</v>
      </c>
      <c r="C18" s="86" t="s">
        <v>105</v>
      </c>
      <c r="D18" s="90" t="s">
        <v>10</v>
      </c>
      <c r="E18" s="8"/>
    </row>
    <row r="19" spans="1:5" ht="16.5" thickBot="1" x14ac:dyDescent="0.3">
      <c r="A19" s="142"/>
      <c r="B19" s="17" t="s">
        <v>22</v>
      </c>
      <c r="C19" s="86" t="s">
        <v>105</v>
      </c>
      <c r="D19" s="90" t="s">
        <v>10</v>
      </c>
      <c r="E19" s="8"/>
    </row>
    <row r="20" spans="1:5" ht="16.5" thickBot="1" x14ac:dyDescent="0.3">
      <c r="A20" s="140">
        <v>10</v>
      </c>
      <c r="B20" s="17" t="s">
        <v>23</v>
      </c>
      <c r="C20" s="86" t="s">
        <v>105</v>
      </c>
      <c r="D20" s="90" t="s">
        <v>10</v>
      </c>
      <c r="E20" s="8"/>
    </row>
    <row r="21" spans="1:5" ht="16.5" thickBot="1" x14ac:dyDescent="0.3">
      <c r="A21" s="141"/>
      <c r="B21" s="17" t="s">
        <v>24</v>
      </c>
      <c r="C21" s="86" t="s">
        <v>105</v>
      </c>
      <c r="D21" s="90" t="s">
        <v>10</v>
      </c>
      <c r="E21" s="8"/>
    </row>
    <row r="22" spans="1:5" ht="16.5" thickBot="1" x14ac:dyDescent="0.3">
      <c r="A22" s="141"/>
      <c r="B22" s="17" t="s">
        <v>25</v>
      </c>
      <c r="C22" s="86" t="s">
        <v>105</v>
      </c>
      <c r="D22" s="90">
        <v>600000</v>
      </c>
      <c r="E22" s="8"/>
    </row>
    <row r="23" spans="1:5" ht="16.5" thickBot="1" x14ac:dyDescent="0.3">
      <c r="A23" s="141"/>
      <c r="B23" s="17" t="s">
        <v>104</v>
      </c>
      <c r="C23" s="86" t="s">
        <v>105</v>
      </c>
      <c r="D23" s="90" t="s">
        <v>10</v>
      </c>
      <c r="E23" s="8"/>
    </row>
    <row r="24" spans="1:5" ht="16.5" thickBot="1" x14ac:dyDescent="0.3">
      <c r="A24" s="141"/>
      <c r="B24" s="17" t="s">
        <v>26</v>
      </c>
      <c r="C24" s="86" t="s">
        <v>105</v>
      </c>
      <c r="D24" s="90" t="s">
        <v>10</v>
      </c>
      <c r="E24" s="8"/>
    </row>
    <row r="25" spans="1:5" ht="16.5" thickBot="1" x14ac:dyDescent="0.3">
      <c r="A25" s="141"/>
      <c r="B25" s="17" t="s">
        <v>27</v>
      </c>
      <c r="C25" s="86" t="s">
        <v>105</v>
      </c>
      <c r="D25" s="90" t="s">
        <v>10</v>
      </c>
      <c r="E25" s="8"/>
    </row>
    <row r="26" spans="1:5" ht="16.5" thickBot="1" x14ac:dyDescent="0.3">
      <c r="A26" s="141"/>
      <c r="B26" s="17" t="s">
        <v>28</v>
      </c>
      <c r="C26" s="86" t="s">
        <v>105</v>
      </c>
      <c r="D26" s="90" t="s">
        <v>10</v>
      </c>
      <c r="E26" s="8"/>
    </row>
    <row r="27" spans="1:5" ht="16.5" thickBot="1" x14ac:dyDescent="0.3">
      <c r="A27" s="141"/>
      <c r="B27" s="17" t="s">
        <v>77</v>
      </c>
      <c r="C27" s="86" t="s">
        <v>105</v>
      </c>
      <c r="D27" s="90" t="s">
        <v>10</v>
      </c>
      <c r="E27" s="8"/>
    </row>
    <row r="28" spans="1:5" ht="16.5" thickBot="1" x14ac:dyDescent="0.3">
      <c r="A28" s="141"/>
      <c r="B28" s="17" t="s">
        <v>29</v>
      </c>
      <c r="C28" s="86" t="s">
        <v>105</v>
      </c>
      <c r="D28" s="90">
        <v>450000</v>
      </c>
      <c r="E28" s="8"/>
    </row>
    <row r="29" spans="1:5" ht="16.5" thickBot="1" x14ac:dyDescent="0.3">
      <c r="A29" s="141"/>
      <c r="B29" s="17" t="s">
        <v>30</v>
      </c>
      <c r="C29" s="86" t="s">
        <v>105</v>
      </c>
      <c r="D29" s="90" t="s">
        <v>10</v>
      </c>
      <c r="E29" s="8"/>
    </row>
    <row r="30" spans="1:5" ht="16.5" thickBot="1" x14ac:dyDescent="0.3">
      <c r="A30" s="141"/>
      <c r="B30" s="17" t="s">
        <v>28</v>
      </c>
      <c r="C30" s="86" t="s">
        <v>105</v>
      </c>
      <c r="D30" s="90" t="s">
        <v>10</v>
      </c>
      <c r="E30" s="8"/>
    </row>
    <row r="31" spans="1:5" ht="16.5" thickBot="1" x14ac:dyDescent="0.3">
      <c r="A31" s="142"/>
      <c r="B31" s="17" t="s">
        <v>31</v>
      </c>
      <c r="C31" s="86" t="s">
        <v>105</v>
      </c>
      <c r="D31" s="90" t="s">
        <v>10</v>
      </c>
      <c r="E31" s="8"/>
    </row>
    <row r="32" spans="1:5" ht="19.5" thickBot="1" x14ac:dyDescent="0.3">
      <c r="A32" s="140">
        <v>11</v>
      </c>
      <c r="B32" s="17" t="s">
        <v>32</v>
      </c>
      <c r="C32" s="86" t="s">
        <v>105</v>
      </c>
      <c r="D32" s="90" t="s">
        <v>10</v>
      </c>
      <c r="E32" s="8"/>
    </row>
    <row r="33" spans="1:5" ht="16.5" thickBot="1" x14ac:dyDescent="0.3">
      <c r="A33" s="141"/>
      <c r="B33" s="15" t="s">
        <v>33</v>
      </c>
      <c r="C33" s="86" t="s">
        <v>105</v>
      </c>
      <c r="D33" s="90" t="s">
        <v>10</v>
      </c>
      <c r="E33" s="8"/>
    </row>
    <row r="34" spans="1:5" ht="16.5" thickBot="1" x14ac:dyDescent="0.3">
      <c r="A34" s="142"/>
      <c r="B34" s="17" t="s">
        <v>34</v>
      </c>
      <c r="C34" s="86" t="s">
        <v>105</v>
      </c>
      <c r="D34" s="90">
        <v>800000</v>
      </c>
      <c r="E34" s="8" t="s">
        <v>97</v>
      </c>
    </row>
    <row r="35" spans="1:5" ht="16.5" thickBot="1" x14ac:dyDescent="0.3">
      <c r="A35" s="140">
        <v>12</v>
      </c>
      <c r="B35" s="17" t="s">
        <v>35</v>
      </c>
      <c r="C35" s="86" t="s">
        <v>105</v>
      </c>
      <c r="D35" s="90" t="s">
        <v>10</v>
      </c>
      <c r="E35" s="8"/>
    </row>
    <row r="36" spans="1:5" ht="16.5" thickBot="1" x14ac:dyDescent="0.3">
      <c r="A36" s="141"/>
      <c r="B36" s="17" t="s">
        <v>36</v>
      </c>
      <c r="C36" s="86" t="s">
        <v>105</v>
      </c>
      <c r="D36" s="90" t="s">
        <v>10</v>
      </c>
      <c r="E36" s="8"/>
    </row>
    <row r="37" spans="1:5" ht="16.5" thickBot="1" x14ac:dyDescent="0.3">
      <c r="A37" s="141"/>
      <c r="B37" s="17" t="s">
        <v>37</v>
      </c>
      <c r="C37" s="86" t="s">
        <v>105</v>
      </c>
      <c r="D37" s="90" t="s">
        <v>10</v>
      </c>
      <c r="E37" s="8"/>
    </row>
    <row r="38" spans="1:5" ht="16.5" thickBot="1" x14ac:dyDescent="0.3">
      <c r="A38" s="141"/>
      <c r="B38" s="17" t="s">
        <v>38</v>
      </c>
      <c r="C38" s="86" t="s">
        <v>105</v>
      </c>
      <c r="D38" s="90" t="s">
        <v>10</v>
      </c>
      <c r="E38" s="8"/>
    </row>
    <row r="39" spans="1:5" ht="16.5" thickBot="1" x14ac:dyDescent="0.3">
      <c r="A39" s="141"/>
      <c r="B39" s="17" t="s">
        <v>39</v>
      </c>
      <c r="C39" s="86" t="s">
        <v>105</v>
      </c>
      <c r="D39" s="90">
        <v>300000</v>
      </c>
      <c r="E39" s="8"/>
    </row>
    <row r="40" spans="1:5" ht="16.5" thickBot="1" x14ac:dyDescent="0.3">
      <c r="A40" s="141"/>
      <c r="B40" s="17" t="s">
        <v>40</v>
      </c>
      <c r="C40" s="86" t="s">
        <v>105</v>
      </c>
      <c r="D40" s="90">
        <v>8000000</v>
      </c>
      <c r="E40" s="8"/>
    </row>
    <row r="41" spans="1:5" ht="16.5" thickBot="1" x14ac:dyDescent="0.3">
      <c r="A41" s="141"/>
      <c r="B41" s="17" t="s">
        <v>41</v>
      </c>
      <c r="C41" s="86" t="s">
        <v>105</v>
      </c>
      <c r="D41" s="90" t="s">
        <v>10</v>
      </c>
      <c r="E41" s="8"/>
    </row>
    <row r="42" spans="1:5" ht="16.5" thickBot="1" x14ac:dyDescent="0.3">
      <c r="A42" s="141"/>
      <c r="B42" s="17" t="s">
        <v>42</v>
      </c>
      <c r="C42" s="86" t="s">
        <v>105</v>
      </c>
      <c r="D42" s="90" t="s">
        <v>10</v>
      </c>
      <c r="E42" s="8"/>
    </row>
    <row r="43" spans="1:5" ht="16.5" thickBot="1" x14ac:dyDescent="0.3">
      <c r="A43" s="142"/>
      <c r="B43" s="19" t="s">
        <v>33</v>
      </c>
      <c r="C43" s="86" t="s">
        <v>105</v>
      </c>
      <c r="D43" s="90">
        <v>200000</v>
      </c>
      <c r="E43" s="8"/>
    </row>
    <row r="44" spans="1:5" ht="16.5" thickBot="1" x14ac:dyDescent="0.3">
      <c r="A44" s="18">
        <v>13</v>
      </c>
      <c r="B44" s="73" t="s">
        <v>43</v>
      </c>
      <c r="C44" s="86" t="s">
        <v>105</v>
      </c>
      <c r="D44" s="90">
        <v>9000000</v>
      </c>
      <c r="E44" s="8"/>
    </row>
    <row r="45" spans="1:5" ht="16.5" thickBot="1" x14ac:dyDescent="0.3">
      <c r="A45" s="18">
        <v>14</v>
      </c>
      <c r="B45" s="17" t="s">
        <v>44</v>
      </c>
      <c r="C45" s="86" t="s">
        <v>105</v>
      </c>
      <c r="D45" s="90">
        <v>100000</v>
      </c>
      <c r="E45" s="8" t="s">
        <v>96</v>
      </c>
    </row>
    <row r="46" spans="1:5" ht="48" thickBot="1" x14ac:dyDescent="0.3">
      <c r="A46" s="75">
        <v>15</v>
      </c>
      <c r="B46" s="77" t="s">
        <v>78</v>
      </c>
      <c r="C46" s="86" t="s">
        <v>105</v>
      </c>
      <c r="D46" s="90">
        <v>500000</v>
      </c>
      <c r="E46" s="8"/>
    </row>
    <row r="47" spans="1:5" ht="16.5" thickBot="1" x14ac:dyDescent="0.3">
      <c r="A47" s="87">
        <v>16</v>
      </c>
      <c r="B47" s="103" t="s">
        <v>93</v>
      </c>
      <c r="C47" s="104" t="s">
        <v>105</v>
      </c>
      <c r="D47" s="105">
        <v>8000000</v>
      </c>
      <c r="E47" s="8" t="s">
        <v>94</v>
      </c>
    </row>
    <row r="48" spans="1:5" ht="15.75" customHeight="1" thickTop="1" thickBot="1" x14ac:dyDescent="0.3">
      <c r="A48" s="88">
        <v>17</v>
      </c>
      <c r="B48" s="106" t="s">
        <v>45</v>
      </c>
      <c r="C48" s="104" t="s">
        <v>105</v>
      </c>
      <c r="D48" s="105">
        <v>32000000</v>
      </c>
      <c r="E48" s="94" t="s">
        <v>46</v>
      </c>
    </row>
    <row r="49" spans="1:5" ht="17.25" thickTop="1" thickBot="1" x14ac:dyDescent="0.3">
      <c r="A49" s="88">
        <v>18</v>
      </c>
      <c r="B49" s="107" t="s">
        <v>47</v>
      </c>
      <c r="C49" s="104" t="s">
        <v>105</v>
      </c>
      <c r="D49" s="105">
        <v>10000000</v>
      </c>
      <c r="E49" s="8"/>
    </row>
    <row r="50" spans="1:5" ht="17.25" thickTop="1" thickBot="1" x14ac:dyDescent="0.3">
      <c r="A50" s="88">
        <v>19</v>
      </c>
      <c r="B50" s="107" t="s">
        <v>48</v>
      </c>
      <c r="C50" s="104" t="s">
        <v>105</v>
      </c>
      <c r="D50" s="105" t="s">
        <v>10</v>
      </c>
      <c r="E50" s="8"/>
    </row>
    <row r="51" spans="1:5" ht="17.25" thickTop="1" thickBot="1" x14ac:dyDescent="0.3">
      <c r="A51" s="89">
        <v>20</v>
      </c>
      <c r="B51" s="107" t="s">
        <v>49</v>
      </c>
      <c r="C51" s="104" t="s">
        <v>105</v>
      </c>
      <c r="D51" s="105">
        <v>7000000</v>
      </c>
      <c r="E51" s="8"/>
    </row>
    <row r="52" spans="1:5" ht="16.5" thickBot="1" x14ac:dyDescent="0.3">
      <c r="A52" s="78">
        <v>21</v>
      </c>
      <c r="B52" s="107" t="s">
        <v>79</v>
      </c>
      <c r="C52" s="104" t="s">
        <v>105</v>
      </c>
      <c r="D52" s="105">
        <v>7000000</v>
      </c>
      <c r="E52" s="8" t="s">
        <v>96</v>
      </c>
    </row>
    <row r="53" spans="1:5" ht="16.5" thickBot="1" x14ac:dyDescent="0.3">
      <c r="A53" s="140">
        <v>22</v>
      </c>
      <c r="B53" s="17" t="s">
        <v>50</v>
      </c>
      <c r="C53" s="86" t="s">
        <v>105</v>
      </c>
      <c r="D53" s="90" t="s">
        <v>10</v>
      </c>
      <c r="E53" s="8"/>
    </row>
    <row r="54" spans="1:5" ht="16.5" thickBot="1" x14ac:dyDescent="0.3">
      <c r="A54" s="141"/>
      <c r="B54" s="17" t="s">
        <v>51</v>
      </c>
      <c r="C54" s="86" t="s">
        <v>105</v>
      </c>
      <c r="D54" s="90" t="s">
        <v>10</v>
      </c>
      <c r="E54" s="8"/>
    </row>
    <row r="55" spans="1:5" ht="16.5" thickBot="1" x14ac:dyDescent="0.3">
      <c r="A55" s="142"/>
      <c r="B55" s="17" t="s">
        <v>52</v>
      </c>
      <c r="C55" s="86" t="s">
        <v>105</v>
      </c>
      <c r="D55" s="90">
        <v>4000000</v>
      </c>
      <c r="E55" s="8"/>
    </row>
    <row r="56" spans="1:5" ht="16.5" thickBot="1" x14ac:dyDescent="0.3">
      <c r="A56" s="20">
        <v>23</v>
      </c>
      <c r="B56" s="17" t="s">
        <v>53</v>
      </c>
      <c r="C56" s="86" t="s">
        <v>105</v>
      </c>
      <c r="D56" s="90">
        <v>1000000</v>
      </c>
      <c r="E56" s="8"/>
    </row>
    <row r="57" spans="1:5" ht="16.5" thickBot="1" x14ac:dyDescent="0.3">
      <c r="A57" s="20">
        <v>24</v>
      </c>
      <c r="B57" s="17" t="s">
        <v>116</v>
      </c>
      <c r="C57" s="86" t="s">
        <v>105</v>
      </c>
      <c r="D57" s="105">
        <v>24000000</v>
      </c>
      <c r="E57" s="8"/>
    </row>
    <row r="58" spans="1:5" ht="16.5" thickBot="1" x14ac:dyDescent="0.3">
      <c r="A58" s="78">
        <v>25</v>
      </c>
      <c r="B58" s="17" t="s">
        <v>107</v>
      </c>
      <c r="C58" s="86" t="s">
        <v>105</v>
      </c>
      <c r="D58" s="105">
        <v>120000000</v>
      </c>
      <c r="E58" s="8"/>
    </row>
    <row r="59" spans="1:5" ht="16.5" thickBot="1" x14ac:dyDescent="0.3">
      <c r="A59" s="84">
        <v>26</v>
      </c>
      <c r="B59" s="17" t="s">
        <v>98</v>
      </c>
      <c r="C59" s="86" t="s">
        <v>105</v>
      </c>
      <c r="D59" s="105">
        <v>15000000</v>
      </c>
      <c r="E59" s="8" t="s">
        <v>100</v>
      </c>
    </row>
    <row r="60" spans="1:5" ht="16.5" thickBot="1" x14ac:dyDescent="0.3">
      <c r="A60" s="101">
        <v>27</v>
      </c>
      <c r="B60" s="17" t="s">
        <v>108</v>
      </c>
      <c r="C60" s="102"/>
      <c r="D60" s="105">
        <v>12000000</v>
      </c>
      <c r="E60" s="8"/>
    </row>
    <row r="61" spans="1:5" ht="16.5" thickBot="1" x14ac:dyDescent="0.3">
      <c r="A61" s="20"/>
      <c r="B61" s="21" t="s">
        <v>54</v>
      </c>
      <c r="C61" s="16"/>
      <c r="D61" s="105">
        <f>SUM(D5:D60)</f>
        <v>271450000</v>
      </c>
      <c r="E61" s="8"/>
    </row>
    <row r="64" spans="1:5" x14ac:dyDescent="0.25">
      <c r="B64" s="74"/>
    </row>
  </sheetData>
  <mergeCells count="11">
    <mergeCell ref="A53:A55"/>
    <mergeCell ref="A13:A19"/>
    <mergeCell ref="A20:A31"/>
    <mergeCell ref="A32:A34"/>
    <mergeCell ref="A35:A43"/>
    <mergeCell ref="E3:E4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workbookViewId="0">
      <selection activeCell="H8" sqref="H8"/>
    </sheetView>
  </sheetViews>
  <sheetFormatPr defaultRowHeight="15" x14ac:dyDescent="0.25"/>
  <cols>
    <col min="2" max="2" width="5.42578125" customWidth="1"/>
    <col min="3" max="3" width="54.85546875" customWidth="1"/>
    <col min="4" max="4" width="32.140625" customWidth="1"/>
  </cols>
  <sheetData>
    <row r="1" spans="1:12" ht="15.75" x14ac:dyDescent="0.25">
      <c r="B1" s="7" t="s">
        <v>123</v>
      </c>
      <c r="C1" s="8" t="s">
        <v>119</v>
      </c>
    </row>
    <row r="2" spans="1:12" ht="15.75" thickBot="1" x14ac:dyDescent="0.3">
      <c r="C2" s="7"/>
    </row>
    <row r="3" spans="1:12" ht="22.5" customHeight="1" thickBot="1" x14ac:dyDescent="0.3">
      <c r="B3" s="1" t="s">
        <v>4</v>
      </c>
      <c r="C3" s="2" t="s">
        <v>0</v>
      </c>
      <c r="D3" s="2" t="s">
        <v>1</v>
      </c>
    </row>
    <row r="4" spans="1:12" ht="24.75" customHeight="1" thickBot="1" x14ac:dyDescent="0.3">
      <c r="B4" s="3">
        <v>1</v>
      </c>
      <c r="C4" s="4" t="s">
        <v>115</v>
      </c>
      <c r="D4" s="95">
        <f>Закупка!D61</f>
        <v>271450000</v>
      </c>
    </row>
    <row r="5" spans="1:12" ht="24.75" customHeight="1" thickBot="1" x14ac:dyDescent="0.3">
      <c r="B5" s="3">
        <v>2</v>
      </c>
      <c r="C5" s="4" t="s">
        <v>124</v>
      </c>
      <c r="D5" s="95">
        <v>15000000</v>
      </c>
    </row>
    <row r="6" spans="1:12" ht="24" customHeight="1" thickBot="1" x14ac:dyDescent="0.3">
      <c r="B6" s="10">
        <v>3</v>
      </c>
      <c r="C6" s="4" t="s">
        <v>80</v>
      </c>
      <c r="D6" s="95">
        <v>8000000</v>
      </c>
    </row>
    <row r="7" spans="1:12" ht="16.5" thickBot="1" x14ac:dyDescent="0.3">
      <c r="B7" s="5"/>
      <c r="C7" s="6" t="s">
        <v>2</v>
      </c>
      <c r="D7" s="96">
        <f>SUM(D4:D6)</f>
        <v>294450000</v>
      </c>
    </row>
    <row r="8" spans="1:12" ht="15.75" x14ac:dyDescent="0.25">
      <c r="B8" s="97"/>
      <c r="C8" s="98"/>
      <c r="D8" s="99"/>
    </row>
    <row r="9" spans="1:12" ht="47.25" x14ac:dyDescent="0.25">
      <c r="B9" s="97">
        <v>1</v>
      </c>
      <c r="C9" s="98" t="s">
        <v>135</v>
      </c>
      <c r="D9" s="99"/>
    </row>
    <row r="10" spans="1:12" ht="15.75" x14ac:dyDescent="0.25">
      <c r="B10" s="97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ht="31.5" x14ac:dyDescent="0.25">
      <c r="B11" s="110">
        <v>2</v>
      </c>
      <c r="C11" s="108" t="s">
        <v>118</v>
      </c>
    </row>
    <row r="12" spans="1:12" ht="15.75" x14ac:dyDescent="0.25">
      <c r="B12" s="110"/>
      <c r="C12" s="108"/>
    </row>
    <row r="13" spans="1:12" ht="15.75" x14ac:dyDescent="0.25">
      <c r="B13" s="110"/>
      <c r="C13" s="108"/>
    </row>
    <row r="14" spans="1:12" x14ac:dyDescent="0.25">
      <c r="A14" s="100"/>
      <c r="B14" s="100"/>
      <c r="C14" s="100"/>
      <c r="D14" s="100"/>
      <c r="E14" s="100"/>
    </row>
    <row r="15" spans="1:12" ht="15.75" x14ac:dyDescent="0.25">
      <c r="B15" s="7" t="s">
        <v>122</v>
      </c>
      <c r="C15" s="8" t="s">
        <v>120</v>
      </c>
    </row>
    <row r="16" spans="1:12" ht="15.75" thickBot="1" x14ac:dyDescent="0.3">
      <c r="C16" s="7"/>
    </row>
    <row r="17" spans="2:4" ht="16.5" thickBot="1" x14ac:dyDescent="0.3">
      <c r="B17" s="1" t="s">
        <v>4</v>
      </c>
      <c r="C17" s="2" t="s">
        <v>0</v>
      </c>
      <c r="D17" s="2" t="s">
        <v>1</v>
      </c>
    </row>
    <row r="18" spans="2:4" ht="16.5" thickBot="1" x14ac:dyDescent="0.3">
      <c r="B18" s="3">
        <v>1</v>
      </c>
      <c r="C18" s="4" t="s">
        <v>115</v>
      </c>
      <c r="D18" s="95">
        <v>1950000000</v>
      </c>
    </row>
    <row r="19" spans="2:4" ht="16.5" thickBot="1" x14ac:dyDescent="0.3">
      <c r="B19" s="3">
        <v>2</v>
      </c>
      <c r="C19" s="4" t="s">
        <v>117</v>
      </c>
      <c r="D19" s="95">
        <v>15000000</v>
      </c>
    </row>
    <row r="20" spans="2:4" ht="16.5" thickBot="1" x14ac:dyDescent="0.3">
      <c r="B20" s="10">
        <v>3</v>
      </c>
      <c r="C20" s="4" t="s">
        <v>80</v>
      </c>
      <c r="D20" s="95">
        <v>22000000</v>
      </c>
    </row>
    <row r="21" spans="2:4" ht="15.75" x14ac:dyDescent="0.25">
      <c r="B21" s="5"/>
      <c r="C21" s="6" t="s">
        <v>2</v>
      </c>
      <c r="D21" s="96">
        <f>SUM(D18:D20)</f>
        <v>1987000000</v>
      </c>
    </row>
    <row r="22" spans="2:4" ht="15.75" x14ac:dyDescent="0.25">
      <c r="B22" s="97"/>
      <c r="C22" s="98"/>
      <c r="D22" s="99"/>
    </row>
    <row r="23" spans="2:4" ht="31.5" x14ac:dyDescent="0.25">
      <c r="B23" s="97"/>
      <c r="C23" s="98" t="s">
        <v>121</v>
      </c>
      <c r="D23" s="99"/>
    </row>
    <row r="24" spans="2:4" ht="15.75" x14ac:dyDescent="0.25">
      <c r="B24" s="97"/>
      <c r="C24" s="98"/>
      <c r="D24" s="9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Рентабельность</vt:lpstr>
      <vt:lpstr>Закупка</vt:lpstr>
      <vt:lpstr>Итого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Сократ</dc:creator>
  <cp:lastModifiedBy>Сократ</cp:lastModifiedBy>
  <cp:lastPrinted>2021-02-15T14:47:48Z</cp:lastPrinted>
  <dcterms:created xsi:type="dcterms:W3CDTF">2020-07-20T09:25:18Z</dcterms:created>
  <dcterms:modified xsi:type="dcterms:W3CDTF">2022-03-19T17:11:26Z</dcterms:modified>
</cp:coreProperties>
</file>