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одежда\"/>
    </mc:Choice>
  </mc:AlternateContent>
  <bookViews>
    <workbookView minimized="1" xWindow="0" yWindow="0" windowWidth="16392" windowHeight="5664" activeTab="5"/>
  </bookViews>
  <sheets>
    <sheet name="инвестиции" sheetId="1" r:id="rId1"/>
    <sheet name="зп" sheetId="2" r:id="rId2"/>
    <sheet name="фикс.расходы" sheetId="3" r:id="rId3"/>
    <sheet name="маркетинг" sheetId="4" r:id="rId4"/>
    <sheet name="выручка" sheetId="5" r:id="rId5"/>
    <sheet name="ддс" sheetId="6" r:id="rId6"/>
    <sheet name="PL" sheetId="7" r:id="rId7"/>
  </sheets>
  <definedNames>
    <definedName name="MmExcelLinker_2908DB37_C601_4D30_839C_A81236517164">фикс.расходы!$A$1:$AQ$16</definedName>
  </definedNames>
  <calcPr calcId="152511"/>
</workbook>
</file>

<file path=xl/calcChain.xml><?xml version="1.0" encoding="utf-8"?>
<calcChain xmlns="http://schemas.openxmlformats.org/spreadsheetml/2006/main">
  <c r="P49" i="4" l="1"/>
  <c r="E9" i="3" l="1"/>
  <c r="F9" i="3"/>
  <c r="G9" i="3"/>
  <c r="AM28" i="1" l="1"/>
  <c r="AB29" i="1" s="1"/>
  <c r="AN27" i="1"/>
  <c r="AB28" i="1"/>
  <c r="U28" i="1" l="1"/>
  <c r="P29" i="1"/>
  <c r="T11" i="6" l="1"/>
  <c r="H11" i="6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AN77" i="5"/>
  <c r="AN78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Q64" i="5"/>
  <c r="AP64" i="5"/>
  <c r="AO64" i="5"/>
  <c r="AN64" i="5"/>
  <c r="AM64" i="5"/>
  <c r="AL64" i="5"/>
  <c r="AK64" i="5"/>
  <c r="AJ64" i="5"/>
  <c r="AI64" i="5"/>
  <c r="AH64" i="5"/>
  <c r="AG65" i="5"/>
  <c r="AG66" i="5"/>
  <c r="AG67" i="5"/>
  <c r="AG68" i="5"/>
  <c r="AG69" i="5"/>
  <c r="AG70" i="5"/>
  <c r="AG71" i="5"/>
  <c r="AG72" i="5"/>
  <c r="AG73" i="5"/>
  <c r="AR73" i="5" s="1"/>
  <c r="AG74" i="5"/>
  <c r="AG75" i="5"/>
  <c r="AG76" i="5"/>
  <c r="AG77" i="5"/>
  <c r="AR77" i="5" s="1"/>
  <c r="AG78" i="5"/>
  <c r="AG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64" i="5"/>
  <c r="W78" i="5"/>
  <c r="W65" i="5"/>
  <c r="W66" i="5"/>
  <c r="W67" i="5"/>
  <c r="W68" i="5"/>
  <c r="W69" i="5"/>
  <c r="W70" i="5"/>
  <c r="W71" i="5"/>
  <c r="W72" i="5"/>
  <c r="W73" i="5"/>
  <c r="W74" i="5"/>
  <c r="W75" i="5"/>
  <c r="AE75" i="5" s="1"/>
  <c r="W76" i="5"/>
  <c r="W77" i="5"/>
  <c r="W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64" i="5"/>
  <c r="T65" i="5"/>
  <c r="T66" i="5"/>
  <c r="T67" i="5"/>
  <c r="T68" i="5"/>
  <c r="T69" i="5"/>
  <c r="T70" i="5"/>
  <c r="T71" i="5"/>
  <c r="T72" i="5"/>
  <c r="T73" i="5"/>
  <c r="AE73" i="5" s="1"/>
  <c r="T74" i="5"/>
  <c r="T75" i="5"/>
  <c r="T76" i="5"/>
  <c r="T77" i="5"/>
  <c r="AE77" i="5" s="1"/>
  <c r="T78" i="5"/>
  <c r="T64" i="5"/>
  <c r="S65" i="5"/>
  <c r="S66" i="5"/>
  <c r="S67" i="5"/>
  <c r="S68" i="5"/>
  <c r="S69" i="5"/>
  <c r="S70" i="5"/>
  <c r="S71" i="5"/>
  <c r="S72" i="5"/>
  <c r="AE72" i="5" s="1"/>
  <c r="S73" i="5"/>
  <c r="S74" i="5"/>
  <c r="AE74" i="5" s="1"/>
  <c r="S75" i="5"/>
  <c r="S76" i="5"/>
  <c r="AE76" i="5" s="1"/>
  <c r="S77" i="5"/>
  <c r="S78" i="5"/>
  <c r="AE78" i="5" s="1"/>
  <c r="S64" i="5"/>
  <c r="AQ53" i="5"/>
  <c r="AQ54" i="5"/>
  <c r="AQ55" i="5"/>
  <c r="AQ56" i="5"/>
  <c r="AQ57" i="5"/>
  <c r="AQ58" i="5"/>
  <c r="AQ59" i="5"/>
  <c r="AP53" i="5"/>
  <c r="AP54" i="5"/>
  <c r="AP55" i="5"/>
  <c r="AP56" i="5"/>
  <c r="AP57" i="5"/>
  <c r="AP58" i="5"/>
  <c r="AP59" i="5"/>
  <c r="AO53" i="5"/>
  <c r="AO54" i="5"/>
  <c r="AO55" i="5"/>
  <c r="AO56" i="5"/>
  <c r="AO57" i="5"/>
  <c r="AO58" i="5"/>
  <c r="AO59" i="5"/>
  <c r="AN53" i="5"/>
  <c r="AN54" i="5"/>
  <c r="AN55" i="5"/>
  <c r="AN56" i="5"/>
  <c r="AN57" i="5"/>
  <c r="AN58" i="5"/>
  <c r="AN59" i="5"/>
  <c r="AM53" i="5"/>
  <c r="AM54" i="5"/>
  <c r="AM55" i="5"/>
  <c r="AM56" i="5"/>
  <c r="AM57" i="5"/>
  <c r="AM58" i="5"/>
  <c r="AM59" i="5"/>
  <c r="AL53" i="5"/>
  <c r="AL54" i="5"/>
  <c r="AL55" i="5"/>
  <c r="AL56" i="5"/>
  <c r="AL57" i="5"/>
  <c r="AL58" i="5"/>
  <c r="AL59" i="5"/>
  <c r="AK53" i="5"/>
  <c r="AK54" i="5"/>
  <c r="AK55" i="5"/>
  <c r="AK56" i="5"/>
  <c r="AK57" i="5"/>
  <c r="AK58" i="5"/>
  <c r="AK59" i="5"/>
  <c r="AJ53" i="5"/>
  <c r="AJ54" i="5"/>
  <c r="AJ55" i="5"/>
  <c r="AJ56" i="5"/>
  <c r="AJ57" i="5"/>
  <c r="AJ58" i="5"/>
  <c r="AJ59" i="5"/>
  <c r="AI53" i="5"/>
  <c r="AI54" i="5"/>
  <c r="AI55" i="5"/>
  <c r="AI56" i="5"/>
  <c r="AI57" i="5"/>
  <c r="AI58" i="5"/>
  <c r="AI59" i="5"/>
  <c r="AH53" i="5"/>
  <c r="AH54" i="5"/>
  <c r="AH55" i="5"/>
  <c r="AH56" i="5"/>
  <c r="AH57" i="5"/>
  <c r="AH58" i="5"/>
  <c r="AH59" i="5"/>
  <c r="AG53" i="5"/>
  <c r="AR53" i="5" s="1"/>
  <c r="AG54" i="5"/>
  <c r="AG55" i="5"/>
  <c r="AG56" i="5"/>
  <c r="AG57" i="5"/>
  <c r="AR57" i="5" s="1"/>
  <c r="AG58" i="5"/>
  <c r="AG59" i="5"/>
  <c r="AR59" i="5" s="1"/>
  <c r="AF53" i="5"/>
  <c r="AF54" i="5"/>
  <c r="AF55" i="5"/>
  <c r="AR55" i="5" s="1"/>
  <c r="AF56" i="5"/>
  <c r="AF57" i="5"/>
  <c r="AF58" i="5"/>
  <c r="AF59" i="5"/>
  <c r="AD53" i="5"/>
  <c r="AD54" i="5"/>
  <c r="AD55" i="5"/>
  <c r="AD56" i="5"/>
  <c r="AD57" i="5"/>
  <c r="AD58" i="5"/>
  <c r="AD59" i="5"/>
  <c r="AC53" i="5"/>
  <c r="AC54" i="5"/>
  <c r="AC55" i="5"/>
  <c r="AC56" i="5"/>
  <c r="AC57" i="5"/>
  <c r="AC58" i="5"/>
  <c r="AC59" i="5"/>
  <c r="AB53" i="5"/>
  <c r="AB54" i="5"/>
  <c r="AB55" i="5"/>
  <c r="AB56" i="5"/>
  <c r="AB57" i="5"/>
  <c r="AB58" i="5"/>
  <c r="AB59" i="5"/>
  <c r="AA53" i="5"/>
  <c r="AA54" i="5"/>
  <c r="AA55" i="5"/>
  <c r="AA56" i="5"/>
  <c r="AA57" i="5"/>
  <c r="AA58" i="5"/>
  <c r="AA59" i="5"/>
  <c r="Z59" i="5"/>
  <c r="Z58" i="5"/>
  <c r="Z57" i="5"/>
  <c r="Z56" i="5"/>
  <c r="Z55" i="5"/>
  <c r="Z54" i="5"/>
  <c r="Z53" i="5"/>
  <c r="Y59" i="5"/>
  <c r="Y58" i="5"/>
  <c r="Y57" i="5"/>
  <c r="Y56" i="5"/>
  <c r="Y55" i="5"/>
  <c r="Y54" i="5"/>
  <c r="Y53" i="5"/>
  <c r="X59" i="5"/>
  <c r="X58" i="5"/>
  <c r="X57" i="5"/>
  <c r="X56" i="5"/>
  <c r="X55" i="5"/>
  <c r="X54" i="5"/>
  <c r="X53" i="5"/>
  <c r="W59" i="5"/>
  <c r="W58" i="5"/>
  <c r="W57" i="5"/>
  <c r="W56" i="5"/>
  <c r="W55" i="5"/>
  <c r="W54" i="5"/>
  <c r="W53" i="5"/>
  <c r="V59" i="5"/>
  <c r="V58" i="5"/>
  <c r="V57" i="5"/>
  <c r="V56" i="5"/>
  <c r="V55" i="5"/>
  <c r="V54" i="5"/>
  <c r="V53" i="5"/>
  <c r="U59" i="5"/>
  <c r="U58" i="5"/>
  <c r="U57" i="5"/>
  <c r="U56" i="5"/>
  <c r="U55" i="5"/>
  <c r="U54" i="5"/>
  <c r="U53" i="5"/>
  <c r="T59" i="5"/>
  <c r="T58" i="5"/>
  <c r="T57" i="5"/>
  <c r="T56" i="5"/>
  <c r="T55" i="5"/>
  <c r="T54" i="5"/>
  <c r="T53" i="5"/>
  <c r="S59" i="5"/>
  <c r="S58" i="5"/>
  <c r="S57" i="5"/>
  <c r="S56" i="5"/>
  <c r="S55" i="5"/>
  <c r="S54" i="5"/>
  <c r="S53" i="5"/>
  <c r="AR78" i="5"/>
  <c r="AR76" i="5"/>
  <c r="AR75" i="5"/>
  <c r="AR74" i="5"/>
  <c r="AR72" i="5"/>
  <c r="AE59" i="5"/>
  <c r="AE57" i="5"/>
  <c r="AE55" i="5"/>
  <c r="AE53" i="5"/>
  <c r="AR40" i="5"/>
  <c r="AR39" i="5"/>
  <c r="AR38" i="5"/>
  <c r="AR37" i="5"/>
  <c r="AR36" i="5"/>
  <c r="AR35" i="5"/>
  <c r="AR34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0" i="5"/>
  <c r="AE39" i="5"/>
  <c r="AE38" i="5"/>
  <c r="AE37" i="5"/>
  <c r="AE36" i="5"/>
  <c r="AE35" i="5"/>
  <c r="AE34" i="5"/>
  <c r="AD41" i="5"/>
  <c r="AC41" i="5"/>
  <c r="AB41" i="5"/>
  <c r="AA41" i="5"/>
  <c r="Z41" i="5"/>
  <c r="Y41" i="5"/>
  <c r="X41" i="5"/>
  <c r="W41" i="5"/>
  <c r="V41" i="5"/>
  <c r="U41" i="5"/>
  <c r="T41" i="5"/>
  <c r="S41" i="5"/>
  <c r="AR21" i="5"/>
  <c r="AR20" i="5"/>
  <c r="AR19" i="5"/>
  <c r="AR18" i="5"/>
  <c r="AR17" i="5"/>
  <c r="AR16" i="5"/>
  <c r="AR15" i="5"/>
  <c r="AE21" i="5"/>
  <c r="AE20" i="5"/>
  <c r="AE19" i="5"/>
  <c r="AE18" i="5"/>
  <c r="AE17" i="5"/>
  <c r="AE16" i="5"/>
  <c r="AE15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D22" i="5"/>
  <c r="AC22" i="5"/>
  <c r="AB22" i="5"/>
  <c r="AA22" i="5"/>
  <c r="Z22" i="5"/>
  <c r="Y22" i="5"/>
  <c r="X22" i="5"/>
  <c r="W22" i="5"/>
  <c r="V22" i="5"/>
  <c r="U22" i="5"/>
  <c r="T22" i="5"/>
  <c r="S22" i="5"/>
  <c r="Q22" i="5"/>
  <c r="P22" i="5"/>
  <c r="O22" i="5"/>
  <c r="N22" i="5"/>
  <c r="M22" i="5"/>
  <c r="L22" i="5"/>
  <c r="K22" i="5"/>
  <c r="J22" i="5"/>
  <c r="I22" i="5"/>
  <c r="H22" i="5"/>
  <c r="G22" i="5"/>
  <c r="R21" i="5"/>
  <c r="R20" i="5"/>
  <c r="R19" i="5"/>
  <c r="R18" i="5"/>
  <c r="R17" i="5"/>
  <c r="R16" i="5"/>
  <c r="R15" i="5"/>
  <c r="R58" i="5"/>
  <c r="R57" i="5"/>
  <c r="R40" i="5"/>
  <c r="R39" i="5"/>
  <c r="R38" i="5"/>
  <c r="R37" i="5"/>
  <c r="R36" i="5"/>
  <c r="R35" i="5"/>
  <c r="R34" i="5"/>
  <c r="Q41" i="5"/>
  <c r="P41" i="5"/>
  <c r="O41" i="5"/>
  <c r="N41" i="5"/>
  <c r="M41" i="5"/>
  <c r="L41" i="5"/>
  <c r="K41" i="5"/>
  <c r="J41" i="5"/>
  <c r="I41" i="5"/>
  <c r="H41" i="5"/>
  <c r="G41" i="5"/>
  <c r="Q78" i="5"/>
  <c r="P78" i="5"/>
  <c r="O78" i="5"/>
  <c r="N78" i="5"/>
  <c r="M78" i="5"/>
  <c r="L78" i="5"/>
  <c r="K78" i="5"/>
  <c r="J78" i="5"/>
  <c r="I78" i="5"/>
  <c r="H78" i="5"/>
  <c r="G78" i="5"/>
  <c r="F78" i="5"/>
  <c r="Q77" i="5"/>
  <c r="P77" i="5"/>
  <c r="O77" i="5"/>
  <c r="N77" i="5"/>
  <c r="M77" i="5"/>
  <c r="L77" i="5"/>
  <c r="K77" i="5"/>
  <c r="J77" i="5"/>
  <c r="I77" i="5"/>
  <c r="H77" i="5"/>
  <c r="G77" i="5"/>
  <c r="F77" i="5"/>
  <c r="Q76" i="5"/>
  <c r="P76" i="5"/>
  <c r="O76" i="5"/>
  <c r="N76" i="5"/>
  <c r="M76" i="5"/>
  <c r="L76" i="5"/>
  <c r="K76" i="5"/>
  <c r="J76" i="5"/>
  <c r="I76" i="5"/>
  <c r="H76" i="5"/>
  <c r="G76" i="5"/>
  <c r="F76" i="5"/>
  <c r="Q75" i="5"/>
  <c r="R75" i="5" s="1"/>
  <c r="P75" i="5"/>
  <c r="O75" i="5"/>
  <c r="N75" i="5"/>
  <c r="M75" i="5"/>
  <c r="L75" i="5"/>
  <c r="K75" i="5"/>
  <c r="J75" i="5"/>
  <c r="I75" i="5"/>
  <c r="H75" i="5"/>
  <c r="G75" i="5"/>
  <c r="F75" i="5"/>
  <c r="Q74" i="5"/>
  <c r="P74" i="5"/>
  <c r="O74" i="5"/>
  <c r="N74" i="5"/>
  <c r="M74" i="5"/>
  <c r="L74" i="5"/>
  <c r="K74" i="5"/>
  <c r="J74" i="5"/>
  <c r="I74" i="5"/>
  <c r="H74" i="5"/>
  <c r="G74" i="5"/>
  <c r="F74" i="5"/>
  <c r="R74" i="5" s="1"/>
  <c r="Q73" i="5"/>
  <c r="P73" i="5"/>
  <c r="O73" i="5"/>
  <c r="N73" i="5"/>
  <c r="M73" i="5"/>
  <c r="L73" i="5"/>
  <c r="K73" i="5"/>
  <c r="J73" i="5"/>
  <c r="I73" i="5"/>
  <c r="H73" i="5"/>
  <c r="G73" i="5"/>
  <c r="F73" i="5"/>
  <c r="R73" i="5" s="1"/>
  <c r="Q72" i="5"/>
  <c r="P72" i="5"/>
  <c r="O72" i="5"/>
  <c r="N72" i="5"/>
  <c r="M72" i="5"/>
  <c r="L72" i="5"/>
  <c r="K72" i="5"/>
  <c r="J72" i="5"/>
  <c r="I72" i="5"/>
  <c r="H72" i="5"/>
  <c r="G72" i="5"/>
  <c r="F72" i="5"/>
  <c r="R72" i="5" s="1"/>
  <c r="K64" i="5"/>
  <c r="Q71" i="5"/>
  <c r="P71" i="5"/>
  <c r="O71" i="5"/>
  <c r="N71" i="5"/>
  <c r="M71" i="5"/>
  <c r="L71" i="5"/>
  <c r="K71" i="5"/>
  <c r="J71" i="5"/>
  <c r="I71" i="5"/>
  <c r="H71" i="5"/>
  <c r="G71" i="5"/>
  <c r="F71" i="5"/>
  <c r="Q70" i="5"/>
  <c r="P70" i="5"/>
  <c r="O70" i="5"/>
  <c r="N70" i="5"/>
  <c r="M70" i="5"/>
  <c r="L70" i="5"/>
  <c r="K70" i="5"/>
  <c r="J70" i="5"/>
  <c r="I70" i="5"/>
  <c r="H70" i="5"/>
  <c r="G70" i="5"/>
  <c r="F70" i="5"/>
  <c r="Q69" i="5"/>
  <c r="P69" i="5"/>
  <c r="O69" i="5"/>
  <c r="N69" i="5"/>
  <c r="M69" i="5"/>
  <c r="L69" i="5"/>
  <c r="K69" i="5"/>
  <c r="J69" i="5"/>
  <c r="I69" i="5"/>
  <c r="H69" i="5"/>
  <c r="G69" i="5"/>
  <c r="F69" i="5"/>
  <c r="Q68" i="5"/>
  <c r="P68" i="5"/>
  <c r="O68" i="5"/>
  <c r="N68" i="5"/>
  <c r="M68" i="5"/>
  <c r="L68" i="5"/>
  <c r="K68" i="5"/>
  <c r="J68" i="5"/>
  <c r="I68" i="5"/>
  <c r="H68" i="5"/>
  <c r="G68" i="5"/>
  <c r="F68" i="5"/>
  <c r="Q67" i="5"/>
  <c r="P67" i="5"/>
  <c r="O67" i="5"/>
  <c r="N67" i="5"/>
  <c r="M67" i="5"/>
  <c r="L67" i="5"/>
  <c r="K67" i="5"/>
  <c r="J67" i="5"/>
  <c r="I67" i="5"/>
  <c r="H67" i="5"/>
  <c r="G67" i="5"/>
  <c r="F67" i="5"/>
  <c r="Q66" i="5"/>
  <c r="P66" i="5"/>
  <c r="O66" i="5"/>
  <c r="N66" i="5"/>
  <c r="M66" i="5"/>
  <c r="L66" i="5"/>
  <c r="K66" i="5"/>
  <c r="J66" i="5"/>
  <c r="I66" i="5"/>
  <c r="H66" i="5"/>
  <c r="G66" i="5"/>
  <c r="F66" i="5"/>
  <c r="Q65" i="5"/>
  <c r="P65" i="5"/>
  <c r="O65" i="5"/>
  <c r="N65" i="5"/>
  <c r="M65" i="5"/>
  <c r="L65" i="5"/>
  <c r="K65" i="5"/>
  <c r="J65" i="5"/>
  <c r="I65" i="5"/>
  <c r="H65" i="5"/>
  <c r="G65" i="5"/>
  <c r="F65" i="5"/>
  <c r="G64" i="5"/>
  <c r="H64" i="5"/>
  <c r="I64" i="5"/>
  <c r="J64" i="5"/>
  <c r="L64" i="5"/>
  <c r="M64" i="5"/>
  <c r="N64" i="5"/>
  <c r="O64" i="5"/>
  <c r="P64" i="5"/>
  <c r="Q64" i="5"/>
  <c r="F64" i="5"/>
  <c r="F41" i="5"/>
  <c r="Q59" i="5"/>
  <c r="Q58" i="5"/>
  <c r="Q57" i="5"/>
  <c r="Q56" i="5"/>
  <c r="Q55" i="5"/>
  <c r="Q54" i="5"/>
  <c r="Q53" i="5"/>
  <c r="P59" i="5"/>
  <c r="P58" i="5"/>
  <c r="P57" i="5"/>
  <c r="P56" i="5"/>
  <c r="P55" i="5"/>
  <c r="P54" i="5"/>
  <c r="P53" i="5"/>
  <c r="O59" i="5"/>
  <c r="O58" i="5"/>
  <c r="O57" i="5"/>
  <c r="O56" i="5"/>
  <c r="O55" i="5"/>
  <c r="O54" i="5"/>
  <c r="O53" i="5"/>
  <c r="N59" i="5"/>
  <c r="N58" i="5"/>
  <c r="N57" i="5"/>
  <c r="N56" i="5"/>
  <c r="N55" i="5"/>
  <c r="N54" i="5"/>
  <c r="N53" i="5"/>
  <c r="M59" i="5"/>
  <c r="M58" i="5"/>
  <c r="M57" i="5"/>
  <c r="M56" i="5"/>
  <c r="M55" i="5"/>
  <c r="M54" i="5"/>
  <c r="M53" i="5"/>
  <c r="L59" i="5"/>
  <c r="L58" i="5"/>
  <c r="L57" i="5"/>
  <c r="L56" i="5"/>
  <c r="L55" i="5"/>
  <c r="L54" i="5"/>
  <c r="L53" i="5"/>
  <c r="K59" i="5"/>
  <c r="K58" i="5"/>
  <c r="K57" i="5"/>
  <c r="K56" i="5"/>
  <c r="K55" i="5"/>
  <c r="K54" i="5"/>
  <c r="K53" i="5"/>
  <c r="J59" i="5"/>
  <c r="J58" i="5"/>
  <c r="J57" i="5"/>
  <c r="J56" i="5"/>
  <c r="J55" i="5"/>
  <c r="J54" i="5"/>
  <c r="J53" i="5"/>
  <c r="I59" i="5"/>
  <c r="I58" i="5"/>
  <c r="I57" i="5"/>
  <c r="I56" i="5"/>
  <c r="I55" i="5"/>
  <c r="I54" i="5"/>
  <c r="I53" i="5"/>
  <c r="H59" i="5"/>
  <c r="H58" i="5"/>
  <c r="H57" i="5"/>
  <c r="H56" i="5"/>
  <c r="R56" i="5" s="1"/>
  <c r="H55" i="5"/>
  <c r="H54" i="5"/>
  <c r="R54" i="5" s="1"/>
  <c r="H53" i="5"/>
  <c r="G59" i="5"/>
  <c r="R59" i="5" s="1"/>
  <c r="G58" i="5"/>
  <c r="G57" i="5"/>
  <c r="G56" i="5"/>
  <c r="G55" i="5"/>
  <c r="R55" i="5" s="1"/>
  <c r="G54" i="5"/>
  <c r="G53" i="5"/>
  <c r="R53" i="5" s="1"/>
  <c r="J79" i="5" l="1"/>
  <c r="H79" i="5"/>
  <c r="I79" i="5"/>
  <c r="G79" i="5"/>
  <c r="T79" i="5"/>
  <c r="U79" i="5"/>
  <c r="V79" i="5"/>
  <c r="Q79" i="5"/>
  <c r="M79" i="5"/>
  <c r="K79" i="5"/>
  <c r="N79" i="5"/>
  <c r="L79" i="5"/>
  <c r="O79" i="5"/>
  <c r="W79" i="5"/>
  <c r="R77" i="5"/>
  <c r="R78" i="5"/>
  <c r="R76" i="5"/>
  <c r="P79" i="5"/>
  <c r="AR58" i="5"/>
  <c r="AR56" i="5"/>
  <c r="AR54" i="5"/>
  <c r="AE54" i="5"/>
  <c r="AE56" i="5"/>
  <c r="AE58" i="5"/>
  <c r="I7" i="2"/>
  <c r="AQ52" i="5" l="1"/>
  <c r="AQ51" i="5"/>
  <c r="AQ50" i="5"/>
  <c r="AQ49" i="5"/>
  <c r="AQ48" i="5"/>
  <c r="AQ47" i="5"/>
  <c r="AQ46" i="5"/>
  <c r="AP52" i="5"/>
  <c r="AP51" i="5"/>
  <c r="AP50" i="5"/>
  <c r="AP49" i="5"/>
  <c r="AP48" i="5"/>
  <c r="AP47" i="5"/>
  <c r="AP46" i="5"/>
  <c r="AO52" i="5"/>
  <c r="AO51" i="5"/>
  <c r="AO50" i="5"/>
  <c r="AO49" i="5"/>
  <c r="AO48" i="5"/>
  <c r="AO47" i="5"/>
  <c r="AO46" i="5"/>
  <c r="AN52" i="5"/>
  <c r="AN51" i="5"/>
  <c r="AN50" i="5"/>
  <c r="AN49" i="5"/>
  <c r="AN48" i="5"/>
  <c r="AN47" i="5"/>
  <c r="AN46" i="5"/>
  <c r="AM52" i="5"/>
  <c r="AM51" i="5"/>
  <c r="AM50" i="5"/>
  <c r="AM49" i="5"/>
  <c r="AM48" i="5"/>
  <c r="AM47" i="5"/>
  <c r="AM46" i="5"/>
  <c r="AL52" i="5"/>
  <c r="AL51" i="5"/>
  <c r="AL50" i="5"/>
  <c r="AL49" i="5"/>
  <c r="AL48" i="5"/>
  <c r="AL47" i="5"/>
  <c r="AL46" i="5"/>
  <c r="AK52" i="5"/>
  <c r="AK51" i="5"/>
  <c r="AK50" i="5"/>
  <c r="AK49" i="5"/>
  <c r="AK48" i="5"/>
  <c r="AK47" i="5"/>
  <c r="AK46" i="5"/>
  <c r="AJ52" i="5"/>
  <c r="AJ51" i="5"/>
  <c r="AJ50" i="5"/>
  <c r="AJ49" i="5"/>
  <c r="AJ48" i="5"/>
  <c r="AJ47" i="5"/>
  <c r="AJ46" i="5"/>
  <c r="AI52" i="5"/>
  <c r="AI51" i="5"/>
  <c r="AI50" i="5"/>
  <c r="AI49" i="5"/>
  <c r="AI48" i="5"/>
  <c r="AI47" i="5"/>
  <c r="AI46" i="5"/>
  <c r="AH52" i="5"/>
  <c r="AH51" i="5"/>
  <c r="AH50" i="5"/>
  <c r="AH49" i="5"/>
  <c r="AH48" i="5"/>
  <c r="AH47" i="5"/>
  <c r="AH46" i="5"/>
  <c r="AG52" i="5"/>
  <c r="AG51" i="5"/>
  <c r="AG50" i="5"/>
  <c r="AG49" i="5"/>
  <c r="AG48" i="5"/>
  <c r="AG47" i="5"/>
  <c r="AG46" i="5"/>
  <c r="AQ45" i="5"/>
  <c r="AP45" i="5"/>
  <c r="AO45" i="5"/>
  <c r="AN45" i="5"/>
  <c r="AM45" i="5"/>
  <c r="AL45" i="5"/>
  <c r="AK45" i="5"/>
  <c r="AJ45" i="5"/>
  <c r="AI45" i="5"/>
  <c r="AH45" i="5"/>
  <c r="AG45" i="5"/>
  <c r="AF52" i="5"/>
  <c r="AF51" i="5"/>
  <c r="AF50" i="5"/>
  <c r="AF49" i="5"/>
  <c r="AF48" i="5"/>
  <c r="AF47" i="5"/>
  <c r="AF46" i="5"/>
  <c r="AF45" i="5"/>
  <c r="AN60" i="5" l="1"/>
  <c r="AM79" i="5"/>
  <c r="AL60" i="5"/>
  <c r="AO79" i="5"/>
  <c r="AK79" i="5"/>
  <c r="AI79" i="5"/>
  <c r="AG79" i="5"/>
  <c r="AH60" i="5"/>
  <c r="AJ60" i="5"/>
  <c r="AP60" i="5"/>
  <c r="AQ79" i="5"/>
  <c r="AF60" i="5"/>
  <c r="AG60" i="5"/>
  <c r="AI60" i="5"/>
  <c r="AK60" i="5"/>
  <c r="AM60" i="5"/>
  <c r="AO60" i="5"/>
  <c r="AQ60" i="5"/>
  <c r="AF79" i="5"/>
  <c r="AH79" i="5"/>
  <c r="AJ79" i="5"/>
  <c r="AL79" i="5"/>
  <c r="AN79" i="5"/>
  <c r="AP79" i="5"/>
  <c r="S79" i="5"/>
  <c r="AD79" i="5"/>
  <c r="Z79" i="5"/>
  <c r="Y79" i="5"/>
  <c r="X79" i="5"/>
  <c r="AD52" i="5"/>
  <c r="AD51" i="5"/>
  <c r="AD50" i="5"/>
  <c r="AD49" i="5"/>
  <c r="AD48" i="5"/>
  <c r="AD47" i="5"/>
  <c r="AD46" i="5"/>
  <c r="AC52" i="5"/>
  <c r="AC51" i="5"/>
  <c r="AC50" i="5"/>
  <c r="AC49" i="5"/>
  <c r="AC48" i="5"/>
  <c r="AC47" i="5"/>
  <c r="AC46" i="5"/>
  <c r="AB52" i="5"/>
  <c r="AB51" i="5"/>
  <c r="AB50" i="5"/>
  <c r="AB49" i="5"/>
  <c r="AB48" i="5"/>
  <c r="AB47" i="5"/>
  <c r="AB46" i="5"/>
  <c r="AA52" i="5"/>
  <c r="AA51" i="5"/>
  <c r="AA50" i="5"/>
  <c r="AA49" i="5"/>
  <c r="AA48" i="5"/>
  <c r="AA47" i="5"/>
  <c r="AA46" i="5"/>
  <c r="Z52" i="5"/>
  <c r="Z51" i="5"/>
  <c r="Z50" i="5"/>
  <c r="Z49" i="5"/>
  <c r="Z48" i="5"/>
  <c r="Z47" i="5"/>
  <c r="Z46" i="5"/>
  <c r="Y52" i="5"/>
  <c r="Y51" i="5"/>
  <c r="Y50" i="5"/>
  <c r="Y49" i="5"/>
  <c r="Y48" i="5"/>
  <c r="Y47" i="5"/>
  <c r="Y46" i="5"/>
  <c r="X52" i="5"/>
  <c r="X51" i="5"/>
  <c r="X50" i="5"/>
  <c r="X49" i="5"/>
  <c r="X48" i="5"/>
  <c r="X47" i="5"/>
  <c r="X46" i="5"/>
  <c r="W52" i="5"/>
  <c r="W51" i="5"/>
  <c r="W50" i="5"/>
  <c r="W49" i="5"/>
  <c r="W48" i="5"/>
  <c r="W47" i="5"/>
  <c r="W46" i="5"/>
  <c r="V52" i="5"/>
  <c r="V51" i="5"/>
  <c r="V50" i="5"/>
  <c r="V49" i="5"/>
  <c r="V48" i="5"/>
  <c r="V47" i="5"/>
  <c r="V46" i="5"/>
  <c r="U52" i="5"/>
  <c r="U51" i="5"/>
  <c r="U50" i="5"/>
  <c r="U49" i="5"/>
  <c r="U48" i="5"/>
  <c r="U47" i="5"/>
  <c r="U46" i="5"/>
  <c r="T52" i="5"/>
  <c r="T51" i="5"/>
  <c r="T50" i="5"/>
  <c r="T49" i="5"/>
  <c r="T48" i="5"/>
  <c r="T47" i="5"/>
  <c r="T46" i="5"/>
  <c r="S52" i="5"/>
  <c r="S51" i="5"/>
  <c r="S50" i="5"/>
  <c r="S49" i="5"/>
  <c r="S48" i="5"/>
  <c r="S47" i="5"/>
  <c r="S46" i="5"/>
  <c r="AD45" i="5"/>
  <c r="AD60" i="5" s="1"/>
  <c r="AC45" i="5"/>
  <c r="AB45" i="5"/>
  <c r="AA45" i="5"/>
  <c r="Z45" i="5"/>
  <c r="Z60" i="5" s="1"/>
  <c r="Y45" i="5"/>
  <c r="X45" i="5"/>
  <c r="X60" i="5" s="1"/>
  <c r="W45" i="5"/>
  <c r="W60" i="5" s="1"/>
  <c r="V45" i="5"/>
  <c r="V60" i="5" s="1"/>
  <c r="U45" i="5"/>
  <c r="U60" i="5" s="1"/>
  <c r="T45" i="5"/>
  <c r="T60" i="5" s="1"/>
  <c r="S45" i="5"/>
  <c r="S60" i="5" l="1"/>
  <c r="AC60" i="5"/>
  <c r="AC79" i="5"/>
  <c r="AB60" i="5"/>
  <c r="AB79" i="5"/>
  <c r="AA60" i="5"/>
  <c r="AA79" i="5"/>
  <c r="Y60" i="5"/>
  <c r="CI9" i="2"/>
  <c r="CI8" i="2"/>
  <c r="CI7" i="2"/>
  <c r="CI6" i="2"/>
  <c r="BV9" i="2"/>
  <c r="BV8" i="2"/>
  <c r="BV7" i="2"/>
  <c r="BV6" i="2"/>
  <c r="BI9" i="2"/>
  <c r="BI8" i="2"/>
  <c r="BI7" i="2"/>
  <c r="BI6" i="2"/>
  <c r="P52" i="5"/>
  <c r="P51" i="5"/>
  <c r="P50" i="5"/>
  <c r="P49" i="5"/>
  <c r="P48" i="5"/>
  <c r="P47" i="5"/>
  <c r="P46" i="5"/>
  <c r="P45" i="5"/>
  <c r="P60" i="5" s="1"/>
  <c r="O52" i="5"/>
  <c r="O51" i="5"/>
  <c r="O50" i="5"/>
  <c r="O49" i="5"/>
  <c r="O48" i="5"/>
  <c r="O47" i="5"/>
  <c r="O46" i="5"/>
  <c r="O45" i="5"/>
  <c r="N52" i="5"/>
  <c r="N51" i="5"/>
  <c r="N50" i="5"/>
  <c r="N49" i="5"/>
  <c r="N48" i="5"/>
  <c r="N47" i="5"/>
  <c r="N46" i="5"/>
  <c r="N45" i="5"/>
  <c r="N60" i="5" s="1"/>
  <c r="M52" i="5"/>
  <c r="M51" i="5"/>
  <c r="M50" i="5"/>
  <c r="M49" i="5"/>
  <c r="M48" i="5"/>
  <c r="M47" i="5"/>
  <c r="M46" i="5"/>
  <c r="M45" i="5"/>
  <c r="K52" i="5"/>
  <c r="K51" i="5"/>
  <c r="K50" i="5"/>
  <c r="K49" i="5"/>
  <c r="K48" i="5"/>
  <c r="K47" i="5"/>
  <c r="K46" i="5"/>
  <c r="K45" i="5"/>
  <c r="K60" i="5" s="1"/>
  <c r="J52" i="5"/>
  <c r="J51" i="5"/>
  <c r="J50" i="5"/>
  <c r="J49" i="5"/>
  <c r="J48" i="5"/>
  <c r="J47" i="5"/>
  <c r="J46" i="5"/>
  <c r="J45" i="5"/>
  <c r="J60" i="5" s="1"/>
  <c r="I52" i="5"/>
  <c r="I51" i="5"/>
  <c r="I50" i="5"/>
  <c r="I49" i="5"/>
  <c r="I48" i="5"/>
  <c r="I47" i="5"/>
  <c r="I46" i="5"/>
  <c r="I45" i="5"/>
  <c r="H52" i="5"/>
  <c r="H51" i="5"/>
  <c r="H50" i="5"/>
  <c r="H49" i="5"/>
  <c r="H48" i="5"/>
  <c r="H47" i="5"/>
  <c r="H46" i="5"/>
  <c r="H45" i="5"/>
  <c r="G45" i="5"/>
  <c r="I60" i="5" l="1"/>
  <c r="M60" i="5"/>
  <c r="H60" i="5"/>
  <c r="O60" i="5"/>
  <c r="L52" i="5"/>
  <c r="L51" i="5"/>
  <c r="L50" i="5"/>
  <c r="L49" i="5"/>
  <c r="L48" i="5"/>
  <c r="L47" i="5"/>
  <c r="L46" i="5"/>
  <c r="L45" i="5"/>
  <c r="L60" i="5" s="1"/>
  <c r="Q52" i="5"/>
  <c r="Q51" i="5"/>
  <c r="Q50" i="5"/>
  <c r="Q49" i="5"/>
  <c r="Q48" i="5"/>
  <c r="Q47" i="5"/>
  <c r="Q46" i="5"/>
  <c r="Q45" i="5"/>
  <c r="G46" i="5"/>
  <c r="G47" i="5"/>
  <c r="G48" i="5"/>
  <c r="G49" i="5"/>
  <c r="G50" i="5"/>
  <c r="G51" i="5"/>
  <c r="G52" i="5"/>
  <c r="G60" i="5" l="1"/>
  <c r="Q60" i="5"/>
  <c r="R49" i="5"/>
  <c r="R47" i="5"/>
  <c r="R48" i="5"/>
  <c r="R30" i="5" l="1"/>
  <c r="R29" i="5"/>
  <c r="R28" i="5"/>
  <c r="AE49" i="5"/>
  <c r="AE48" i="5"/>
  <c r="AE47" i="5"/>
  <c r="AR49" i="5"/>
  <c r="AR48" i="5"/>
  <c r="AR47" i="5"/>
  <c r="AR67" i="5"/>
  <c r="AR66" i="5"/>
  <c r="AR65" i="5"/>
  <c r="AE67" i="5"/>
  <c r="AE66" i="5"/>
  <c r="AE65" i="5"/>
  <c r="R67" i="5"/>
  <c r="R66" i="5"/>
  <c r="R65" i="5"/>
  <c r="AE30" i="5"/>
  <c r="AE29" i="5"/>
  <c r="AE28" i="5"/>
  <c r="AR30" i="5"/>
  <c r="AR29" i="5"/>
  <c r="AR28" i="5"/>
  <c r="AR13" i="5"/>
  <c r="AR12" i="5"/>
  <c r="AR11" i="5"/>
  <c r="AE13" i="5"/>
  <c r="AE12" i="5"/>
  <c r="AE11" i="5"/>
  <c r="R13" i="5"/>
  <c r="R12" i="5"/>
  <c r="R11" i="5"/>
  <c r="E28" i="1" l="1"/>
  <c r="E14" i="6" s="1"/>
  <c r="H19" i="7"/>
  <c r="J19" i="7" s="1"/>
  <c r="N3" i="7"/>
  <c r="F3" i="7"/>
  <c r="H3" i="7" s="1"/>
  <c r="J3" i="7" s="1"/>
  <c r="L3" i="7" s="1"/>
  <c r="D3" i="7"/>
  <c r="AD29" i="6"/>
  <c r="AT29" i="6" s="1"/>
  <c r="P29" i="6"/>
  <c r="AT27" i="6"/>
  <c r="AD27" i="6"/>
  <c r="P27" i="6"/>
  <c r="AD26" i="6"/>
  <c r="AT26" i="6" s="1"/>
  <c r="P26" i="6"/>
  <c r="AT20" i="6"/>
  <c r="AD20" i="6"/>
  <c r="P20" i="6"/>
  <c r="D18" i="6"/>
  <c r="G6" i="6"/>
  <c r="G21" i="6" s="1"/>
  <c r="G18" i="6" s="1"/>
  <c r="E6" i="6"/>
  <c r="E21" i="6" s="1"/>
  <c r="E18" i="6" s="1"/>
  <c r="D41" i="5"/>
  <c r="F22" i="5"/>
  <c r="D22" i="5"/>
  <c r="AR14" i="5"/>
  <c r="AE14" i="5"/>
  <c r="R14" i="5"/>
  <c r="R9" i="5"/>
  <c r="R8" i="5"/>
  <c r="AR7" i="5"/>
  <c r="AE7" i="5"/>
  <c r="R7" i="5"/>
  <c r="AR48" i="4"/>
  <c r="AD48" i="4"/>
  <c r="P48" i="4"/>
  <c r="AR47" i="4"/>
  <c r="AD47" i="4"/>
  <c r="P47" i="4"/>
  <c r="AQ46" i="4"/>
  <c r="AQ30" i="4" s="1"/>
  <c r="AP46" i="4"/>
  <c r="AO46" i="4"/>
  <c r="AO30" i="4" s="1"/>
  <c r="AN46" i="4"/>
  <c r="AM46" i="4"/>
  <c r="AL46" i="4"/>
  <c r="AK46" i="4"/>
  <c r="AK30" i="4" s="1"/>
  <c r="AJ46" i="4"/>
  <c r="AI46" i="4"/>
  <c r="AI30" i="4" s="1"/>
  <c r="AH46" i="4"/>
  <c r="AG46" i="4"/>
  <c r="AG30" i="4" s="1"/>
  <c r="AF46" i="4"/>
  <c r="AC46" i="4"/>
  <c r="AB46" i="4"/>
  <c r="AB30" i="4" s="1"/>
  <c r="AA46" i="4"/>
  <c r="Z46" i="4"/>
  <c r="Z30" i="4" s="1"/>
  <c r="Y46" i="4"/>
  <c r="X46" i="4"/>
  <c r="X30" i="4" s="1"/>
  <c r="W46" i="4"/>
  <c r="V46" i="4"/>
  <c r="U46" i="4"/>
  <c r="T46" i="4"/>
  <c r="T30" i="4" s="1"/>
  <c r="S46" i="4"/>
  <c r="R46" i="4"/>
  <c r="R30" i="4" s="1"/>
  <c r="O46" i="4"/>
  <c r="N46" i="4"/>
  <c r="M46" i="4"/>
  <c r="L46" i="4"/>
  <c r="K46" i="4"/>
  <c r="J46" i="4"/>
  <c r="I46" i="4"/>
  <c r="H46" i="4"/>
  <c r="G46" i="4"/>
  <c r="F46" i="4"/>
  <c r="E46" i="4"/>
  <c r="D46" i="4"/>
  <c r="AR45" i="4"/>
  <c r="AD45" i="4"/>
  <c r="AR44" i="4"/>
  <c r="AD44" i="4"/>
  <c r="P44" i="4"/>
  <c r="AR43" i="4"/>
  <c r="AD43" i="4"/>
  <c r="P43" i="4"/>
  <c r="AR42" i="4"/>
  <c r="AD42" i="4"/>
  <c r="P42" i="4"/>
  <c r="AR41" i="4"/>
  <c r="AD41" i="4"/>
  <c r="P41" i="4"/>
  <c r="AR40" i="4"/>
  <c r="AD40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R39" i="4" s="1"/>
  <c r="AC39" i="4"/>
  <c r="AB39" i="4"/>
  <c r="AA39" i="4"/>
  <c r="Z39" i="4"/>
  <c r="Y39" i="4"/>
  <c r="X39" i="4"/>
  <c r="W39" i="4"/>
  <c r="V39" i="4"/>
  <c r="U39" i="4"/>
  <c r="T39" i="4"/>
  <c r="S39" i="4"/>
  <c r="R39" i="4"/>
  <c r="M39" i="4"/>
  <c r="L39" i="4"/>
  <c r="J39" i="4"/>
  <c r="H39" i="4"/>
  <c r="G39" i="4"/>
  <c r="G30" i="4" s="1"/>
  <c r="F39" i="4"/>
  <c r="E39" i="4"/>
  <c r="D39" i="4"/>
  <c r="AR38" i="4"/>
  <c r="AD38" i="4"/>
  <c r="P38" i="4"/>
  <c r="AR37" i="4"/>
  <c r="AD37" i="4"/>
  <c r="P37" i="4"/>
  <c r="AR36" i="4"/>
  <c r="AD36" i="4"/>
  <c r="P36" i="4"/>
  <c r="AR35" i="4"/>
  <c r="AD35" i="4"/>
  <c r="P35" i="4"/>
  <c r="AR34" i="4"/>
  <c r="AD34" i="4"/>
  <c r="K31" i="4"/>
  <c r="AR33" i="4"/>
  <c r="AD33" i="4"/>
  <c r="P33" i="4"/>
  <c r="AR32" i="4"/>
  <c r="AD32" i="4"/>
  <c r="P32" i="4"/>
  <c r="AQ31" i="4"/>
  <c r="AP31" i="4"/>
  <c r="AP30" i="4" s="1"/>
  <c r="AO31" i="4"/>
  <c r="AN31" i="4"/>
  <c r="AN30" i="4" s="1"/>
  <c r="AM31" i="4"/>
  <c r="AL31" i="4"/>
  <c r="AL30" i="4" s="1"/>
  <c r="AK31" i="4"/>
  <c r="AJ31" i="4"/>
  <c r="AJ30" i="4" s="1"/>
  <c r="AI31" i="4"/>
  <c r="AH31" i="4"/>
  <c r="AH30" i="4" s="1"/>
  <c r="AG31" i="4"/>
  <c r="AF31" i="4"/>
  <c r="AF30" i="4" s="1"/>
  <c r="AC31" i="4"/>
  <c r="AC30" i="4" s="1"/>
  <c r="AB31" i="4"/>
  <c r="AA31" i="4"/>
  <c r="AA30" i="4" s="1"/>
  <c r="Z31" i="4"/>
  <c r="Y31" i="4"/>
  <c r="Y30" i="4" s="1"/>
  <c r="X31" i="4"/>
  <c r="W31" i="4"/>
  <c r="W30" i="4" s="1"/>
  <c r="V31" i="4"/>
  <c r="U31" i="4"/>
  <c r="U30" i="4" s="1"/>
  <c r="T31" i="4"/>
  <c r="S31" i="4"/>
  <c r="S30" i="4" s="1"/>
  <c r="R31" i="4"/>
  <c r="L31" i="4"/>
  <c r="L30" i="4" s="1"/>
  <c r="J31" i="4"/>
  <c r="I31" i="4"/>
  <c r="H31" i="4"/>
  <c r="H30" i="4" s="1"/>
  <c r="G31" i="4"/>
  <c r="F31" i="4"/>
  <c r="F30" i="4" s="1"/>
  <c r="E31" i="4"/>
  <c r="D31" i="4"/>
  <c r="D30" i="4" s="1"/>
  <c r="AM30" i="4"/>
  <c r="V30" i="4"/>
  <c r="AD30" i="4" s="1"/>
  <c r="E30" i="4"/>
  <c r="AR29" i="4"/>
  <c r="AD29" i="4"/>
  <c r="P29" i="4"/>
  <c r="AR28" i="4"/>
  <c r="AD28" i="4"/>
  <c r="AR27" i="4"/>
  <c r="AD27" i="4"/>
  <c r="P27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C26" i="4"/>
  <c r="AB26" i="4"/>
  <c r="AA26" i="4"/>
  <c r="Z26" i="4"/>
  <c r="Y26" i="4"/>
  <c r="X26" i="4"/>
  <c r="W26" i="4"/>
  <c r="V26" i="4"/>
  <c r="U26" i="4"/>
  <c r="T26" i="4"/>
  <c r="S26" i="4"/>
  <c r="R26" i="4"/>
  <c r="K26" i="4"/>
  <c r="I26" i="4"/>
  <c r="H26" i="4"/>
  <c r="G26" i="4"/>
  <c r="F26" i="4"/>
  <c r="E26" i="4"/>
  <c r="D26" i="4"/>
  <c r="AR25" i="4"/>
  <c r="AD25" i="4"/>
  <c r="P25" i="4"/>
  <c r="AR24" i="4"/>
  <c r="AD24" i="4"/>
  <c r="P24" i="4"/>
  <c r="AR23" i="4"/>
  <c r="AD23" i="4"/>
  <c r="P23" i="4"/>
  <c r="AR22" i="4"/>
  <c r="AD22" i="4"/>
  <c r="P22" i="4"/>
  <c r="AR21" i="4"/>
  <c r="AD21" i="4"/>
  <c r="P21" i="4"/>
  <c r="AR20" i="4"/>
  <c r="AD20" i="4"/>
  <c r="P20" i="4"/>
  <c r="AR19" i="4"/>
  <c r="AD19" i="4"/>
  <c r="P19" i="4"/>
  <c r="AR18" i="4"/>
  <c r="AD18" i="4"/>
  <c r="P18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C17" i="4"/>
  <c r="AB17" i="4"/>
  <c r="AB5" i="4" s="1"/>
  <c r="AB49" i="4" s="1"/>
  <c r="AB13" i="6" s="1"/>
  <c r="AA17" i="4"/>
  <c r="Z17" i="4"/>
  <c r="Z5" i="4" s="1"/>
  <c r="Y17" i="4"/>
  <c r="X17" i="4"/>
  <c r="W17" i="4"/>
  <c r="V17" i="4"/>
  <c r="V5" i="4" s="1"/>
  <c r="U17" i="4"/>
  <c r="T17" i="4"/>
  <c r="S17" i="4"/>
  <c r="R17" i="4"/>
  <c r="R5" i="4" s="1"/>
  <c r="O17" i="4"/>
  <c r="N17" i="4"/>
  <c r="M17" i="4"/>
  <c r="L17" i="4"/>
  <c r="K17" i="4"/>
  <c r="J17" i="4"/>
  <c r="I17" i="4"/>
  <c r="H17" i="4"/>
  <c r="G17" i="4"/>
  <c r="F17" i="4"/>
  <c r="E17" i="4"/>
  <c r="E5" i="4" s="1"/>
  <c r="D17" i="4"/>
  <c r="AR16" i="4"/>
  <c r="AD16" i="4"/>
  <c r="P16" i="4"/>
  <c r="AR15" i="4"/>
  <c r="AD15" i="4"/>
  <c r="P15" i="4"/>
  <c r="AR14" i="4"/>
  <c r="AD14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R13" i="4" s="1"/>
  <c r="AC13" i="4"/>
  <c r="AB13" i="4"/>
  <c r="AA13" i="4"/>
  <c r="Z13" i="4"/>
  <c r="Y13" i="4"/>
  <c r="X13" i="4"/>
  <c r="W13" i="4"/>
  <c r="V13" i="4"/>
  <c r="U13" i="4"/>
  <c r="T13" i="4"/>
  <c r="S13" i="4"/>
  <c r="R13" i="4"/>
  <c r="AD13" i="4" s="1"/>
  <c r="AR12" i="4"/>
  <c r="AD12" i="4"/>
  <c r="P12" i="4"/>
  <c r="AR11" i="4"/>
  <c r="AD11" i="4"/>
  <c r="O6" i="4"/>
  <c r="AR10" i="4"/>
  <c r="AD10" i="4"/>
  <c r="P10" i="4"/>
  <c r="AR9" i="4"/>
  <c r="AD9" i="4"/>
  <c r="M6" i="4"/>
  <c r="AR8" i="4"/>
  <c r="AD8" i="4"/>
  <c r="P8" i="4"/>
  <c r="AR7" i="4"/>
  <c r="AD7" i="4"/>
  <c r="P7" i="4"/>
  <c r="AQ6" i="4"/>
  <c r="AP6" i="4"/>
  <c r="AO6" i="4"/>
  <c r="AN6" i="4"/>
  <c r="AM6" i="4"/>
  <c r="AL6" i="4"/>
  <c r="AK6" i="4"/>
  <c r="AJ6" i="4"/>
  <c r="AI6" i="4"/>
  <c r="AH6" i="4"/>
  <c r="AG6" i="4"/>
  <c r="AF6" i="4"/>
  <c r="AC6" i="4"/>
  <c r="AB6" i="4"/>
  <c r="AA6" i="4"/>
  <c r="Z6" i="4"/>
  <c r="Y6" i="4"/>
  <c r="X6" i="4"/>
  <c r="W6" i="4"/>
  <c r="V6" i="4"/>
  <c r="U6" i="4"/>
  <c r="T6" i="4"/>
  <c r="S6" i="4"/>
  <c r="R6" i="4"/>
  <c r="N6" i="4"/>
  <c r="L6" i="4"/>
  <c r="J6" i="4"/>
  <c r="F6" i="4"/>
  <c r="F5" i="4" s="1"/>
  <c r="E6" i="4"/>
  <c r="D6" i="4"/>
  <c r="T5" i="4"/>
  <c r="AO9" i="3"/>
  <c r="AN9" i="3"/>
  <c r="AM9" i="3"/>
  <c r="AL9" i="3"/>
  <c r="AK9" i="3"/>
  <c r="AJ9" i="3"/>
  <c r="AI9" i="3"/>
  <c r="AH9" i="3"/>
  <c r="AG9" i="3"/>
  <c r="AF9" i="3"/>
  <c r="AE9" i="3"/>
  <c r="AD9" i="3"/>
  <c r="AP9" i="3" s="1"/>
  <c r="AB9" i="3"/>
  <c r="AA9" i="3"/>
  <c r="Z9" i="3"/>
  <c r="Y9" i="3"/>
  <c r="X9" i="3"/>
  <c r="W9" i="3"/>
  <c r="V9" i="3"/>
  <c r="U9" i="3"/>
  <c r="T9" i="3"/>
  <c r="S9" i="3"/>
  <c r="R9" i="3"/>
  <c r="Q9" i="3"/>
  <c r="AC9" i="3" s="1"/>
  <c r="O9" i="3"/>
  <c r="N9" i="3"/>
  <c r="M9" i="3"/>
  <c r="L9" i="3"/>
  <c r="K9" i="3"/>
  <c r="J9" i="3"/>
  <c r="I9" i="3"/>
  <c r="H9" i="3"/>
  <c r="AO8" i="3"/>
  <c r="AN8" i="3"/>
  <c r="AM8" i="3"/>
  <c r="AL8" i="3"/>
  <c r="AK8" i="3"/>
  <c r="AJ8" i="3"/>
  <c r="AI8" i="3"/>
  <c r="AH8" i="3"/>
  <c r="AG8" i="3"/>
  <c r="AF8" i="3"/>
  <c r="AE8" i="3"/>
  <c r="AD8" i="3"/>
  <c r="AB8" i="3"/>
  <c r="AA8" i="3"/>
  <c r="Z8" i="3"/>
  <c r="Y8" i="3"/>
  <c r="X8" i="3"/>
  <c r="W8" i="3"/>
  <c r="V8" i="3"/>
  <c r="U8" i="3"/>
  <c r="T8" i="3"/>
  <c r="S8" i="3"/>
  <c r="R8" i="3"/>
  <c r="Q8" i="3"/>
  <c r="O8" i="3"/>
  <c r="N8" i="3"/>
  <c r="M8" i="3"/>
  <c r="L8" i="3"/>
  <c r="K8" i="3"/>
  <c r="J8" i="3"/>
  <c r="I8" i="3"/>
  <c r="H8" i="3"/>
  <c r="AO7" i="3"/>
  <c r="AN7" i="3"/>
  <c r="AM7" i="3"/>
  <c r="AL7" i="3"/>
  <c r="AK7" i="3"/>
  <c r="AJ7" i="3"/>
  <c r="AI7" i="3"/>
  <c r="AH7" i="3"/>
  <c r="AG7" i="3"/>
  <c r="AF7" i="3"/>
  <c r="AE7" i="3"/>
  <c r="AD7" i="3"/>
  <c r="AB7" i="3"/>
  <c r="AA7" i="3"/>
  <c r="Z7" i="3"/>
  <c r="Y7" i="3"/>
  <c r="X7" i="3"/>
  <c r="W7" i="3"/>
  <c r="V7" i="3"/>
  <c r="U7" i="3"/>
  <c r="T7" i="3"/>
  <c r="S7" i="3"/>
  <c r="R7" i="3"/>
  <c r="Q7" i="3"/>
  <c r="O7" i="3"/>
  <c r="N7" i="3"/>
  <c r="M7" i="3"/>
  <c r="L7" i="3"/>
  <c r="K7" i="3"/>
  <c r="J7" i="3"/>
  <c r="I7" i="3"/>
  <c r="H7" i="3"/>
  <c r="AO6" i="3"/>
  <c r="AN6" i="3"/>
  <c r="AM6" i="3"/>
  <c r="AL6" i="3"/>
  <c r="AK6" i="3"/>
  <c r="AJ6" i="3"/>
  <c r="AI6" i="3"/>
  <c r="AH6" i="3"/>
  <c r="AG6" i="3"/>
  <c r="AF6" i="3"/>
  <c r="AE6" i="3"/>
  <c r="AD6" i="3"/>
  <c r="AB6" i="3"/>
  <c r="AA6" i="3"/>
  <c r="Z6" i="3"/>
  <c r="Y6" i="3"/>
  <c r="X6" i="3"/>
  <c r="W6" i="3"/>
  <c r="V6" i="3"/>
  <c r="U6" i="3"/>
  <c r="T6" i="3"/>
  <c r="S6" i="3"/>
  <c r="R6" i="3"/>
  <c r="Q6" i="3"/>
  <c r="O6" i="3"/>
  <c r="N6" i="3"/>
  <c r="M6" i="3"/>
  <c r="L6" i="3"/>
  <c r="K6" i="3"/>
  <c r="J6" i="3"/>
  <c r="I6" i="3"/>
  <c r="H6" i="3"/>
  <c r="D15" i="3"/>
  <c r="D12" i="6" s="1"/>
  <c r="AU18" i="2"/>
  <c r="AT18" i="2"/>
  <c r="AS18" i="2"/>
  <c r="AR18" i="2"/>
  <c r="AQ18" i="2"/>
  <c r="AP18" i="2"/>
  <c r="AO18" i="2"/>
  <c r="AN18" i="2"/>
  <c r="AM18" i="2"/>
  <c r="AL18" i="2"/>
  <c r="AK18" i="2"/>
  <c r="AJ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P18" i="2"/>
  <c r="O18" i="2"/>
  <c r="N18" i="2"/>
  <c r="M18" i="2"/>
  <c r="L18" i="2"/>
  <c r="K18" i="2"/>
  <c r="J18" i="2"/>
  <c r="E18" i="2"/>
  <c r="D18" i="2"/>
  <c r="I10" i="2"/>
  <c r="F10" i="2"/>
  <c r="I9" i="2"/>
  <c r="F9" i="2"/>
  <c r="I8" i="2"/>
  <c r="F8" i="2"/>
  <c r="F7" i="2"/>
  <c r="I6" i="2"/>
  <c r="F6" i="2"/>
  <c r="AS14" i="6"/>
  <c r="AL28" i="1"/>
  <c r="AR14" i="6" s="1"/>
  <c r="AK28" i="1"/>
  <c r="AQ14" i="6" s="1"/>
  <c r="AJ28" i="1"/>
  <c r="AP14" i="6" s="1"/>
  <c r="AI28" i="1"/>
  <c r="AO14" i="6" s="1"/>
  <c r="AH28" i="1"/>
  <c r="AN14" i="6" s="1"/>
  <c r="AG28" i="1"/>
  <c r="AM14" i="6" s="1"/>
  <c r="AF28" i="1"/>
  <c r="AL14" i="6" s="1"/>
  <c r="AE28" i="1"/>
  <c r="AK14" i="6" s="1"/>
  <c r="AD28" i="1"/>
  <c r="AJ14" i="6" s="1"/>
  <c r="AC28" i="1"/>
  <c r="AI14" i="6" s="1"/>
  <c r="Y28" i="1"/>
  <c r="AA14" i="6" s="1"/>
  <c r="X28" i="1"/>
  <c r="Z14" i="6" s="1"/>
  <c r="W28" i="1"/>
  <c r="Y14" i="6" s="1"/>
  <c r="V28" i="1"/>
  <c r="X14" i="6" s="1"/>
  <c r="W14" i="6"/>
  <c r="T28" i="1"/>
  <c r="V14" i="6" s="1"/>
  <c r="S28" i="1"/>
  <c r="U14" i="6" s="1"/>
  <c r="R28" i="1"/>
  <c r="T14" i="6" s="1"/>
  <c r="Q28" i="1"/>
  <c r="S14" i="6" s="1"/>
  <c r="P28" i="1"/>
  <c r="R14" i="6" s="1"/>
  <c r="O28" i="1"/>
  <c r="O14" i="6" s="1"/>
  <c r="N28" i="1"/>
  <c r="N14" i="6" s="1"/>
  <c r="M28" i="1"/>
  <c r="M14" i="6" s="1"/>
  <c r="L28" i="1"/>
  <c r="L14" i="6" s="1"/>
  <c r="K28" i="1"/>
  <c r="K14" i="6" s="1"/>
  <c r="J28" i="1"/>
  <c r="J14" i="6" s="1"/>
  <c r="I28" i="1"/>
  <c r="I14" i="6" s="1"/>
  <c r="H28" i="1"/>
  <c r="H14" i="6" s="1"/>
  <c r="G28" i="1"/>
  <c r="G14" i="6" s="1"/>
  <c r="F28" i="1"/>
  <c r="F14" i="6" s="1"/>
  <c r="D28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O5" i="4" l="1"/>
  <c r="AD6" i="4"/>
  <c r="AG5" i="4"/>
  <c r="AI5" i="4"/>
  <c r="AI49" i="4" s="1"/>
  <c r="AK13" i="6" s="1"/>
  <c r="AK5" i="4"/>
  <c r="AM5" i="4"/>
  <c r="AM49" i="4" s="1"/>
  <c r="AO13" i="6" s="1"/>
  <c r="AQ5" i="4"/>
  <c r="AQ49" i="4" s="1"/>
  <c r="AS13" i="6" s="1"/>
  <c r="AR26" i="4"/>
  <c r="S5" i="4"/>
  <c r="S49" i="4" s="1"/>
  <c r="S13" i="6" s="1"/>
  <c r="U5" i="4"/>
  <c r="U49" i="4" s="1"/>
  <c r="U13" i="6" s="1"/>
  <c r="W5" i="4"/>
  <c r="W49" i="4" s="1"/>
  <c r="W13" i="6" s="1"/>
  <c r="Y5" i="4"/>
  <c r="Y49" i="4" s="1"/>
  <c r="Y13" i="6" s="1"/>
  <c r="AA5" i="4"/>
  <c r="AA49" i="4" s="1"/>
  <c r="AA13" i="6" s="1"/>
  <c r="AC5" i="4"/>
  <c r="AC49" i="4" s="1"/>
  <c r="AC13" i="6" s="1"/>
  <c r="AD26" i="4"/>
  <c r="X5" i="4"/>
  <c r="H15" i="3"/>
  <c r="H12" i="6" s="1"/>
  <c r="L15" i="3"/>
  <c r="L12" i="6" s="1"/>
  <c r="Q15" i="3"/>
  <c r="R12" i="6" s="1"/>
  <c r="S15" i="3"/>
  <c r="T12" i="6" s="1"/>
  <c r="U15" i="3"/>
  <c r="V12" i="6" s="1"/>
  <c r="W15" i="3"/>
  <c r="X12" i="6" s="1"/>
  <c r="Y15" i="3"/>
  <c r="Z12" i="6" s="1"/>
  <c r="AA15" i="3"/>
  <c r="AB12" i="6" s="1"/>
  <c r="AD15" i="3"/>
  <c r="AH12" i="6" s="1"/>
  <c r="AF15" i="3"/>
  <c r="AJ12" i="6" s="1"/>
  <c r="AH15" i="3"/>
  <c r="AL12" i="6" s="1"/>
  <c r="AJ15" i="3"/>
  <c r="AN12" i="6" s="1"/>
  <c r="AL15" i="3"/>
  <c r="AP12" i="6" s="1"/>
  <c r="AN15" i="3"/>
  <c r="AR12" i="6" s="1"/>
  <c r="AK49" i="4"/>
  <c r="AM13" i="6" s="1"/>
  <c r="T49" i="4"/>
  <c r="T13" i="6" s="1"/>
  <c r="P17" i="4"/>
  <c r="P46" i="4"/>
  <c r="E49" i="4"/>
  <c r="E13" i="6" s="1"/>
  <c r="Q18" i="2"/>
  <c r="AE71" i="5"/>
  <c r="AE52" i="5"/>
  <c r="I6" i="6"/>
  <c r="K6" i="6"/>
  <c r="R52" i="5"/>
  <c r="M6" i="6"/>
  <c r="AR45" i="5"/>
  <c r="F6" i="6"/>
  <c r="F21" i="6" s="1"/>
  <c r="F18" i="6" s="1"/>
  <c r="H6" i="6"/>
  <c r="J6" i="6"/>
  <c r="L6" i="6"/>
  <c r="N6" i="6"/>
  <c r="O6" i="6"/>
  <c r="R51" i="5"/>
  <c r="R10" i="5"/>
  <c r="R22" i="5" s="1"/>
  <c r="AC7" i="3"/>
  <c r="AP7" i="3"/>
  <c r="P8" i="3"/>
  <c r="AP8" i="3"/>
  <c r="V15" i="3"/>
  <c r="W12" i="6" s="1"/>
  <c r="R15" i="3"/>
  <c r="S12" i="6" s="1"/>
  <c r="Z15" i="3"/>
  <c r="AA12" i="6" s="1"/>
  <c r="F15" i="3"/>
  <c r="F12" i="6" s="1"/>
  <c r="N15" i="3"/>
  <c r="N12" i="6" s="1"/>
  <c r="J15" i="3"/>
  <c r="J12" i="6" s="1"/>
  <c r="F18" i="2"/>
  <c r="D14" i="6"/>
  <c r="P14" i="6" s="1"/>
  <c r="C12" i="7" s="1"/>
  <c r="D29" i="1"/>
  <c r="Z28" i="1"/>
  <c r="AB14" i="6" s="1"/>
  <c r="AP6" i="3"/>
  <c r="L26" i="4"/>
  <c r="M26" i="4"/>
  <c r="M5" i="4" s="1"/>
  <c r="J26" i="4"/>
  <c r="J5" i="4" s="1"/>
  <c r="CH18" i="2"/>
  <c r="E15" i="3"/>
  <c r="E12" i="6" s="1"/>
  <c r="G15" i="3"/>
  <c r="G12" i="6" s="1"/>
  <c r="I15" i="3"/>
  <c r="I12" i="6" s="1"/>
  <c r="K15" i="3"/>
  <c r="K12" i="6" s="1"/>
  <c r="M15" i="3"/>
  <c r="M12" i="6" s="1"/>
  <c r="O15" i="3"/>
  <c r="O12" i="6" s="1"/>
  <c r="T15" i="3"/>
  <c r="U12" i="6" s="1"/>
  <c r="X15" i="3"/>
  <c r="Y12" i="6" s="1"/>
  <c r="AB15" i="3"/>
  <c r="AC12" i="6" s="1"/>
  <c r="D5" i="4"/>
  <c r="AF5" i="4"/>
  <c r="AF49" i="4" s="1"/>
  <c r="AH5" i="4"/>
  <c r="AH49" i="4" s="1"/>
  <c r="AJ13" i="6" s="1"/>
  <c r="AJ5" i="4"/>
  <c r="AJ49" i="4" s="1"/>
  <c r="AL13" i="6" s="1"/>
  <c r="AL5" i="4"/>
  <c r="AL49" i="4" s="1"/>
  <c r="AN13" i="6" s="1"/>
  <c r="AN5" i="4"/>
  <c r="AN49" i="4" s="1"/>
  <c r="AP13" i="6" s="1"/>
  <c r="AP5" i="4"/>
  <c r="AP49" i="4" s="1"/>
  <c r="AR13" i="6" s="1"/>
  <c r="AR6" i="4"/>
  <c r="AD17" i="4"/>
  <c r="V49" i="4"/>
  <c r="V13" i="6" s="1"/>
  <c r="R49" i="4"/>
  <c r="X49" i="4"/>
  <c r="X13" i="6" s="1"/>
  <c r="Z49" i="4"/>
  <c r="Z13" i="6" s="1"/>
  <c r="AD46" i="4"/>
  <c r="AG49" i="4"/>
  <c r="AI13" i="6" s="1"/>
  <c r="AO49" i="4"/>
  <c r="AQ13" i="6" s="1"/>
  <c r="F60" i="5"/>
  <c r="D6" i="6" s="1"/>
  <c r="R46" i="5"/>
  <c r="P6" i="3"/>
  <c r="AE15" i="3"/>
  <c r="AI12" i="6" s="1"/>
  <c r="AG15" i="3"/>
  <c r="AK12" i="6" s="1"/>
  <c r="AI15" i="3"/>
  <c r="AK15" i="3"/>
  <c r="AM15" i="3"/>
  <c r="AQ12" i="6" s="1"/>
  <c r="AO15" i="3"/>
  <c r="AS12" i="6" s="1"/>
  <c r="P7" i="3"/>
  <c r="AC8" i="3"/>
  <c r="P9" i="3"/>
  <c r="L5" i="4"/>
  <c r="L49" i="4" s="1"/>
  <c r="L13" i="6" s="1"/>
  <c r="P11" i="4"/>
  <c r="AR17" i="4"/>
  <c r="P40" i="4"/>
  <c r="I39" i="4"/>
  <c r="P45" i="4"/>
  <c r="N39" i="4"/>
  <c r="D7" i="6"/>
  <c r="F49" i="4"/>
  <c r="F13" i="6" s="1"/>
  <c r="J30" i="4"/>
  <c r="AD31" i="4"/>
  <c r="AR30" i="4"/>
  <c r="AR31" i="4"/>
  <c r="AD39" i="4"/>
  <c r="K39" i="4"/>
  <c r="K30" i="4" s="1"/>
  <c r="AR46" i="4"/>
  <c r="F7" i="6"/>
  <c r="F8" i="6" s="1"/>
  <c r="H7" i="6"/>
  <c r="J7" i="6"/>
  <c r="L7" i="6"/>
  <c r="R26" i="5"/>
  <c r="R71" i="5"/>
  <c r="R33" i="5"/>
  <c r="R45" i="5"/>
  <c r="AE45" i="5"/>
  <c r="R50" i="5"/>
  <c r="K7" i="6"/>
  <c r="AR52" i="5"/>
  <c r="E7" i="6"/>
  <c r="E8" i="6" s="1"/>
  <c r="I7" i="6"/>
  <c r="M7" i="6"/>
  <c r="AE64" i="5"/>
  <c r="H12" i="7"/>
  <c r="L19" i="7"/>
  <c r="AC6" i="3"/>
  <c r="I6" i="4"/>
  <c r="I5" i="4" s="1"/>
  <c r="K6" i="4"/>
  <c r="K5" i="4" s="1"/>
  <c r="AE26" i="5"/>
  <c r="AE33" i="5"/>
  <c r="R60" i="5" l="1"/>
  <c r="N21" i="6"/>
  <c r="O19" i="6"/>
  <c r="O11" i="6"/>
  <c r="J21" i="6"/>
  <c r="K19" i="6"/>
  <c r="K11" i="6"/>
  <c r="M21" i="6"/>
  <c r="N19" i="6"/>
  <c r="N11" i="6"/>
  <c r="K21" i="6"/>
  <c r="L19" i="6"/>
  <c r="L11" i="6"/>
  <c r="O21" i="6"/>
  <c r="R19" i="6"/>
  <c r="R11" i="6"/>
  <c r="L21" i="6"/>
  <c r="M19" i="6"/>
  <c r="M11" i="6"/>
  <c r="H21" i="6"/>
  <c r="H18" i="6" s="1"/>
  <c r="I19" i="6"/>
  <c r="I11" i="6"/>
  <c r="I21" i="6"/>
  <c r="I18" i="6" s="1"/>
  <c r="J19" i="6"/>
  <c r="J11" i="6"/>
  <c r="AD5" i="4"/>
  <c r="K8" i="6"/>
  <c r="R18" i="2"/>
  <c r="I8" i="6"/>
  <c r="R64" i="5"/>
  <c r="G7" i="6"/>
  <c r="G8" i="6" s="1"/>
  <c r="L8" i="6"/>
  <c r="H8" i="6"/>
  <c r="M8" i="6"/>
  <c r="J8" i="6"/>
  <c r="R69" i="5"/>
  <c r="R32" i="5"/>
  <c r="AD12" i="6"/>
  <c r="D10" i="7" s="1"/>
  <c r="P12" i="6"/>
  <c r="C10" i="7" s="1"/>
  <c r="BC18" i="2"/>
  <c r="BU18" i="2"/>
  <c r="BE18" i="2"/>
  <c r="BO18" i="2"/>
  <c r="CC18" i="2"/>
  <c r="BS18" i="2"/>
  <c r="CA18" i="2"/>
  <c r="AY18" i="2"/>
  <c r="F11" i="6" s="1"/>
  <c r="F10" i="6" s="1"/>
  <c r="F16" i="6" s="1"/>
  <c r="F23" i="6" s="1"/>
  <c r="BQ18" i="2"/>
  <c r="CG18" i="2"/>
  <c r="CE18" i="2"/>
  <c r="G6" i="4"/>
  <c r="H6" i="4"/>
  <c r="H5" i="4" s="1"/>
  <c r="H49" i="4" s="1"/>
  <c r="H13" i="6" s="1"/>
  <c r="P9" i="4"/>
  <c r="N19" i="7"/>
  <c r="J12" i="7"/>
  <c r="R6" i="6"/>
  <c r="AR64" i="5"/>
  <c r="AR26" i="5"/>
  <c r="I30" i="4"/>
  <c r="P39" i="4"/>
  <c r="O39" i="4"/>
  <c r="AO12" i="6"/>
  <c r="P15" i="3"/>
  <c r="CF18" i="2"/>
  <c r="CB18" i="2"/>
  <c r="BX18" i="2"/>
  <c r="BR18" i="2"/>
  <c r="BN18" i="2"/>
  <c r="BJ18" i="2"/>
  <c r="BB18" i="2"/>
  <c r="AX18" i="2"/>
  <c r="AR71" i="5"/>
  <c r="R13" i="6"/>
  <c r="AD13" i="6" s="1"/>
  <c r="AD49" i="4"/>
  <c r="O26" i="4"/>
  <c r="N26" i="4"/>
  <c r="AP15" i="3"/>
  <c r="BW18" i="2"/>
  <c r="AA28" i="1"/>
  <c r="AC14" i="6" s="1"/>
  <c r="AD14" i="6" s="1"/>
  <c r="BY18" i="2"/>
  <c r="BM18" i="2"/>
  <c r="AW18" i="2"/>
  <c r="D11" i="6" s="1"/>
  <c r="AC15" i="3"/>
  <c r="K49" i="4"/>
  <c r="K13" i="6" s="1"/>
  <c r="N31" i="4"/>
  <c r="N30" i="4" s="1"/>
  <c r="M31" i="4"/>
  <c r="O31" i="4"/>
  <c r="O30" i="4" s="1"/>
  <c r="AH13" i="6"/>
  <c r="AR49" i="4"/>
  <c r="J49" i="4"/>
  <c r="J13" i="6" s="1"/>
  <c r="D13" i="6"/>
  <c r="R31" i="5"/>
  <c r="P34" i="4"/>
  <c r="AM12" i="6"/>
  <c r="AT12" i="6" s="1"/>
  <c r="CD18" i="2"/>
  <c r="BZ18" i="2"/>
  <c r="BT18" i="2"/>
  <c r="BP18" i="2"/>
  <c r="BL18" i="2"/>
  <c r="T10" i="6" s="1"/>
  <c r="BD18" i="2"/>
  <c r="AZ18" i="2"/>
  <c r="G11" i="6" s="1"/>
  <c r="D8" i="6"/>
  <c r="P6" i="6"/>
  <c r="AR33" i="5"/>
  <c r="R27" i="5"/>
  <c r="R41" i="5" s="1"/>
  <c r="AR5" i="4"/>
  <c r="P19" i="6" l="1"/>
  <c r="L18" i="6"/>
  <c r="K18" i="6"/>
  <c r="L10" i="6"/>
  <c r="J18" i="6"/>
  <c r="C6" i="7"/>
  <c r="S11" i="6"/>
  <c r="R21" i="6"/>
  <c r="R18" i="6" s="1"/>
  <c r="S19" i="6"/>
  <c r="U11" i="6"/>
  <c r="U10" i="6" s="1"/>
  <c r="P21" i="6"/>
  <c r="P18" i="6" s="1"/>
  <c r="C18" i="7" s="1"/>
  <c r="O18" i="6"/>
  <c r="M18" i="6"/>
  <c r="N18" i="6"/>
  <c r="AL11" i="6"/>
  <c r="AL10" i="6" s="1"/>
  <c r="AK11" i="6"/>
  <c r="AK10" i="6" s="1"/>
  <c r="AJ11" i="6"/>
  <c r="AJ10" i="6" s="1"/>
  <c r="E11" i="6"/>
  <c r="E10" i="6" s="1"/>
  <c r="E16" i="6" s="1"/>
  <c r="E23" i="6" s="1"/>
  <c r="K10" i="6"/>
  <c r="K16" i="6" s="1"/>
  <c r="K23" i="6" s="1"/>
  <c r="BA18" i="2"/>
  <c r="H10" i="6" s="1"/>
  <c r="H16" i="6" s="1"/>
  <c r="H23" i="6" s="1"/>
  <c r="S18" i="2"/>
  <c r="L16" i="6"/>
  <c r="L23" i="6" s="1"/>
  <c r="S6" i="6"/>
  <c r="J10" i="6"/>
  <c r="J16" i="6" s="1"/>
  <c r="F10" i="7"/>
  <c r="AH14" i="6"/>
  <c r="AT14" i="6" s="1"/>
  <c r="D10" i="6"/>
  <c r="D16" i="6" s="1"/>
  <c r="D23" i="6" s="1"/>
  <c r="D25" i="6" s="1"/>
  <c r="D31" i="6" s="1"/>
  <c r="BV18" i="2"/>
  <c r="G5" i="4"/>
  <c r="P6" i="4"/>
  <c r="R68" i="5"/>
  <c r="N7" i="6"/>
  <c r="D12" i="7"/>
  <c r="AN26" i="1"/>
  <c r="AN28" i="1" s="1"/>
  <c r="CI18" i="2"/>
  <c r="P13" i="4"/>
  <c r="P14" i="4"/>
  <c r="P26" i="4"/>
  <c r="P28" i="4"/>
  <c r="AT13" i="6"/>
  <c r="P31" i="4"/>
  <c r="M30" i="4"/>
  <c r="M49" i="4" s="1"/>
  <c r="M13" i="6" s="1"/>
  <c r="N5" i="4"/>
  <c r="N49" i="4" s="1"/>
  <c r="N13" i="6" s="1"/>
  <c r="D11" i="7"/>
  <c r="R10" i="6"/>
  <c r="I49" i="4"/>
  <c r="I13" i="6" s="1"/>
  <c r="I10" i="6" s="1"/>
  <c r="I16" i="6" s="1"/>
  <c r="I23" i="6" s="1"/>
  <c r="P30" i="4"/>
  <c r="L12" i="7"/>
  <c r="BK18" i="2"/>
  <c r="S10" i="6" s="1"/>
  <c r="J23" i="6" l="1"/>
  <c r="S21" i="6"/>
  <c r="S18" i="6" s="1"/>
  <c r="T19" i="6"/>
  <c r="V11" i="6"/>
  <c r="V10" i="6" s="1"/>
  <c r="BF18" i="2"/>
  <c r="U18" i="2"/>
  <c r="BH18" i="2"/>
  <c r="T18" i="2"/>
  <c r="BG18" i="2"/>
  <c r="N10" i="6" s="1"/>
  <c r="O7" i="6"/>
  <c r="O8" i="6" s="1"/>
  <c r="R70" i="5"/>
  <c r="R79" i="5" s="1"/>
  <c r="N12" i="7"/>
  <c r="H11" i="7"/>
  <c r="T6" i="6"/>
  <c r="F12" i="7"/>
  <c r="E25" i="6"/>
  <c r="E31" i="6" s="1"/>
  <c r="F25" i="6" s="1"/>
  <c r="F31" i="6" s="1"/>
  <c r="H10" i="7"/>
  <c r="F11" i="7"/>
  <c r="G49" i="4"/>
  <c r="R7" i="6"/>
  <c r="N8" i="6"/>
  <c r="O5" i="4"/>
  <c r="O49" i="4" s="1"/>
  <c r="O13" i="6" s="1"/>
  <c r="T21" i="6" l="1"/>
  <c r="T18" i="6" s="1"/>
  <c r="U19" i="6"/>
  <c r="W11" i="6"/>
  <c r="O10" i="6"/>
  <c r="BI18" i="2"/>
  <c r="P11" i="6"/>
  <c r="C9" i="7" s="1"/>
  <c r="M10" i="6"/>
  <c r="M16" i="6" s="1"/>
  <c r="M23" i="6" s="1"/>
  <c r="S7" i="6"/>
  <c r="S8" i="6" s="1"/>
  <c r="S16" i="6" s="1"/>
  <c r="S23" i="6" s="1"/>
  <c r="U6" i="6"/>
  <c r="O16" i="6"/>
  <c r="O23" i="6" s="1"/>
  <c r="P7" i="6"/>
  <c r="C8" i="7" s="1"/>
  <c r="P5" i="4"/>
  <c r="J11" i="7"/>
  <c r="N16" i="6"/>
  <c r="N23" i="6" s="1"/>
  <c r="P8" i="6"/>
  <c r="R8" i="6"/>
  <c r="G13" i="6"/>
  <c r="J10" i="7"/>
  <c r="U21" i="6" l="1"/>
  <c r="U18" i="6" s="1"/>
  <c r="V19" i="6"/>
  <c r="X11" i="6"/>
  <c r="X10" i="6" s="1"/>
  <c r="W10" i="6"/>
  <c r="L10" i="7"/>
  <c r="P13" i="6"/>
  <c r="C11" i="7" s="1"/>
  <c r="C14" i="7" s="1"/>
  <c r="C16" i="7" s="1"/>
  <c r="G10" i="6"/>
  <c r="T7" i="6"/>
  <c r="R16" i="6"/>
  <c r="R23" i="6" s="1"/>
  <c r="W6" i="6"/>
  <c r="V6" i="6"/>
  <c r="L11" i="7"/>
  <c r="W21" i="6" l="1"/>
  <c r="X19" i="6"/>
  <c r="Z11" i="6"/>
  <c r="Z10" i="6" s="1"/>
  <c r="V21" i="6"/>
  <c r="V18" i="6" s="1"/>
  <c r="W19" i="6"/>
  <c r="Y11" i="6"/>
  <c r="U7" i="6"/>
  <c r="U8" i="6" s="1"/>
  <c r="U16" i="6" s="1"/>
  <c r="U23" i="6" s="1"/>
  <c r="N11" i="7"/>
  <c r="T8" i="6"/>
  <c r="G16" i="6"/>
  <c r="G23" i="6" s="1"/>
  <c r="G25" i="6" s="1"/>
  <c r="G31" i="6" s="1"/>
  <c r="H25" i="6" s="1"/>
  <c r="H31" i="6" s="1"/>
  <c r="I25" i="6" s="1"/>
  <c r="I31" i="6" s="1"/>
  <c r="J25" i="6" s="1"/>
  <c r="J31" i="6" s="1"/>
  <c r="K25" i="6" s="1"/>
  <c r="K31" i="6" s="1"/>
  <c r="L25" i="6" s="1"/>
  <c r="L31" i="6" s="1"/>
  <c r="M25" i="6" s="1"/>
  <c r="P10" i="6"/>
  <c r="P16" i="6" s="1"/>
  <c r="P23" i="6" s="1"/>
  <c r="N10" i="7"/>
  <c r="W18" i="6" l="1"/>
  <c r="Y10" i="6"/>
  <c r="W7" i="6"/>
  <c r="W8" i="6" s="1"/>
  <c r="W16" i="6" s="1"/>
  <c r="T16" i="6"/>
  <c r="T23" i="6" s="1"/>
  <c r="V7" i="6"/>
  <c r="X6" i="6"/>
  <c r="M31" i="6"/>
  <c r="N25" i="6" s="1"/>
  <c r="X21" i="6" l="1"/>
  <c r="Y19" i="6"/>
  <c r="AA11" i="6"/>
  <c r="W23" i="6"/>
  <c r="X18" i="6"/>
  <c r="V8" i="6"/>
  <c r="N31" i="6"/>
  <c r="O25" i="6" s="1"/>
  <c r="Y6" i="6"/>
  <c r="Y21" i="6" l="1"/>
  <c r="Y18" i="6" s="1"/>
  <c r="Z19" i="6"/>
  <c r="AB11" i="6"/>
  <c r="AB10" i="6" s="1"/>
  <c r="AA10" i="6"/>
  <c r="Z6" i="6"/>
  <c r="X7" i="6"/>
  <c r="O31" i="6"/>
  <c r="V16" i="6"/>
  <c r="V23" i="6" s="1"/>
  <c r="Y7" i="6"/>
  <c r="Y8" i="6" s="1"/>
  <c r="Y16" i="6" s="1"/>
  <c r="Y23" i="6" l="1"/>
  <c r="Z21" i="6"/>
  <c r="Z18" i="6" s="1"/>
  <c r="AA19" i="6"/>
  <c r="AC11" i="6"/>
  <c r="H9" i="7"/>
  <c r="Z7" i="6"/>
  <c r="Z8" i="6" s="1"/>
  <c r="Z16" i="6" s="1"/>
  <c r="Z23" i="6" s="1"/>
  <c r="R25" i="6"/>
  <c r="R31" i="6" s="1"/>
  <c r="S25" i="6" s="1"/>
  <c r="P25" i="6"/>
  <c r="C19" i="7"/>
  <c r="C21" i="7" s="1"/>
  <c r="P28" i="6"/>
  <c r="AE50" i="5"/>
  <c r="AE9" i="5"/>
  <c r="X8" i="6"/>
  <c r="AA6" i="6"/>
  <c r="AA21" i="6" l="1"/>
  <c r="AA18" i="6" s="1"/>
  <c r="AB19" i="6"/>
  <c r="AC10" i="6"/>
  <c r="AD11" i="6"/>
  <c r="AB6" i="6"/>
  <c r="AE8" i="5"/>
  <c r="AA7" i="6"/>
  <c r="AA8" i="6" s="1"/>
  <c r="AA16" i="6" s="1"/>
  <c r="AA23" i="6" s="1"/>
  <c r="X16" i="6"/>
  <c r="X23" i="6" s="1"/>
  <c r="P31" i="6"/>
  <c r="S31" i="6"/>
  <c r="T25" i="6" s="1"/>
  <c r="AE51" i="5"/>
  <c r="AE10" i="5"/>
  <c r="J9" i="7"/>
  <c r="AB21" i="6" l="1"/>
  <c r="AB18" i="6" s="1"/>
  <c r="AC19" i="6"/>
  <c r="AD19" i="6" s="1"/>
  <c r="D9" i="7"/>
  <c r="AD10" i="6"/>
  <c r="AE22" i="5"/>
  <c r="L9" i="7"/>
  <c r="AE69" i="5"/>
  <c r="AE31" i="5"/>
  <c r="AC6" i="6"/>
  <c r="AE46" i="5"/>
  <c r="AE60" i="5" s="1"/>
  <c r="AB7" i="6"/>
  <c r="AB8" i="6" s="1"/>
  <c r="AB16" i="6" s="1"/>
  <c r="AB23" i="6" s="1"/>
  <c r="AC21" i="6" l="1"/>
  <c r="AC18" i="6" s="1"/>
  <c r="AH19" i="6"/>
  <c r="AH11" i="6"/>
  <c r="AD6" i="6"/>
  <c r="AI11" i="6" s="1"/>
  <c r="AI10" i="6" s="1"/>
  <c r="AE70" i="5"/>
  <c r="AE32" i="5"/>
  <c r="N9" i="7"/>
  <c r="T31" i="6"/>
  <c r="U25" i="6" s="1"/>
  <c r="U31" i="6" s="1"/>
  <c r="V25" i="6" s="1"/>
  <c r="AD21" i="6" l="1"/>
  <c r="AD18" i="6" s="1"/>
  <c r="D18" i="7" s="1"/>
  <c r="AH10" i="6"/>
  <c r="V31" i="6"/>
  <c r="W25" i="6" s="1"/>
  <c r="D6" i="7"/>
  <c r="AF12" i="6"/>
  <c r="AF13" i="6"/>
  <c r="AF14" i="6"/>
  <c r="AF11" i="6"/>
  <c r="AF10" i="6"/>
  <c r="AH6" i="6"/>
  <c r="AI6" i="6"/>
  <c r="AE27" i="5"/>
  <c r="AE41" i="5" s="1"/>
  <c r="AF18" i="6" l="1"/>
  <c r="AH21" i="6"/>
  <c r="AI19" i="6"/>
  <c r="AM11" i="6"/>
  <c r="AI21" i="6"/>
  <c r="AI18" i="6" s="1"/>
  <c r="AJ19" i="6"/>
  <c r="AN11" i="6"/>
  <c r="AN10" i="6" s="1"/>
  <c r="AH18" i="6"/>
  <c r="AC7" i="6"/>
  <c r="AE68" i="5"/>
  <c r="AE79" i="5" s="1"/>
  <c r="AJ6" i="6"/>
  <c r="E18" i="7"/>
  <c r="E10" i="7"/>
  <c r="E12" i="7"/>
  <c r="E11" i="7"/>
  <c r="E9" i="7"/>
  <c r="AM10" i="6" l="1"/>
  <c r="AJ21" i="6"/>
  <c r="AJ18" i="6" s="1"/>
  <c r="AK19" i="6"/>
  <c r="AO11" i="6"/>
  <c r="AO10" i="6" s="1"/>
  <c r="AD7" i="6"/>
  <c r="D8" i="7" s="1"/>
  <c r="AC8" i="6"/>
  <c r="AH7" i="6"/>
  <c r="AI7" i="6"/>
  <c r="W31" i="6"/>
  <c r="X25" i="6" s="1"/>
  <c r="AJ7" i="6" l="1"/>
  <c r="X31" i="6"/>
  <c r="Y25" i="6" s="1"/>
  <c r="AL6" i="6"/>
  <c r="AK6" i="6"/>
  <c r="AI8" i="6"/>
  <c r="AI16" i="6" s="1"/>
  <c r="AI23" i="6" s="1"/>
  <c r="AC16" i="6"/>
  <c r="AC23" i="6" s="1"/>
  <c r="AD8" i="6"/>
  <c r="AD16" i="6" s="1"/>
  <c r="AH8" i="6"/>
  <c r="D14" i="7"/>
  <c r="E8" i="7"/>
  <c r="AK21" i="6" l="1"/>
  <c r="AL19" i="6"/>
  <c r="AP11" i="6"/>
  <c r="AL21" i="6"/>
  <c r="AL18" i="6" s="1"/>
  <c r="AM19" i="6"/>
  <c r="AQ11" i="6"/>
  <c r="AQ10" i="6" s="1"/>
  <c r="AK18" i="6"/>
  <c r="AH16" i="6"/>
  <c r="AH23" i="6" s="1"/>
  <c r="AF16" i="6"/>
  <c r="AD23" i="6"/>
  <c r="AF23" i="6" s="1"/>
  <c r="AJ8" i="6"/>
  <c r="AJ16" i="6" s="1"/>
  <c r="AJ23" i="6" s="1"/>
  <c r="E14" i="7"/>
  <c r="D16" i="7"/>
  <c r="AM6" i="6"/>
  <c r="Y31" i="6"/>
  <c r="Z25" i="6" s="1"/>
  <c r="Z31" i="6" s="1"/>
  <c r="AA25" i="6" s="1"/>
  <c r="AP10" i="6" l="1"/>
  <c r="AM21" i="6"/>
  <c r="AM18" i="6" s="1"/>
  <c r="AN19" i="6"/>
  <c r="AR11" i="6"/>
  <c r="AR10" i="6" s="1"/>
  <c r="E16" i="7"/>
  <c r="AK7" i="6"/>
  <c r="AN6" i="6"/>
  <c r="AL7" i="6"/>
  <c r="AA31" i="6"/>
  <c r="AB25" i="6" s="1"/>
  <c r="AN21" i="6" l="1"/>
  <c r="AN18" i="6" s="1"/>
  <c r="AO19" i="6"/>
  <c r="AS11" i="6"/>
  <c r="AS10" i="6" s="1"/>
  <c r="AB31" i="6"/>
  <c r="AC25" i="6" s="1"/>
  <c r="AM7" i="6"/>
  <c r="AO6" i="6"/>
  <c r="AL8" i="6"/>
  <c r="AL16" i="6" s="1"/>
  <c r="AL23" i="6" s="1"/>
  <c r="AK8" i="6"/>
  <c r="AO21" i="6" l="1"/>
  <c r="AO18" i="6" s="1"/>
  <c r="AP19" i="6"/>
  <c r="AT11" i="6"/>
  <c r="AP6" i="6"/>
  <c r="AM8" i="6"/>
  <c r="AM16" i="6" s="1"/>
  <c r="AM23" i="6" s="1"/>
  <c r="AD28" i="6"/>
  <c r="D19" i="7" s="1"/>
  <c r="AK16" i="6"/>
  <c r="AK23" i="6" s="1"/>
  <c r="F9" i="7" l="1"/>
  <c r="AT10" i="6"/>
  <c r="AP21" i="6"/>
  <c r="AP18" i="6" s="1"/>
  <c r="AQ19" i="6"/>
  <c r="AC31" i="6"/>
  <c r="AN7" i="6"/>
  <c r="AR50" i="5"/>
  <c r="AR9" i="5"/>
  <c r="AO7" i="6"/>
  <c r="E19" i="7"/>
  <c r="D21" i="7"/>
  <c r="AQ6" i="6"/>
  <c r="AH25" i="6" l="1"/>
  <c r="AH31" i="6" s="1"/>
  <c r="AI25" i="6" s="1"/>
  <c r="AI31" i="6" s="1"/>
  <c r="AJ25" i="6" s="1"/>
  <c r="AD25" i="6"/>
  <c r="AD31" i="6"/>
  <c r="AQ21" i="6"/>
  <c r="AQ18" i="6" s="1"/>
  <c r="AR19" i="6"/>
  <c r="AR6" i="6"/>
  <c r="AP7" i="6"/>
  <c r="D25" i="7"/>
  <c r="E21" i="7"/>
  <c r="AO8" i="6"/>
  <c r="AO16" i="6" s="1"/>
  <c r="AO23" i="6" s="1"/>
  <c r="AN8" i="6"/>
  <c r="AR51" i="5"/>
  <c r="AR10" i="5"/>
  <c r="AR21" i="6" l="1"/>
  <c r="AR18" i="6" s="1"/>
  <c r="AS19" i="6"/>
  <c r="AT19" i="6" s="1"/>
  <c r="AR69" i="5"/>
  <c r="AR31" i="5"/>
  <c r="AP8" i="6"/>
  <c r="AP16" i="6" s="1"/>
  <c r="AP23" i="6" s="1"/>
  <c r="AJ31" i="6"/>
  <c r="AK25" i="6" s="1"/>
  <c r="AN16" i="6"/>
  <c r="AN23" i="6" s="1"/>
  <c r="AQ7" i="6"/>
  <c r="AR8" i="5"/>
  <c r="AR22" i="5" s="1"/>
  <c r="AR7" i="6" l="1"/>
  <c r="AS6" i="6"/>
  <c r="AS21" i="6" s="1"/>
  <c r="AR46" i="5"/>
  <c r="AR60" i="5" s="1"/>
  <c r="AQ8" i="6"/>
  <c r="AK31" i="6"/>
  <c r="AL25" i="6" s="1"/>
  <c r="AR70" i="5"/>
  <c r="AR32" i="5"/>
  <c r="AS18" i="6" l="1"/>
  <c r="AT18" i="6" s="1"/>
  <c r="F18" i="7" s="1"/>
  <c r="AT21" i="6"/>
  <c r="AL31" i="6"/>
  <c r="AM25" i="6" s="1"/>
  <c r="AQ16" i="6"/>
  <c r="AQ23" i="6" s="1"/>
  <c r="AR27" i="5"/>
  <c r="AR41" i="5" s="1"/>
  <c r="AT6" i="6"/>
  <c r="AR8" i="6"/>
  <c r="AR16" i="6" s="1"/>
  <c r="AR23" i="6" s="1"/>
  <c r="H18" i="7" l="1"/>
  <c r="J18" i="7" s="1"/>
  <c r="L18" i="7" s="1"/>
  <c r="N18" i="7" s="1"/>
  <c r="AS7" i="6"/>
  <c r="AR68" i="5"/>
  <c r="AR79" i="5" s="1"/>
  <c r="F6" i="7"/>
  <c r="AV18" i="6"/>
  <c r="AV12" i="6"/>
  <c r="AV11" i="6"/>
  <c r="AV14" i="6"/>
  <c r="AV13" i="6"/>
  <c r="AV10" i="6"/>
  <c r="AM31" i="6"/>
  <c r="AN25" i="6" s="1"/>
  <c r="AN31" i="6" l="1"/>
  <c r="AO25" i="6" s="1"/>
  <c r="G19" i="7"/>
  <c r="G18" i="7"/>
  <c r="G10" i="7"/>
  <c r="G12" i="7"/>
  <c r="G11" i="7"/>
  <c r="G9" i="7"/>
  <c r="AT7" i="6"/>
  <c r="F8" i="7" s="1"/>
  <c r="AS8" i="6"/>
  <c r="H6" i="7"/>
  <c r="F14" i="7" l="1"/>
  <c r="G8" i="7"/>
  <c r="J6" i="7"/>
  <c r="I19" i="7"/>
  <c r="I12" i="7"/>
  <c r="I18" i="7"/>
  <c r="I10" i="7"/>
  <c r="I11" i="7"/>
  <c r="I9" i="7"/>
  <c r="AS16" i="6"/>
  <c r="AS23" i="6" s="1"/>
  <c r="AT8" i="6"/>
  <c r="AT16" i="6" s="1"/>
  <c r="H8" i="7"/>
  <c r="AO31" i="6"/>
  <c r="AP25" i="6" s="1"/>
  <c r="AP31" i="6" l="1"/>
  <c r="AQ25" i="6" s="1"/>
  <c r="J8" i="7"/>
  <c r="H14" i="7"/>
  <c r="I8" i="7"/>
  <c r="G14" i="7"/>
  <c r="F16" i="7"/>
  <c r="AV16" i="6"/>
  <c r="AT23" i="6"/>
  <c r="AV23" i="6" s="1"/>
  <c r="L6" i="7"/>
  <c r="K19" i="7"/>
  <c r="K12" i="7"/>
  <c r="K18" i="7"/>
  <c r="K10" i="7"/>
  <c r="K11" i="7"/>
  <c r="K9" i="7"/>
  <c r="L8" i="7" l="1"/>
  <c r="J14" i="7"/>
  <c r="K8" i="7"/>
  <c r="N6" i="7"/>
  <c r="M19" i="7"/>
  <c r="M12" i="7"/>
  <c r="M18" i="7"/>
  <c r="M10" i="7"/>
  <c r="M11" i="7"/>
  <c r="M9" i="7"/>
  <c r="F21" i="7"/>
  <c r="G16" i="7"/>
  <c r="I14" i="7"/>
  <c r="H16" i="7"/>
  <c r="AQ31" i="6"/>
  <c r="AR25" i="6" s="1"/>
  <c r="G21" i="7" l="1"/>
  <c r="F25" i="7"/>
  <c r="K14" i="7"/>
  <c r="J16" i="7"/>
  <c r="AR31" i="6"/>
  <c r="AS25" i="6" s="1"/>
  <c r="H21" i="7"/>
  <c r="I16" i="7"/>
  <c r="O19" i="7"/>
  <c r="O12" i="7"/>
  <c r="O18" i="7"/>
  <c r="O11" i="7"/>
  <c r="O10" i="7"/>
  <c r="O9" i="7"/>
  <c r="N8" i="7"/>
  <c r="L14" i="7"/>
  <c r="M8" i="7"/>
  <c r="M14" i="7" l="1"/>
  <c r="L16" i="7"/>
  <c r="N14" i="7"/>
  <c r="O8" i="7"/>
  <c r="AT28" i="6"/>
  <c r="J21" i="7"/>
  <c r="K16" i="7"/>
  <c r="H25" i="7"/>
  <c r="I21" i="7"/>
  <c r="L21" i="7" l="1"/>
  <c r="M16" i="7"/>
  <c r="AS31" i="6"/>
  <c r="K21" i="7"/>
  <c r="J25" i="7"/>
  <c r="O14" i="7"/>
  <c r="N16" i="7"/>
  <c r="AT25" i="6" l="1"/>
  <c r="AT31" i="6"/>
  <c r="L25" i="7"/>
  <c r="M21" i="7"/>
  <c r="N21" i="7"/>
  <c r="O16" i="7"/>
  <c r="O21" i="7" l="1"/>
  <c r="C28" i="7"/>
  <c r="N25" i="7"/>
  <c r="C27" i="7" s="1"/>
  <c r="C23" i="7"/>
  <c r="C29" i="7" l="1"/>
  <c r="D33" i="7" s="1"/>
  <c r="D32" i="7" l="1"/>
</calcChain>
</file>

<file path=xl/sharedStrings.xml><?xml version="1.0" encoding="utf-8"?>
<sst xmlns="http://schemas.openxmlformats.org/spreadsheetml/2006/main" count="627" uniqueCount="196">
  <si>
    <t>Инвестиционные расходы</t>
  </si>
  <si>
    <t>год 2</t>
  </si>
  <si>
    <t>год 3</t>
  </si>
  <si>
    <t>ИТОГО</t>
  </si>
  <si>
    <t>янв</t>
  </si>
  <si>
    <t>фев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</si>
  <si>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</si>
  <si>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</si>
  <si>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</si>
  <si>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</si>
  <si>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</si>
  <si>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</si>
  <si>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</si>
  <si>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</si>
  <si>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</si>
  <si>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</si>
  <si>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</si>
  <si>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</si>
  <si>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</si>
  <si>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</si>
  <si>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</si>
  <si>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</si>
  <si>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Оборудование</t>
  </si>
  <si>
    <t>Здания и сооружения</t>
  </si>
  <si>
    <t>Работы (строительные и т.п.)</t>
  </si>
  <si>
    <t>Лицензии, патенты, согласования и т.п.</t>
  </si>
  <si>
    <t>Прочие расходы</t>
  </si>
  <si>
    <t>Непредвиденные расходы</t>
  </si>
  <si>
    <t>Расчет з/п персонала</t>
  </si>
  <si>
    <t>найм</t>
  </si>
  <si>
    <t>график найма год 1</t>
  </si>
  <si>
    <t>год 1</t>
  </si>
  <si>
    <t>график найма год 2</t>
  </si>
  <si>
    <t>график найма год 3</t>
  </si>
  <si>
    <t>расчет з/п год 1</t>
  </si>
  <si>
    <t>расчет з/п год 2</t>
  </si>
  <si>
    <t>ИТОГО год 2</t>
  </si>
  <si>
    <t>расчет з/п год 3</t>
  </si>
  <si>
    <t>ИТОГО год 3</t>
  </si>
  <si>
    <t>Должность</t>
  </si>
  <si>
    <t>ФИО</t>
  </si>
  <si>
    <t>в штате</t>
  </si>
  <si>
    <t>не в штате</t>
  </si>
  <si>
    <t>кол-во</t>
  </si>
  <si>
    <t>Ставка в мес</t>
  </si>
  <si>
    <t>Бонус в мес</t>
  </si>
  <si>
    <t>ИТОГО в мес</t>
  </si>
  <si>
    <t>ИТОГО год 1</t>
  </si>
  <si>
    <t>Генеральный директор</t>
  </si>
  <si>
    <t>Вакансия</t>
  </si>
  <si>
    <t>Главный бухгалтер</t>
  </si>
  <si>
    <t>Менеджер по продажам</t>
  </si>
  <si>
    <t>Фиксированные расходы</t>
  </si>
  <si>
    <t>Статья расходов</t>
  </si>
  <si>
    <t>ставка</t>
  </si>
  <si>
    <t>f</t>
  </si>
  <si>
    <t>Аренда помещения</t>
  </si>
  <si>
    <t>Услуги связи (интернет, моб, фикс.тел)</t>
  </si>
  <si>
    <t>Коммунальные расходы</t>
  </si>
  <si>
    <t>Расходные материалы</t>
  </si>
  <si>
    <t>…</t>
  </si>
  <si>
    <t>Расходы на бренд и трейд маркетинг</t>
  </si>
  <si>
    <t>Год 1</t>
  </si>
  <si>
    <t>Год 2</t>
  </si>
  <si>
    <t>Год 3</t>
  </si>
  <si>
    <t>Итого</t>
  </si>
  <si>
    <t>Бренд маркетинг</t>
  </si>
  <si>
    <t>Исследования, креатив, производство</t>
  </si>
  <si>
    <t>Потребительские исследования</t>
  </si>
  <si>
    <t>Розничный аудит</t>
  </si>
  <si>
    <t>Креативное агентство (POS, слоганы, копирайт и т.п.)</t>
  </si>
  <si>
    <t>Производство видео роликов</t>
  </si>
  <si>
    <t>Производство фото материалов</t>
  </si>
  <si>
    <t>Сэмплинг</t>
  </si>
  <si>
    <t>Оплата сэмлинг персонала</t>
  </si>
  <si>
    <t>Покупка промоформы для сэмплинг девушек</t>
  </si>
  <si>
    <t>Бесплантынй продукт для сэмплинга</t>
  </si>
  <si>
    <t>Медиа коммуникация</t>
  </si>
  <si>
    <t>Национальное ТВ</t>
  </si>
  <si>
    <t>Радио и/или перетяжки</t>
  </si>
  <si>
    <t>Пресса</t>
  </si>
  <si>
    <t>Реклама на транспорте</t>
  </si>
  <si>
    <t>Opinion Leaders</t>
  </si>
  <si>
    <t>Мероприятия</t>
  </si>
  <si>
    <t>Свои мероприятия</t>
  </si>
  <si>
    <t>Поддержка чужих мероприятий</t>
  </si>
  <si>
    <t>Бесплатный продукт</t>
  </si>
  <si>
    <t>Трейд маркетинг</t>
  </si>
  <si>
    <t>POS (рекламные материалы)</t>
  </si>
  <si>
    <t>POS оборудование (дисплеи, диспенсеры, стойки)</t>
  </si>
  <si>
    <t>Тематические дисплеи для розничных сетей</t>
  </si>
  <si>
    <t>Печатный POS (шелфтокеры, плакаты А1, А2)</t>
  </si>
  <si>
    <t>Сувениры и подарки (брелоки, блокноты, магниты и т.п.)</t>
  </si>
  <si>
    <t>Брошюры для сэмплинга</t>
  </si>
  <si>
    <t>Презентеры для торговых представителей</t>
  </si>
  <si>
    <t>Расходы на транспортировку POS</t>
  </si>
  <si>
    <t>Программы мотивации</t>
  </si>
  <si>
    <t>Мотивация дистрибуторов</t>
  </si>
  <si>
    <t>Мотивация опта</t>
  </si>
  <si>
    <t>Программа лояльности для розницы</t>
  </si>
  <si>
    <t>Паллетные программы</t>
  </si>
  <si>
    <t>Потребительские промо программы (BTL)</t>
  </si>
  <si>
    <t>Листинг (вход в сети)</t>
  </si>
  <si>
    <t>Листинг в розничные сети</t>
  </si>
  <si>
    <t>Листинг в АЗС и Хореку</t>
  </si>
  <si>
    <t>Расчет выручки</t>
  </si>
  <si>
    <t>итого год 1</t>
  </si>
  <si>
    <t>Объем продаж (кол-во)</t>
  </si>
  <si>
    <t>январь</t>
  </si>
  <si>
    <t>февраль</t>
  </si>
  <si>
    <t>март</t>
  </si>
  <si>
    <t>апрель</t>
  </si>
  <si>
    <t>Наименование</t>
  </si>
  <si>
    <t>описание</t>
  </si>
  <si>
    <t>Объем производства</t>
  </si>
  <si>
    <t>Расчет выручки, руб.</t>
  </si>
  <si>
    <t>Цена продажи</t>
  </si>
  <si>
    <t>Расчет себестоимости, руб.</t>
  </si>
  <si>
    <t>Цена закупки</t>
  </si>
  <si>
    <t>Движение денежных средств (ДДС)</t>
  </si>
  <si>
    <t>год 4</t>
  </si>
  <si>
    <t>Выручка</t>
  </si>
  <si>
    <t>Себестоимость</t>
  </si>
  <si>
    <t>Коммерческая прибыль</t>
  </si>
  <si>
    <t>Расходы</t>
  </si>
  <si>
    <t>з/п персонала</t>
  </si>
  <si>
    <t>фикс.расходы</t>
  </si>
  <si>
    <t>маркетинг</t>
  </si>
  <si>
    <t>инвестиции</t>
  </si>
  <si>
    <t>Прибыль до налогов</t>
  </si>
  <si>
    <t>Налоги</t>
  </si>
  <si>
    <t>НДС</t>
  </si>
  <si>
    <t>на прибыль</t>
  </si>
  <si>
    <t>Прибыль после налогов</t>
  </si>
  <si>
    <t>Начальный денежный баланс</t>
  </si>
  <si>
    <t>Инвестиции в уставной капитал</t>
  </si>
  <si>
    <t>Займы и кредиты</t>
  </si>
  <si>
    <t>Процент по займам и кредитам</t>
  </si>
  <si>
    <t>Выплата займов и кредитов</t>
  </si>
  <si>
    <t>Накопленный баланс по займам и кредитам</t>
  </si>
  <si>
    <t>Конечный баланс ДДС</t>
  </si>
  <si>
    <t>Прогноз прибылей и убытков, стоимость проекта</t>
  </si>
  <si>
    <t>год 5</t>
  </si>
  <si>
    <t>год 6</t>
  </si>
  <si>
    <t>год 7</t>
  </si>
  <si>
    <t>Выручка, руб.</t>
  </si>
  <si>
    <t>себестоимость</t>
  </si>
  <si>
    <t>ИТОГО расходы</t>
  </si>
  <si>
    <t>Прибыль до налогов (EBITDA)</t>
  </si>
  <si>
    <t>Налоги (персонал, НДС, прибыль)</t>
  </si>
  <si>
    <t>Проценты по займам</t>
  </si>
  <si>
    <t>Чистая прибыль (EAT)</t>
  </si>
  <si>
    <t>Недисконтированный денежный поток</t>
  </si>
  <si>
    <t>Ставка дисконтирования</t>
  </si>
  <si>
    <t>Дисконтированный денежный поток</t>
  </si>
  <si>
    <t>Сумма дисконтированных денежных потоков</t>
  </si>
  <si>
    <t>Дисконтированная терминальная стоимость</t>
  </si>
  <si>
    <t>Стоимость бизнеса</t>
  </si>
  <si>
    <t>Условия вхождения в капитал компании</t>
  </si>
  <si>
    <t>Вложения</t>
  </si>
  <si>
    <t>Доля</t>
  </si>
  <si>
    <t>Доля в бизнесе за размер инвестиций, 1</t>
  </si>
  <si>
    <t>Доля в бизнесе за размер инвестиций, 2</t>
  </si>
  <si>
    <t>Администратор</t>
  </si>
  <si>
    <t>1 Сертификат качества</t>
  </si>
  <si>
    <t>2 Декларация соответсвтия</t>
  </si>
  <si>
    <t>1 Автоматизация магазина,охрана</t>
  </si>
  <si>
    <t>2 Торговый зал</t>
  </si>
  <si>
    <t>1 Ремонт помещения</t>
  </si>
  <si>
    <t>2 Коммунальные платежи</t>
  </si>
  <si>
    <t>ХУДИ</t>
  </si>
  <si>
    <t>СВИТШОТ</t>
  </si>
  <si>
    <t>ДЖОГГЕРЫ</t>
  </si>
  <si>
    <t>ФУТБОЛКИ</t>
  </si>
  <si>
    <t>ЛЕГГИНСЫ</t>
  </si>
  <si>
    <t>ТОП</t>
  </si>
  <si>
    <t>ВЕЛОСИПЕДКИ</t>
  </si>
  <si>
    <t>ШОРТЫ</t>
  </si>
  <si>
    <t>Страховые взносы на персонал</t>
  </si>
  <si>
    <t>1 Аренда помещения+зп на 3 месяца</t>
  </si>
  <si>
    <t>ХУДИ(зима)</t>
  </si>
  <si>
    <t>СВИТШОТ(зима)</t>
  </si>
  <si>
    <t>ДЖОГГЕРЫ(зима)</t>
  </si>
  <si>
    <t>ЖИЛЕТКА</t>
  </si>
  <si>
    <t>ФУТБОЛКА(стиль)</t>
  </si>
  <si>
    <t>ФУТБОЛКА(баленсьяга)</t>
  </si>
  <si>
    <t>ФУТБОЛКА(сердечко)</t>
  </si>
  <si>
    <t xml:space="preserve"> </t>
  </si>
  <si>
    <t>Интернет медиа(вк+яндекс)</t>
  </si>
  <si>
    <t>Поддержка блог сообществ в интернете(вк+инста)</t>
  </si>
  <si>
    <t>Новый магазин</t>
  </si>
  <si>
    <t>Дизайнер одежды</t>
  </si>
  <si>
    <t>Билборды (3х6)</t>
  </si>
  <si>
    <t>3 Товар(пошив+доставка)</t>
  </si>
  <si>
    <t>Маркетолог</t>
  </si>
  <si>
    <t>Маркетинг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</si>
</sst>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#,##0\ &quot;р.&quot;"/>
    <numFmt numFmtId="166" formatCode="#,##0[$р.-419]"/>
  </numFmts>
  <fonts count="25" x14ac:knownFonts="1">
    <font>
      <sz val="11"/>
      <color rgb="FF000000"/>
      <name val="Calibri"/>
      <scheme val="minor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mbria"/>
      <family val="1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i/>
      <u/>
      <sz val="8"/>
      <color theme="1"/>
      <name val="Arial"/>
      <family val="2"/>
      <charset val="204"/>
    </font>
    <font>
      <i/>
      <u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2F2F2"/>
      <name val="Calibri"/>
      <family val="2"/>
      <charset val="204"/>
    </font>
    <font>
      <i/>
      <sz val="9"/>
      <color rgb="FF000000"/>
      <name val="Calibri"/>
      <family val="2"/>
      <charset val="204"/>
    </font>
    <font>
      <b/>
      <i/>
      <sz val="9"/>
      <color rgb="FF000000"/>
      <name val="Calibri"/>
      <family val="2"/>
      <charset val="204"/>
    </font>
    <font>
      <sz val="9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00FF00"/>
        <bgColor rgb="FF00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 applyFont="1" applyAlignment="1"/>
    <xf numFmtId="0" fontId="2" fillId="0" borderId="1" xfId="0" applyFont="1" applyBorder="1" applyAlignment="1"/>
    <xf numFmtId="0" fontId="2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5" fillId="0" borderId="17" xfId="0" applyNumberFormat="1" applyFont="1" applyBorder="1" applyAlignment="1"/>
    <xf numFmtId="164" fontId="5" fillId="0" borderId="0" xfId="0" applyNumberFormat="1" applyFont="1" applyAlignment="1"/>
    <xf numFmtId="164" fontId="5" fillId="0" borderId="18" xfId="0" applyNumberFormat="1" applyFont="1" applyBorder="1" applyAlignment="1"/>
    <xf numFmtId="164" fontId="5" fillId="0" borderId="19" xfId="0" applyNumberFormat="1" applyFont="1" applyBorder="1" applyAlignment="1"/>
    <xf numFmtId="164" fontId="2" fillId="0" borderId="0" xfId="0" applyNumberFormat="1" applyFont="1" applyAlignment="1"/>
    <xf numFmtId="164" fontId="3" fillId="4" borderId="20" xfId="0" applyNumberFormat="1" applyFont="1" applyFill="1" applyBorder="1" applyAlignment="1"/>
    <xf numFmtId="164" fontId="3" fillId="4" borderId="21" xfId="0" applyNumberFormat="1" applyFont="1" applyFill="1" applyBorder="1" applyAlignment="1"/>
    <xf numFmtId="164" fontId="3" fillId="4" borderId="22" xfId="0" applyNumberFormat="1" applyFont="1" applyFill="1" applyBorder="1" applyAlignment="1"/>
    <xf numFmtId="164" fontId="3" fillId="4" borderId="23" xfId="0" applyNumberFormat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5" borderId="30" xfId="0" applyFont="1" applyFill="1" applyBorder="1" applyAlignment="1"/>
    <xf numFmtId="0" fontId="2" fillId="6" borderId="30" xfId="0" applyFont="1" applyFill="1" applyBorder="1" applyAlignment="1"/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30" xfId="0" applyFont="1" applyFill="1" applyBorder="1" applyAlignment="1"/>
    <xf numFmtId="0" fontId="3" fillId="6" borderId="30" xfId="0" applyFont="1" applyFill="1" applyBorder="1" applyAlignment="1"/>
    <xf numFmtId="0" fontId="3" fillId="5" borderId="3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6" borderId="30" xfId="0" applyFont="1" applyFill="1" applyBorder="1" applyAlignment="1">
      <alignment vertic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wrapText="1"/>
    </xf>
    <xf numFmtId="1" fontId="2" fillId="0" borderId="8" xfId="0" applyNumberFormat="1" applyFont="1" applyBorder="1" applyAlignment="1"/>
    <xf numFmtId="3" fontId="2" fillId="0" borderId="9" xfId="0" applyNumberFormat="1" applyFont="1" applyBorder="1" applyAlignment="1"/>
    <xf numFmtId="164" fontId="2" fillId="0" borderId="8" xfId="0" applyNumberFormat="1" applyFont="1" applyBorder="1" applyAlignment="1"/>
    <xf numFmtId="164" fontId="3" fillId="4" borderId="8" xfId="0" applyNumberFormat="1" applyFont="1" applyFill="1" applyBorder="1" applyAlignment="1"/>
    <xf numFmtId="164" fontId="2" fillId="5" borderId="30" xfId="0" applyNumberFormat="1" applyFont="1" applyFill="1" applyBorder="1" applyAlignment="1">
      <alignment wrapText="1"/>
    </xf>
    <xf numFmtId="164" fontId="2" fillId="6" borderId="30" xfId="0" applyNumberFormat="1" applyFont="1" applyFill="1" applyBorder="1" applyAlignment="1">
      <alignment wrapText="1"/>
    </xf>
    <xf numFmtId="2" fontId="2" fillId="0" borderId="8" xfId="0" applyNumberFormat="1" applyFont="1" applyBorder="1" applyAlignment="1">
      <alignment wrapText="1"/>
    </xf>
    <xf numFmtId="0" fontId="9" fillId="0" borderId="8" xfId="0" applyFont="1" applyBorder="1" applyAlignment="1"/>
    <xf numFmtId="0" fontId="9" fillId="0" borderId="8" xfId="0" applyFont="1" applyBorder="1" applyAlignment="1">
      <alignment horizontal="center" vertical="center"/>
    </xf>
    <xf numFmtId="164" fontId="9" fillId="5" borderId="30" xfId="0" applyNumberFormat="1" applyFont="1" applyFill="1" applyBorder="1" applyAlignment="1">
      <alignment wrapText="1"/>
    </xf>
    <xf numFmtId="164" fontId="9" fillId="6" borderId="30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wrapText="1"/>
    </xf>
    <xf numFmtId="0" fontId="2" fillId="0" borderId="9" xfId="0" applyFont="1" applyBorder="1" applyAlignment="1"/>
    <xf numFmtId="0" fontId="3" fillId="7" borderId="30" xfId="0" applyFont="1" applyFill="1" applyBorder="1" applyAlignment="1"/>
    <xf numFmtId="0" fontId="3" fillId="7" borderId="8" xfId="0" applyFont="1" applyFill="1" applyBorder="1" applyAlignment="1"/>
    <xf numFmtId="0" fontId="3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164" fontId="3" fillId="7" borderId="38" xfId="0" applyNumberFormat="1" applyFont="1" applyFill="1" applyBorder="1" applyAlignment="1">
      <alignment wrapText="1"/>
    </xf>
    <xf numFmtId="1" fontId="3" fillId="7" borderId="20" xfId="0" applyNumberFormat="1" applyFont="1" applyFill="1" applyBorder="1" applyAlignment="1"/>
    <xf numFmtId="1" fontId="3" fillId="7" borderId="39" xfId="0" applyNumberFormat="1" applyFont="1" applyFill="1" applyBorder="1" applyAlignment="1"/>
    <xf numFmtId="1" fontId="3" fillId="7" borderId="21" xfId="0" applyNumberFormat="1" applyFont="1" applyFill="1" applyBorder="1" applyAlignment="1"/>
    <xf numFmtId="3" fontId="3" fillId="7" borderId="21" xfId="0" applyNumberFormat="1" applyFont="1" applyFill="1" applyBorder="1" applyAlignment="1"/>
    <xf numFmtId="3" fontId="3" fillId="7" borderId="22" xfId="0" applyNumberFormat="1" applyFont="1" applyFill="1" applyBorder="1" applyAlignment="1"/>
    <xf numFmtId="3" fontId="3" fillId="7" borderId="30" xfId="0" applyNumberFormat="1" applyFont="1" applyFill="1" applyBorder="1" applyAlignment="1"/>
    <xf numFmtId="3" fontId="3" fillId="7" borderId="20" xfId="0" applyNumberFormat="1" applyFont="1" applyFill="1" applyBorder="1" applyAlignment="1"/>
    <xf numFmtId="3" fontId="3" fillId="7" borderId="40" xfId="0" applyNumberFormat="1" applyFont="1" applyFill="1" applyBorder="1" applyAlignment="1"/>
    <xf numFmtId="3" fontId="3" fillId="7" borderId="8" xfId="0" applyNumberFormat="1" applyFont="1" applyFill="1" applyBorder="1" applyAlignment="1"/>
    <xf numFmtId="3" fontId="3" fillId="8" borderId="8" xfId="0" applyNumberFormat="1" applyFont="1" applyFill="1" applyBorder="1" applyAlignment="1"/>
    <xf numFmtId="0" fontId="9" fillId="0" borderId="0" xfId="0" applyFont="1" applyAlignment="1"/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0" fillId="0" borderId="0" xfId="0" applyFont="1" applyAlignment="1">
      <alignment horizontal="center"/>
    </xf>
    <xf numFmtId="0" fontId="2" fillId="9" borderId="8" xfId="0" applyFont="1" applyFill="1" applyBorder="1" applyAlignment="1"/>
    <xf numFmtId="0" fontId="11" fillId="0" borderId="8" xfId="0" applyFont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2" fillId="0" borderId="0" xfId="0" applyFont="1"/>
    <xf numFmtId="164" fontId="9" fillId="9" borderId="8" xfId="0" applyNumberFormat="1" applyFont="1" applyFill="1" applyBorder="1" applyAlignment="1"/>
    <xf numFmtId="164" fontId="3" fillId="2" borderId="8" xfId="0" applyNumberFormat="1" applyFont="1" applyFill="1" applyBorder="1" applyAlignment="1"/>
    <xf numFmtId="0" fontId="13" fillId="0" borderId="0" xfId="0" applyFont="1" applyAlignment="1"/>
    <xf numFmtId="0" fontId="2" fillId="0" borderId="11" xfId="0" applyFont="1" applyBorder="1" applyAlignment="1"/>
    <xf numFmtId="0" fontId="14" fillId="4" borderId="8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165" fontId="15" fillId="0" borderId="14" xfId="0" applyNumberFormat="1" applyFont="1" applyBorder="1" applyAlignment="1"/>
    <xf numFmtId="165" fontId="16" fillId="0" borderId="14" xfId="0" applyNumberFormat="1" applyFont="1" applyBorder="1" applyAlignment="1"/>
    <xf numFmtId="165" fontId="16" fillId="4" borderId="43" xfId="0" applyNumberFormat="1" applyFont="1" applyFill="1" applyBorder="1" applyAlignment="1"/>
    <xf numFmtId="0" fontId="17" fillId="0" borderId="31" xfId="0" applyFont="1" applyBorder="1" applyAlignment="1">
      <alignment horizontal="left"/>
    </xf>
    <xf numFmtId="165" fontId="18" fillId="0" borderId="14" xfId="0" applyNumberFormat="1" applyFont="1" applyBorder="1" applyAlignment="1"/>
    <xf numFmtId="165" fontId="19" fillId="4" borderId="43" xfId="0" applyNumberFormat="1" applyFont="1" applyFill="1" applyBorder="1" applyAlignment="1"/>
    <xf numFmtId="0" fontId="15" fillId="0" borderId="31" xfId="0" applyFont="1" applyBorder="1" applyAlignment="1">
      <alignment horizontal="right"/>
    </xf>
    <xf numFmtId="165" fontId="15" fillId="4" borderId="43" xfId="0" applyNumberFormat="1" applyFont="1" applyFill="1" applyBorder="1" applyAlignment="1"/>
    <xf numFmtId="0" fontId="14" fillId="4" borderId="38" xfId="0" applyFont="1" applyFill="1" applyBorder="1" applyAlignment="1"/>
    <xf numFmtId="165" fontId="20" fillId="4" borderId="8" xfId="0" applyNumberFormat="1" applyFont="1" applyFill="1" applyBorder="1" applyAlignment="1"/>
    <xf numFmtId="165" fontId="16" fillId="4" borderId="8" xfId="0" applyNumberFormat="1" applyFont="1" applyFill="1" applyBorder="1" applyAlignment="1"/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64" fontId="2" fillId="2" borderId="60" xfId="0" applyNumberFormat="1" applyFont="1" applyFill="1" applyBorder="1" applyAlignment="1">
      <alignment horizontal="center" vertical="center"/>
    </xf>
    <xf numFmtId="164" fontId="2" fillId="0" borderId="33" xfId="0" applyNumberFormat="1" applyFont="1" applyBorder="1" applyAlignment="1"/>
    <xf numFmtId="164" fontId="2" fillId="2" borderId="54" xfId="0" applyNumberFormat="1" applyFont="1" applyFill="1" applyBorder="1" applyAlignment="1">
      <alignment horizontal="center" vertical="center"/>
    </xf>
    <xf numFmtId="164" fontId="3" fillId="2" borderId="6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2" fillId="2" borderId="30" xfId="0" applyFont="1" applyFill="1" applyBorder="1" applyAlignment="1"/>
    <xf numFmtId="0" fontId="10" fillId="0" borderId="0" xfId="0" applyFont="1" applyAlignment="1">
      <alignment horizontal="center" vertical="center"/>
    </xf>
    <xf numFmtId="164" fontId="3" fillId="2" borderId="30" xfId="0" applyNumberFormat="1" applyFont="1" applyFill="1" applyBorder="1" applyAlignment="1"/>
    <xf numFmtId="164" fontId="3" fillId="0" borderId="0" xfId="0" applyNumberFormat="1" applyFont="1" applyAlignment="1"/>
    <xf numFmtId="164" fontId="3" fillId="4" borderId="40" xfId="0" applyNumberFormat="1" applyFont="1" applyFill="1" applyBorder="1" applyAlignment="1"/>
    <xf numFmtId="164" fontId="3" fillId="4" borderId="38" xfId="0" applyNumberFormat="1" applyFont="1" applyFill="1" applyBorder="1" applyAlignment="1"/>
    <xf numFmtId="164" fontId="3" fillId="2" borderId="38" xfId="0" applyNumberFormat="1" applyFont="1" applyFill="1" applyBorder="1" applyAlignment="1"/>
    <xf numFmtId="9" fontId="3" fillId="2" borderId="8" xfId="0" applyNumberFormat="1" applyFont="1" applyFill="1" applyBorder="1" applyAlignment="1"/>
    <xf numFmtId="164" fontId="2" fillId="2" borderId="30" xfId="0" applyNumberFormat="1" applyFont="1" applyFill="1" applyBorder="1" applyAlignment="1"/>
    <xf numFmtId="9" fontId="2" fillId="2" borderId="30" xfId="0" applyNumberFormat="1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32" xfId="0" applyNumberFormat="1" applyFont="1" applyBorder="1" applyAlignment="1"/>
    <xf numFmtId="0" fontId="3" fillId="0" borderId="0" xfId="0" applyFont="1" applyAlignment="1">
      <alignment horizontal="center"/>
    </xf>
    <xf numFmtId="9" fontId="2" fillId="0" borderId="0" xfId="0" applyNumberFormat="1" applyFont="1" applyAlignment="1"/>
    <xf numFmtId="0" fontId="3" fillId="10" borderId="30" xfId="0" applyFont="1" applyFill="1" applyBorder="1" applyAlignment="1"/>
    <xf numFmtId="0" fontId="2" fillId="10" borderId="30" xfId="0" applyFont="1" applyFill="1" applyBorder="1" applyAlignment="1"/>
    <xf numFmtId="164" fontId="3" fillId="10" borderId="8" xfId="0" applyNumberFormat="1" applyFont="1" applyFill="1" applyBorder="1" applyAlignment="1"/>
    <xf numFmtId="164" fontId="3" fillId="10" borderId="38" xfId="0" applyNumberFormat="1" applyFont="1" applyFill="1" applyBorder="1" applyAlignment="1"/>
    <xf numFmtId="164" fontId="3" fillId="10" borderId="40" xfId="0" applyNumberFormat="1" applyFont="1" applyFill="1" applyBorder="1" applyAlignment="1"/>
    <xf numFmtId="166" fontId="6" fillId="0" borderId="0" xfId="0" applyNumberFormat="1" applyFont="1" applyAlignment="1"/>
    <xf numFmtId="166" fontId="6" fillId="2" borderId="30" xfId="0" applyNumberFormat="1" applyFont="1" applyFill="1" applyBorder="1" applyAlignment="1"/>
    <xf numFmtId="166" fontId="2" fillId="0" borderId="0" xfId="0" applyNumberFormat="1" applyFont="1" applyAlignment="1"/>
    <xf numFmtId="0" fontId="21" fillId="0" borderId="0" xfId="0" applyFont="1" applyAlignment="1">
      <alignment horizontal="center"/>
    </xf>
    <xf numFmtId="0" fontId="2" fillId="0" borderId="65" xfId="0" applyFont="1" applyBorder="1" applyAlignment="1"/>
    <xf numFmtId="0" fontId="3" fillId="0" borderId="10" xfId="0" applyFont="1" applyBorder="1" applyAlignment="1">
      <alignment horizontal="center"/>
    </xf>
    <xf numFmtId="0" fontId="2" fillId="0" borderId="31" xfId="0" applyFont="1" applyBorder="1" applyAlignment="1"/>
    <xf numFmtId="0" fontId="2" fillId="0" borderId="14" xfId="0" applyFont="1" applyBorder="1" applyAlignment="1"/>
    <xf numFmtId="0" fontId="2" fillId="0" borderId="67" xfId="0" applyFont="1" applyBorder="1" applyAlignment="1"/>
    <xf numFmtId="0" fontId="3" fillId="3" borderId="38" xfId="0" applyFont="1" applyFill="1" applyBorder="1" applyAlignment="1"/>
    <xf numFmtId="164" fontId="3" fillId="3" borderId="38" xfId="0" applyNumberFormat="1" applyFont="1" applyFill="1" applyBorder="1" applyAlignment="1"/>
    <xf numFmtId="164" fontId="2" fillId="0" borderId="31" xfId="0" applyNumberFormat="1" applyFont="1" applyBorder="1" applyAlignment="1"/>
    <xf numFmtId="164" fontId="2" fillId="0" borderId="67" xfId="0" applyNumberFormat="1" applyFont="1" applyBorder="1" applyAlignment="1"/>
    <xf numFmtId="0" fontId="2" fillId="0" borderId="31" xfId="0" applyFont="1" applyBorder="1" applyAlignment="1">
      <alignment horizontal="right" vertical="center"/>
    </xf>
    <xf numFmtId="9" fontId="22" fillId="0" borderId="0" xfId="0" applyNumberFormat="1" applyFont="1" applyAlignment="1"/>
    <xf numFmtId="9" fontId="22" fillId="0" borderId="67" xfId="0" applyNumberFormat="1" applyFont="1" applyBorder="1" applyAlignment="1"/>
    <xf numFmtId="0" fontId="2" fillId="0" borderId="31" xfId="0" applyFont="1" applyBorder="1" applyAlignment="1">
      <alignment horizontal="right"/>
    </xf>
    <xf numFmtId="164" fontId="2" fillId="0" borderId="53" xfId="0" applyNumberFormat="1" applyFont="1" applyBorder="1" applyAlignment="1"/>
    <xf numFmtId="164" fontId="2" fillId="0" borderId="64" xfId="0" applyNumberFormat="1" applyFont="1" applyBorder="1" applyAlignment="1"/>
    <xf numFmtId="164" fontId="2" fillId="0" borderId="52" xfId="0" applyNumberFormat="1" applyFont="1" applyBorder="1" applyAlignment="1"/>
    <xf numFmtId="0" fontId="3" fillId="3" borderId="38" xfId="0" applyFont="1" applyFill="1" applyBorder="1" applyAlignment="1">
      <alignment horizontal="left"/>
    </xf>
    <xf numFmtId="164" fontId="3" fillId="3" borderId="69" xfId="0" applyNumberFormat="1" applyFont="1" applyFill="1" applyBorder="1" applyAlignment="1"/>
    <xf numFmtId="9" fontId="23" fillId="3" borderId="70" xfId="0" applyNumberFormat="1" applyFont="1" applyFill="1" applyBorder="1" applyAlignment="1"/>
    <xf numFmtId="164" fontId="3" fillId="3" borderId="71" xfId="0" applyNumberFormat="1" applyFont="1" applyFill="1" applyBorder="1" applyAlignment="1"/>
    <xf numFmtId="9" fontId="23" fillId="3" borderId="40" xfId="0" applyNumberFormat="1" applyFont="1" applyFill="1" applyBorder="1" applyAlignment="1"/>
    <xf numFmtId="164" fontId="2" fillId="0" borderId="14" xfId="0" applyNumberFormat="1" applyFont="1" applyBorder="1" applyAlignment="1"/>
    <xf numFmtId="164" fontId="3" fillId="3" borderId="8" xfId="0" applyNumberFormat="1" applyFont="1" applyFill="1" applyBorder="1" applyAlignment="1"/>
    <xf numFmtId="3" fontId="24" fillId="0" borderId="65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/>
    <xf numFmtId="0" fontId="2" fillId="0" borderId="19" xfId="0" applyFont="1" applyBorder="1" applyAlignment="1"/>
    <xf numFmtId="0" fontId="2" fillId="0" borderId="66" xfId="0" applyFont="1" applyBorder="1" applyAlignment="1"/>
    <xf numFmtId="3" fontId="24" fillId="0" borderId="31" xfId="0" applyNumberFormat="1" applyFont="1" applyBorder="1" applyAlignment="1">
      <alignment horizontal="right" vertical="top"/>
    </xf>
    <xf numFmtId="3" fontId="16" fillId="0" borderId="53" xfId="0" applyNumberFormat="1" applyFont="1" applyBorder="1" applyAlignment="1">
      <alignment horizontal="right" vertical="top"/>
    </xf>
    <xf numFmtId="3" fontId="24" fillId="0" borderId="6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/>
    <xf numFmtId="3" fontId="24" fillId="0" borderId="31" xfId="0" applyNumberFormat="1" applyFont="1" applyBorder="1" applyAlignment="1">
      <alignment horizontal="right" vertical="center"/>
    </xf>
    <xf numFmtId="3" fontId="16" fillId="2" borderId="38" xfId="0" applyNumberFormat="1" applyFont="1" applyFill="1" applyBorder="1" applyAlignment="1">
      <alignment horizontal="center" vertical="center"/>
    </xf>
    <xf numFmtId="164" fontId="3" fillId="2" borderId="40" xfId="0" applyNumberFormat="1" applyFont="1" applyFill="1" applyBorder="1" applyAlignment="1"/>
    <xf numFmtId="0" fontId="3" fillId="2" borderId="8" xfId="0" applyFont="1" applyFill="1" applyBorder="1" applyAlignment="1"/>
    <xf numFmtId="164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4" borderId="21" xfId="0" applyNumberFormat="1" applyFont="1" applyFill="1" applyBorder="1" applyAlignment="1">
      <alignment horizontal="center"/>
    </xf>
    <xf numFmtId="164" fontId="3" fillId="4" borderId="22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4" fontId="3" fillId="4" borderId="73" xfId="0" applyNumberFormat="1" applyFont="1" applyFill="1" applyBorder="1" applyAlignment="1"/>
    <xf numFmtId="164" fontId="0" fillId="0" borderId="72" xfId="0" applyNumberFormat="1" applyFont="1" applyBorder="1" applyAlignment="1"/>
    <xf numFmtId="0" fontId="3" fillId="0" borderId="7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0" fillId="0" borderId="76" xfId="0" applyNumberFormat="1" applyFont="1" applyBorder="1" applyAlignment="1"/>
    <xf numFmtId="0" fontId="3" fillId="0" borderId="74" xfId="0" applyFont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164" fontId="2" fillId="11" borderId="8" xfId="0" applyNumberFormat="1" applyFont="1" applyFill="1" applyBorder="1" applyAlignment="1"/>
    <xf numFmtId="0" fontId="2" fillId="2" borderId="17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71" xfId="0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64" fontId="2" fillId="0" borderId="10" xfId="0" applyNumberFormat="1" applyFont="1" applyBorder="1" applyAlignment="1"/>
    <xf numFmtId="0" fontId="2" fillId="0" borderId="4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0" borderId="72" xfId="0" applyNumberFormat="1" applyFont="1" applyBorder="1" applyAlignment="1"/>
    <xf numFmtId="0" fontId="0" fillId="0" borderId="63" xfId="0" applyFont="1" applyBorder="1" applyAlignment="1"/>
    <xf numFmtId="164" fontId="2" fillId="0" borderId="63" xfId="0" applyNumberFormat="1" applyFont="1" applyBorder="1" applyAlignment="1"/>
    <xf numFmtId="0" fontId="0" fillId="0" borderId="72" xfId="0" applyFont="1" applyBorder="1" applyAlignment="1"/>
    <xf numFmtId="0" fontId="2" fillId="0" borderId="71" xfId="0" applyFont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4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66" xfId="0" applyFont="1" applyFill="1" applyBorder="1" applyAlignment="1">
      <alignment horizontal="center" vertical="center"/>
    </xf>
    <xf numFmtId="0" fontId="2" fillId="13" borderId="78" xfId="0" applyFont="1" applyFill="1" applyBorder="1" applyAlignment="1">
      <alignment horizontal="center" vertical="center"/>
    </xf>
    <xf numFmtId="0" fontId="2" fillId="13" borderId="65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2" fillId="13" borderId="7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64" fontId="3" fillId="0" borderId="63" xfId="0" applyNumberFormat="1" applyFont="1" applyFill="1" applyBorder="1" applyAlignment="1"/>
    <xf numFmtId="164" fontId="2" fillId="0" borderId="63" xfId="0" applyNumberFormat="1" applyFont="1" applyFill="1" applyBorder="1" applyAlignment="1"/>
    <xf numFmtId="0" fontId="0" fillId="0" borderId="63" xfId="0" applyFont="1" applyFill="1" applyBorder="1" applyAlignment="1"/>
    <xf numFmtId="0" fontId="2" fillId="0" borderId="63" xfId="0" applyFont="1" applyFill="1" applyBorder="1" applyAlignment="1"/>
    <xf numFmtId="166" fontId="6" fillId="0" borderId="63" xfId="0" applyNumberFormat="1" applyFont="1" applyFill="1" applyBorder="1" applyAlignment="1"/>
    <xf numFmtId="9" fontId="3" fillId="0" borderId="63" xfId="0" applyNumberFormat="1" applyFont="1" applyFill="1" applyBorder="1" applyAlignment="1"/>
    <xf numFmtId="9" fontId="2" fillId="0" borderId="63" xfId="0" applyNumberFormat="1" applyFont="1" applyFill="1" applyBorder="1" applyAlignment="1"/>
    <xf numFmtId="0" fontId="15" fillId="13" borderId="31" xfId="0" applyFont="1" applyFill="1" applyBorder="1" applyAlignment="1">
      <alignment horizontal="right"/>
    </xf>
    <xf numFmtId="165" fontId="15" fillId="13" borderId="14" xfId="0" applyNumberFormat="1" applyFont="1" applyFill="1" applyBorder="1" applyAlignment="1"/>
    <xf numFmtId="0" fontId="15" fillId="0" borderId="31" xfId="0" applyFont="1" applyFill="1" applyBorder="1" applyAlignment="1">
      <alignment horizontal="right"/>
    </xf>
    <xf numFmtId="165" fontId="15" fillId="0" borderId="14" xfId="0" applyNumberFormat="1" applyFont="1" applyFill="1" applyBorder="1" applyAlignment="1"/>
    <xf numFmtId="0" fontId="2" fillId="0" borderId="54" xfId="0" applyFont="1" applyBorder="1" applyAlignment="1"/>
    <xf numFmtId="165" fontId="2" fillId="13" borderId="33" xfId="0" applyNumberFormat="1" applyFont="1" applyFill="1" applyBorder="1" applyAlignment="1">
      <alignment horizontal="center" vertical="center"/>
    </xf>
    <xf numFmtId="164" fontId="2" fillId="13" borderId="33" xfId="0" applyNumberFormat="1" applyFont="1" applyFill="1" applyBorder="1" applyAlignment="1"/>
    <xf numFmtId="0" fontId="2" fillId="13" borderId="62" xfId="0" applyFont="1" applyFill="1" applyBorder="1" applyAlignment="1">
      <alignment horizontal="center" vertical="center"/>
    </xf>
    <xf numFmtId="164" fontId="0" fillId="13" borderId="72" xfId="0" applyNumberFormat="1" applyFont="1" applyFill="1" applyBorder="1" applyAlignment="1"/>
    <xf numFmtId="164" fontId="2" fillId="13" borderId="72" xfId="0" applyNumberFormat="1" applyFont="1" applyFill="1" applyBorder="1" applyAlignment="1"/>
    <xf numFmtId="164" fontId="0" fillId="13" borderId="79" xfId="0" applyNumberFormat="1" applyFont="1" applyFill="1" applyBorder="1" applyAlignment="1"/>
    <xf numFmtId="164" fontId="0" fillId="13" borderId="80" xfId="0" applyNumberFormat="1" applyFont="1" applyFill="1" applyBorder="1" applyAlignment="1"/>
    <xf numFmtId="164" fontId="0" fillId="13" borderId="76" xfId="0" applyNumberFormat="1" applyFont="1" applyFill="1" applyBorder="1" applyAlignment="1"/>
    <xf numFmtId="164" fontId="2" fillId="13" borderId="8" xfId="0" applyNumberFormat="1" applyFont="1" applyFill="1" applyBorder="1" applyAlignment="1"/>
    <xf numFmtId="164" fontId="3" fillId="2" borderId="74" xfId="0" applyNumberFormat="1" applyFont="1" applyFill="1" applyBorder="1" applyAlignment="1"/>
    <xf numFmtId="165" fontId="2" fillId="2" borderId="30" xfId="0" applyNumberFormat="1" applyFont="1" applyFill="1" applyBorder="1" applyAlignment="1"/>
    <xf numFmtId="164" fontId="3" fillId="4" borderId="26" xfId="0" applyNumberFormat="1" applyFont="1" applyFill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2" borderId="5" xfId="0" applyFont="1" applyFill="1" applyBorder="1" applyAlignment="1">
      <alignment horizontal="center" vertical="center"/>
    </xf>
    <xf numFmtId="0" fontId="4" fillId="0" borderId="16" xfId="0" applyFont="1" applyBorder="1"/>
    <xf numFmtId="0" fontId="3" fillId="3" borderId="1" xfId="0" applyFont="1" applyFill="1" applyBorder="1" applyAlignment="1">
      <alignment horizontal="center" vertical="center"/>
    </xf>
    <xf numFmtId="0" fontId="4" fillId="0" borderId="25" xfId="0" applyFont="1" applyBorder="1"/>
    <xf numFmtId="164" fontId="3" fillId="4" borderId="24" xfId="0" applyNumberFormat="1" applyFont="1" applyFill="1" applyBorder="1" applyAlignment="1">
      <alignment horizontal="center" vertical="center"/>
    </xf>
    <xf numFmtId="0" fontId="4" fillId="0" borderId="29" xfId="0" applyFont="1" applyBorder="1"/>
    <xf numFmtId="0" fontId="3" fillId="0" borderId="11" xfId="0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3" fillId="4" borderId="10" xfId="0" applyFont="1" applyFill="1" applyBorder="1" applyAlignment="1">
      <alignment horizontal="center" vertical="center"/>
    </xf>
    <xf numFmtId="0" fontId="4" fillId="0" borderId="13" xfId="0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12" borderId="10" xfId="0" applyFont="1" applyFill="1" applyBorder="1" applyAlignment="1">
      <alignment horizontal="center" vertical="center"/>
    </xf>
    <xf numFmtId="0" fontId="4" fillId="11" borderId="13" xfId="0" applyFont="1" applyFill="1" applyBorder="1"/>
    <xf numFmtId="0" fontId="1" fillId="0" borderId="1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3" fillId="2" borderId="44" xfId="0" applyFont="1" applyFill="1" applyBorder="1" applyAlignment="1">
      <alignment horizontal="center" vertical="center"/>
    </xf>
    <xf numFmtId="0" fontId="4" fillId="0" borderId="5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51" xfId="0" applyFont="1" applyBorder="1"/>
    <xf numFmtId="0" fontId="3" fillId="2" borderId="53" xfId="0" applyFont="1" applyFill="1" applyBorder="1" applyAlignment="1">
      <alignment horizontal="center" vertical="center"/>
    </xf>
    <xf numFmtId="0" fontId="4" fillId="0" borderId="69" xfId="0" applyFont="1" applyBorder="1"/>
    <xf numFmtId="0" fontId="4" fillId="0" borderId="70" xfId="0" applyFont="1" applyBorder="1"/>
    <xf numFmtId="0" fontId="3" fillId="4" borderId="5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4" fillId="0" borderId="63" xfId="0" applyFont="1" applyFill="1" applyBorder="1"/>
    <xf numFmtId="0" fontId="10" fillId="0" borderId="63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 wrapText="1"/>
    </xf>
    <xf numFmtId="0" fontId="4" fillId="0" borderId="63" xfId="0" applyFont="1" applyBorder="1"/>
    <xf numFmtId="0" fontId="10" fillId="2" borderId="10" xfId="0" applyFont="1" applyFill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/>
    </xf>
    <xf numFmtId="0" fontId="4" fillId="0" borderId="64" xfId="0" applyFont="1" applyBorder="1"/>
    <xf numFmtId="0" fontId="10" fillId="0" borderId="0" xfId="0" applyFont="1" applyAlignment="1">
      <alignment horizontal="center" vertical="center"/>
    </xf>
    <xf numFmtId="0" fontId="21" fillId="0" borderId="64" xfId="0" applyFont="1" applyBorder="1" applyAlignment="1">
      <alignment horizontal="center"/>
    </xf>
    <xf numFmtId="0" fontId="4" fillId="0" borderId="52" xfId="0" applyFont="1" applyBorder="1"/>
    <xf numFmtId="164" fontId="3" fillId="3" borderId="6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66" xfId="0" applyFont="1" applyBorder="1"/>
    <xf numFmtId="164" fontId="3" fillId="3" borderId="1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001"/>
  <sheetViews>
    <sheetView topLeftCell="A7" zoomScale="70" zoomScaleNormal="70" workbookViewId="0">
      <selection activeCell="D13" sqref="D13"/>
    </sheetView>
  </sheetViews>
  <sheetFormatPr defaultColWidth="14.44140625" defaultRowHeight="15" customHeight="1" x14ac:dyDescent="0.3"/>
  <cols>
    <col min="1" max="1" width="2.109375" customWidth="1"/>
    <col min="2" max="2" width="43.44140625" customWidth="1"/>
    <col min="3" max="3" width="3" customWidth="1"/>
    <col min="4" max="4" width="11.33203125" customWidth="1"/>
    <col min="5" max="5" width="10.77734375" customWidth="1"/>
    <col min="6" max="6" width="11.44140625" customWidth="1"/>
    <col min="7" max="7" width="9.6640625" customWidth="1"/>
    <col min="8" max="9" width="9.88671875" customWidth="1"/>
    <col min="10" max="13" width="11.44140625" customWidth="1"/>
    <col min="14" max="14" width="9.88671875" customWidth="1"/>
    <col min="15" max="15" width="11.44140625" customWidth="1"/>
    <col min="16" max="16" width="4.109375" customWidth="1"/>
    <col min="17" max="20" width="4.44140625" customWidth="1"/>
    <col min="21" max="21" width="12.88671875" customWidth="1"/>
    <col min="22" max="22" width="5.88671875" customWidth="1"/>
    <col min="23" max="23" width="6.44140625" customWidth="1"/>
    <col min="24" max="24" width="9.44140625" customWidth="1"/>
    <col min="25" max="28" width="11.44140625" customWidth="1"/>
    <col min="29" max="32" width="4.44140625" customWidth="1"/>
    <col min="33" max="34" width="5.88671875" customWidth="1"/>
    <col min="35" max="35" width="6.44140625" customWidth="1"/>
    <col min="36" max="36" width="9.44140625" customWidth="1"/>
    <col min="37" max="37" width="8.44140625" customWidth="1"/>
    <col min="38" max="38" width="7.44140625" customWidth="1"/>
    <col min="39" max="39" width="11.6640625" customWidth="1"/>
    <col min="40" max="40" width="12.44140625" customWidth="1"/>
    <col min="41" max="41" width="8.88671875" customWidth="1"/>
    <col min="42" max="42" width="12.44140625" customWidth="1"/>
  </cols>
  <sheetData>
    <row r="1" spans="2:42" ht="48" customHeight="1" x14ac:dyDescent="0.3"/>
    <row r="2" spans="2:42" ht="15.75" customHeight="1" x14ac:dyDescent="0.3">
      <c r="B2" s="277" t="s">
        <v>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</row>
    <row r="3" spans="2:42" ht="15.75" customHeight="1" x14ac:dyDescent="0.3"/>
    <row r="4" spans="2:42" ht="14.4" x14ac:dyDescent="0.3">
      <c r="B4" s="1"/>
      <c r="D4" s="279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1"/>
      <c r="P4" s="279" t="s">
        <v>1</v>
      </c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79" t="s">
        <v>2</v>
      </c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1"/>
      <c r="AN4" s="282" t="s">
        <v>3</v>
      </c>
    </row>
    <row r="5" spans="2:42" ht="14.4" x14ac:dyDescent="0.3">
      <c r="B5" s="2"/>
      <c r="D5" s="3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5" t="s">
        <v>14</v>
      </c>
      <c r="L5" s="4" t="s">
        <v>4</v>
      </c>
      <c r="M5" s="4" t="s">
        <v>5</v>
      </c>
      <c r="N5" s="4" t="s">
        <v>110</v>
      </c>
      <c r="O5" s="5" t="s">
        <v>6</v>
      </c>
      <c r="P5" s="3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5" t="s">
        <v>14</v>
      </c>
      <c r="X5" s="4" t="s">
        <v>4</v>
      </c>
      <c r="Y5" s="4" t="s">
        <v>5</v>
      </c>
      <c r="Z5" s="4" t="s">
        <v>110</v>
      </c>
      <c r="AA5" s="5" t="s">
        <v>6</v>
      </c>
      <c r="AB5" s="3" t="s">
        <v>7</v>
      </c>
      <c r="AC5" s="4" t="s">
        <v>8</v>
      </c>
      <c r="AD5" s="4" t="s">
        <v>9</v>
      </c>
      <c r="AE5" s="4" t="s">
        <v>10</v>
      </c>
      <c r="AF5" s="4" t="s">
        <v>11</v>
      </c>
      <c r="AG5" s="4" t="s">
        <v>12</v>
      </c>
      <c r="AH5" s="4" t="s">
        <v>13</v>
      </c>
      <c r="AI5" s="5" t="s">
        <v>14</v>
      </c>
      <c r="AJ5" s="4" t="s">
        <v>4</v>
      </c>
      <c r="AK5" s="4" t="s">
        <v>5</v>
      </c>
      <c r="AL5" s="4" t="s">
        <v>110</v>
      </c>
      <c r="AM5" s="5" t="s">
        <v>6</v>
      </c>
      <c r="AN5" s="283"/>
    </row>
    <row r="6" spans="2:42" ht="14.4" x14ac:dyDescent="0.3">
      <c r="B6" s="2" t="s">
        <v>22</v>
      </c>
      <c r="D6" s="191"/>
      <c r="E6" s="190"/>
      <c r="F6" s="192"/>
      <c r="G6" s="190"/>
      <c r="H6" s="190"/>
      <c r="I6" s="190"/>
      <c r="J6" s="190"/>
      <c r="K6" s="190"/>
      <c r="L6" s="190"/>
      <c r="M6" s="193"/>
      <c r="N6" s="190"/>
      <c r="O6" s="194"/>
      <c r="P6" s="7"/>
      <c r="Q6" s="7"/>
      <c r="R6" s="7"/>
      <c r="S6" s="7"/>
      <c r="T6" s="7"/>
      <c r="U6" s="7"/>
      <c r="V6" s="7"/>
      <c r="W6" s="7"/>
      <c r="X6" s="7"/>
      <c r="Y6" s="9"/>
      <c r="Z6" s="7"/>
      <c r="AA6" s="7"/>
      <c r="AB6" s="6"/>
      <c r="AC6" s="7"/>
      <c r="AD6" s="7"/>
      <c r="AE6" s="7"/>
      <c r="AF6" s="7"/>
      <c r="AG6" s="7"/>
      <c r="AH6" s="7"/>
      <c r="AI6" s="7"/>
      <c r="AJ6" s="7"/>
      <c r="AK6" s="7"/>
      <c r="AL6" s="7"/>
      <c r="AM6" s="8"/>
      <c r="AN6" s="8">
        <f t="shared" ref="AN6:AN27" si="0">SUM(D6:AM6)</f>
        <v>0</v>
      </c>
      <c r="AP6" s="10"/>
    </row>
    <row r="7" spans="2:42" ht="14.4" x14ac:dyDescent="0.3">
      <c r="B7" s="2" t="s">
        <v>166</v>
      </c>
      <c r="D7" s="191">
        <v>165000</v>
      </c>
      <c r="E7" s="190"/>
      <c r="F7" s="192"/>
      <c r="G7" s="190"/>
      <c r="H7" s="190"/>
      <c r="I7" s="190"/>
      <c r="J7" s="190"/>
      <c r="K7" s="190"/>
      <c r="L7" s="192"/>
      <c r="M7" s="190"/>
      <c r="N7" s="190"/>
      <c r="O7" s="19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6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8">
        <f t="shared" si="0"/>
        <v>165000</v>
      </c>
    </row>
    <row r="8" spans="2:42" ht="14.4" x14ac:dyDescent="0.3">
      <c r="B8" s="2" t="s">
        <v>167</v>
      </c>
      <c r="D8" s="191">
        <v>330000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4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8"/>
      <c r="AN8" s="8">
        <f t="shared" si="0"/>
        <v>330000</v>
      </c>
    </row>
    <row r="9" spans="2:42" ht="14.4" x14ac:dyDescent="0.3">
      <c r="B9" s="2" t="s">
        <v>193</v>
      </c>
      <c r="D9" s="191">
        <v>950000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4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8">
        <f t="shared" si="0"/>
        <v>950000</v>
      </c>
    </row>
    <row r="10" spans="2:42" ht="14.4" x14ac:dyDescent="0.3">
      <c r="B10" s="2"/>
      <c r="D10" s="191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>
        <f t="shared" si="0"/>
        <v>0</v>
      </c>
    </row>
    <row r="11" spans="2:42" ht="14.4" x14ac:dyDescent="0.3">
      <c r="B11" s="2" t="s">
        <v>23</v>
      </c>
      <c r="D11" s="191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8">
        <f t="shared" si="0"/>
        <v>0</v>
      </c>
    </row>
    <row r="12" spans="2:42" ht="14.4" x14ac:dyDescent="0.3">
      <c r="B12" s="2" t="s">
        <v>179</v>
      </c>
      <c r="D12" s="191">
        <v>783000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6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8">
        <f t="shared" si="0"/>
        <v>783000</v>
      </c>
    </row>
    <row r="13" spans="2:42" ht="14.4" x14ac:dyDescent="0.3">
      <c r="B13" s="2" t="s">
        <v>169</v>
      </c>
      <c r="D13" s="191">
        <v>30000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6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8">
        <f t="shared" si="0"/>
        <v>30000</v>
      </c>
    </row>
    <row r="14" spans="2:42" ht="14.4" x14ac:dyDescent="0.3">
      <c r="B14" s="2"/>
      <c r="D14" s="191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6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8"/>
      <c r="AN14" s="8">
        <f t="shared" si="0"/>
        <v>0</v>
      </c>
    </row>
    <row r="15" spans="2:42" ht="14.4" x14ac:dyDescent="0.3">
      <c r="B15" s="2"/>
      <c r="D15" s="191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8">
        <f t="shared" si="0"/>
        <v>0</v>
      </c>
    </row>
    <row r="16" spans="2:42" ht="14.4" x14ac:dyDescent="0.3">
      <c r="B16" s="2" t="s">
        <v>24</v>
      </c>
      <c r="D16" s="191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6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/>
      <c r="AN16" s="8">
        <f t="shared" si="0"/>
        <v>0</v>
      </c>
    </row>
    <row r="17" spans="2:40" ht="14.4" x14ac:dyDescent="0.3">
      <c r="B17" s="2" t="s">
        <v>168</v>
      </c>
      <c r="D17" s="191">
        <v>200000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8"/>
      <c r="AN17" s="8">
        <f t="shared" si="0"/>
        <v>200000</v>
      </c>
    </row>
    <row r="18" spans="2:40" ht="14.4" x14ac:dyDescent="0.3">
      <c r="B18" s="2" t="s">
        <v>195</v>
      </c>
      <c r="D18" s="191">
        <v>250000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8"/>
      <c r="AN18" s="8">
        <f t="shared" si="0"/>
        <v>250000</v>
      </c>
    </row>
    <row r="19" spans="2:40" ht="14.4" x14ac:dyDescent="0.3">
      <c r="B19" s="2" t="s">
        <v>191</v>
      </c>
      <c r="D19" s="191">
        <v>20000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6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8"/>
      <c r="AN19" s="8">
        <f t="shared" si="0"/>
        <v>20000</v>
      </c>
    </row>
    <row r="20" spans="2:40" ht="14.4" x14ac:dyDescent="0.3">
      <c r="B20" s="2"/>
      <c r="D20" s="191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6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8"/>
      <c r="AN20" s="8">
        <f t="shared" si="0"/>
        <v>0</v>
      </c>
    </row>
    <row r="21" spans="2:40" ht="15.75" customHeight="1" x14ac:dyDescent="0.3">
      <c r="B21" s="2" t="s">
        <v>25</v>
      </c>
      <c r="D21" s="191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4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6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8"/>
      <c r="AN21" s="8">
        <f t="shared" si="0"/>
        <v>0</v>
      </c>
    </row>
    <row r="22" spans="2:40" ht="15.75" customHeight="1" x14ac:dyDescent="0.3">
      <c r="B22" s="2" t="s">
        <v>164</v>
      </c>
      <c r="D22" s="191">
        <v>70000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6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8"/>
      <c r="AN22" s="8">
        <f t="shared" si="0"/>
        <v>70000</v>
      </c>
    </row>
    <row r="23" spans="2:40" ht="15.75" customHeight="1" x14ac:dyDescent="0.3">
      <c r="B23" s="2" t="s">
        <v>165</v>
      </c>
      <c r="D23" s="191">
        <v>30000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4"/>
      <c r="P23" s="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/>
      <c r="AN23" s="8">
        <f t="shared" si="0"/>
        <v>30000</v>
      </c>
    </row>
    <row r="24" spans="2:40" ht="15.75" customHeight="1" x14ac:dyDescent="0.3">
      <c r="B24" s="2"/>
      <c r="D24" s="191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4"/>
      <c r="P24" s="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8"/>
      <c r="AN24" s="8">
        <f t="shared" si="0"/>
        <v>0</v>
      </c>
    </row>
    <row r="25" spans="2:40" ht="15.75" customHeight="1" x14ac:dyDescent="0.3">
      <c r="B25" s="2" t="s">
        <v>26</v>
      </c>
      <c r="D25" s="191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4"/>
      <c r="P25" s="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6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8"/>
      <c r="AN25" s="8">
        <f t="shared" si="0"/>
        <v>0</v>
      </c>
    </row>
    <row r="26" spans="2:40" ht="15.75" customHeight="1" x14ac:dyDescent="0.3">
      <c r="B26" s="2" t="s">
        <v>27</v>
      </c>
      <c r="D26" s="191">
        <v>150000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4"/>
      <c r="P26" s="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6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8"/>
      <c r="AN26" s="8">
        <f t="shared" si="0"/>
        <v>150000</v>
      </c>
    </row>
    <row r="27" spans="2:40" s="219" customFormat="1" ht="15.75" customHeight="1" x14ac:dyDescent="0.3">
      <c r="B27" s="262" t="s">
        <v>190</v>
      </c>
      <c r="D27" s="191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4"/>
      <c r="P27" s="6"/>
      <c r="Q27" s="7"/>
      <c r="R27" s="7"/>
      <c r="S27" s="7"/>
      <c r="T27" s="7"/>
      <c r="U27" s="7">
        <v>3500000</v>
      </c>
      <c r="V27" s="7"/>
      <c r="W27" s="7"/>
      <c r="X27" s="7"/>
      <c r="Y27" s="7"/>
      <c r="Z27" s="7"/>
      <c r="AA27" s="7"/>
      <c r="AB27" s="6">
        <v>4000000</v>
      </c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>
        <f t="shared" si="0"/>
        <v>7500000</v>
      </c>
    </row>
    <row r="28" spans="2:40" ht="15.75" customHeight="1" x14ac:dyDescent="0.3">
      <c r="B28" s="284" t="s">
        <v>3</v>
      </c>
      <c r="D28" s="195">
        <f t="shared" ref="D28:AL28" si="1">SUM(D6:D26)</f>
        <v>2978000</v>
      </c>
      <c r="E28" s="196">
        <f t="shared" si="1"/>
        <v>0</v>
      </c>
      <c r="F28" s="196">
        <f t="shared" si="1"/>
        <v>0</v>
      </c>
      <c r="G28" s="196">
        <f t="shared" si="1"/>
        <v>0</v>
      </c>
      <c r="H28" s="196">
        <f t="shared" si="1"/>
        <v>0</v>
      </c>
      <c r="I28" s="196">
        <f t="shared" si="1"/>
        <v>0</v>
      </c>
      <c r="J28" s="196">
        <f t="shared" si="1"/>
        <v>0</v>
      </c>
      <c r="K28" s="196">
        <f t="shared" si="1"/>
        <v>0</v>
      </c>
      <c r="L28" s="196">
        <f t="shared" si="1"/>
        <v>0</v>
      </c>
      <c r="M28" s="196">
        <f t="shared" si="1"/>
        <v>0</v>
      </c>
      <c r="N28" s="196">
        <f t="shared" si="1"/>
        <v>0</v>
      </c>
      <c r="O28" s="197">
        <f t="shared" si="1"/>
        <v>0</v>
      </c>
      <c r="P28" s="11">
        <f t="shared" si="1"/>
        <v>0</v>
      </c>
      <c r="Q28" s="12">
        <f t="shared" si="1"/>
        <v>0</v>
      </c>
      <c r="R28" s="12">
        <f t="shared" si="1"/>
        <v>0</v>
      </c>
      <c r="S28" s="12">
        <f t="shared" si="1"/>
        <v>0</v>
      </c>
      <c r="T28" s="12">
        <f t="shared" si="1"/>
        <v>0</v>
      </c>
      <c r="U28" s="12">
        <f>SUM(U6:U27)</f>
        <v>3500000</v>
      </c>
      <c r="V28" s="12">
        <f t="shared" si="1"/>
        <v>0</v>
      </c>
      <c r="W28" s="12">
        <f t="shared" si="1"/>
        <v>0</v>
      </c>
      <c r="X28" s="12">
        <f t="shared" si="1"/>
        <v>0</v>
      </c>
      <c r="Y28" s="12">
        <f t="shared" si="1"/>
        <v>0</v>
      </c>
      <c r="Z28" s="12">
        <f t="shared" si="1"/>
        <v>0</v>
      </c>
      <c r="AA28" s="14">
        <f t="shared" si="1"/>
        <v>0</v>
      </c>
      <c r="AB28" s="11">
        <f>SUM(AB6:AB27)</f>
        <v>4000000</v>
      </c>
      <c r="AC28" s="12">
        <f t="shared" si="1"/>
        <v>0</v>
      </c>
      <c r="AD28" s="12">
        <f t="shared" si="1"/>
        <v>0</v>
      </c>
      <c r="AE28" s="12">
        <f t="shared" si="1"/>
        <v>0</v>
      </c>
      <c r="AF28" s="12">
        <f t="shared" si="1"/>
        <v>0</v>
      </c>
      <c r="AG28" s="12">
        <f t="shared" si="1"/>
        <v>0</v>
      </c>
      <c r="AH28" s="12">
        <f t="shared" si="1"/>
        <v>0</v>
      </c>
      <c r="AI28" s="12">
        <f t="shared" si="1"/>
        <v>0</v>
      </c>
      <c r="AJ28" s="12">
        <f t="shared" si="1"/>
        <v>0</v>
      </c>
      <c r="AK28" s="12">
        <f t="shared" si="1"/>
        <v>0</v>
      </c>
      <c r="AL28" s="12">
        <f t="shared" si="1"/>
        <v>0</v>
      </c>
      <c r="AM28" s="13">
        <f>SUM(AM6:AM27)</f>
        <v>0</v>
      </c>
      <c r="AN28" s="286">
        <f>SUM(AN6:AN27)</f>
        <v>10478000</v>
      </c>
    </row>
    <row r="29" spans="2:40" ht="15.75" customHeight="1" x14ac:dyDescent="0.3">
      <c r="B29" s="285"/>
      <c r="D29" s="274">
        <f>SUM(D28:O28)</f>
        <v>2978000</v>
      </c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6"/>
      <c r="P29" s="274">
        <f>SUM(P28:AA28)</f>
        <v>3500000</v>
      </c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4">
        <f>SUM(AB28:AM28)</f>
        <v>4000000</v>
      </c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6"/>
      <c r="AN29" s="287"/>
    </row>
    <row r="30" spans="2:40" ht="15.75" customHeight="1" x14ac:dyDescent="0.3"/>
    <row r="31" spans="2:40" ht="15.75" customHeight="1" x14ac:dyDescent="0.3">
      <c r="G31" s="10"/>
      <c r="H31" s="10"/>
      <c r="I31" s="10"/>
      <c r="J31" s="10"/>
    </row>
    <row r="32" spans="2:4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0">
    <mergeCell ref="D29:O29"/>
    <mergeCell ref="P29:AA29"/>
    <mergeCell ref="B2:AN2"/>
    <mergeCell ref="D4:O4"/>
    <mergeCell ref="P4:AA4"/>
    <mergeCell ref="AB4:AM4"/>
    <mergeCell ref="AN4:AN5"/>
    <mergeCell ref="B28:B29"/>
    <mergeCell ref="AN28:AN29"/>
    <mergeCell ref="AB29:AM2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00"/>
  <sheetViews>
    <sheetView topLeftCell="A4" zoomScale="80" zoomScaleNormal="80" workbookViewId="0">
      <selection activeCell="C15" sqref="C15"/>
    </sheetView>
  </sheetViews>
  <sheetFormatPr defaultColWidth="14.44140625" defaultRowHeight="15" customHeight="1" outlineLevelCol="1" x14ac:dyDescent="0.3"/>
  <cols>
    <col min="1" max="1" width="3.44140625" customWidth="1"/>
    <col min="2" max="2" width="29.88671875" customWidth="1"/>
    <col min="3" max="3" width="23.44140625" customWidth="1"/>
    <col min="4" max="4" width="7" customWidth="1"/>
    <col min="5" max="5" width="6.44140625" customWidth="1"/>
    <col min="6" max="6" width="7.109375" customWidth="1"/>
    <col min="7" max="7" width="9.44140625" customWidth="1"/>
    <col min="8" max="8" width="9.109375" customWidth="1"/>
    <col min="9" max="9" width="10.109375" customWidth="1"/>
    <col min="10" max="10" width="5.33203125" customWidth="1"/>
    <col min="11" max="11" width="4.77734375" customWidth="1" outlineLevel="1"/>
    <col min="12" max="12" width="4.6640625" customWidth="1" outlineLevel="1"/>
    <col min="13" max="13" width="5" customWidth="1" outlineLevel="1"/>
    <col min="14" max="14" width="4.5546875" customWidth="1" outlineLevel="1"/>
    <col min="15" max="15" width="4.88671875" customWidth="1" outlineLevel="1"/>
    <col min="16" max="16" width="4.77734375" customWidth="1" outlineLevel="1"/>
    <col min="17" max="17" width="5" customWidth="1" outlineLevel="1"/>
    <col min="18" max="18" width="4.6640625" customWidth="1" outlineLevel="1"/>
    <col min="19" max="19" width="4.5546875" customWidth="1" outlineLevel="1"/>
    <col min="20" max="20" width="4.44140625" customWidth="1" outlineLevel="1"/>
    <col min="21" max="21" width="4.6640625" customWidth="1" outlineLevel="1"/>
    <col min="22" max="22" width="5.88671875" customWidth="1"/>
    <col min="23" max="23" width="4.88671875" customWidth="1" outlineLevel="1"/>
    <col min="24" max="25" width="4.44140625" customWidth="1" outlineLevel="1"/>
    <col min="26" max="26" width="4.88671875" customWidth="1" outlineLevel="1"/>
    <col min="27" max="27" width="4.44140625" customWidth="1" outlineLevel="1"/>
    <col min="28" max="29" width="5.88671875" customWidth="1" outlineLevel="1"/>
    <col min="30" max="30" width="6.44140625" customWidth="1" outlineLevel="1"/>
    <col min="31" max="31" width="5" customWidth="1" outlineLevel="1"/>
    <col min="32" max="32" width="4.88671875" customWidth="1" outlineLevel="1"/>
    <col min="33" max="33" width="5.44140625" customWidth="1" outlineLevel="1"/>
    <col min="34" max="34" width="4.88671875" customWidth="1" outlineLevel="1"/>
    <col min="35" max="48" width="5.88671875" customWidth="1"/>
    <col min="49" max="49" width="8.88671875" customWidth="1" outlineLevel="1"/>
    <col min="50" max="50" width="9.33203125" customWidth="1" outlineLevel="1"/>
    <col min="51" max="51" width="8.6640625" customWidth="1" outlineLevel="1"/>
    <col min="52" max="53" width="8.44140625" customWidth="1" outlineLevel="1"/>
    <col min="54" max="54" width="9.109375" customWidth="1" outlineLevel="1"/>
    <col min="55" max="56" width="8.44140625" customWidth="1" outlineLevel="1"/>
    <col min="57" max="60" width="9.88671875" customWidth="1" outlineLevel="1"/>
    <col min="61" max="61" width="11.109375" customWidth="1"/>
    <col min="62" max="73" width="9.88671875" customWidth="1" outlineLevel="1"/>
    <col min="74" max="74" width="12" customWidth="1"/>
    <col min="75" max="75" width="9.109375" customWidth="1"/>
    <col min="76" max="86" width="9.88671875" customWidth="1"/>
    <col min="87" max="87" width="12" customWidth="1"/>
  </cols>
  <sheetData>
    <row r="1" spans="1:87" ht="18.75" customHeight="1" x14ac:dyDescent="0.35">
      <c r="A1" s="15"/>
      <c r="B1" s="15"/>
      <c r="C1" s="15"/>
      <c r="D1" s="16"/>
      <c r="E1" s="16"/>
      <c r="F1" s="17"/>
      <c r="G1" s="18"/>
      <c r="H1" s="18"/>
      <c r="I1" s="19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21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22"/>
      <c r="AX1" s="22"/>
      <c r="AY1" s="22"/>
      <c r="AZ1" s="22"/>
      <c r="BA1" s="22"/>
      <c r="BB1" s="22"/>
      <c r="BC1" s="22"/>
      <c r="BD1" s="22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</row>
    <row r="2" spans="1:87" ht="18.75" customHeight="1" x14ac:dyDescent="0.35">
      <c r="A2" s="15"/>
      <c r="B2" s="293" t="s">
        <v>28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</row>
    <row r="3" spans="1:87" ht="14.4" x14ac:dyDescent="0.3">
      <c r="A3" s="23"/>
      <c r="B3" s="23"/>
      <c r="C3" s="23"/>
      <c r="D3" s="24"/>
      <c r="E3" s="24"/>
      <c r="F3" s="24"/>
      <c r="G3" s="25"/>
      <c r="H3" s="25"/>
      <c r="I3" s="26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7" t="s">
        <v>29</v>
      </c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8" t="s">
        <v>29</v>
      </c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8" t="s">
        <v>29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</row>
    <row r="4" spans="1:87" ht="15.75" customHeight="1" x14ac:dyDescent="0.3">
      <c r="A4" s="23"/>
      <c r="B4" s="23"/>
      <c r="C4" s="23"/>
      <c r="D4" s="24"/>
      <c r="E4" s="24"/>
      <c r="F4" s="24"/>
      <c r="G4" s="25"/>
      <c r="H4" s="25"/>
      <c r="I4" s="26"/>
      <c r="J4" s="23"/>
      <c r="K4" s="294" t="s">
        <v>30</v>
      </c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9" t="s">
        <v>31</v>
      </c>
      <c r="W4" s="295" t="s">
        <v>32</v>
      </c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8" t="s">
        <v>1</v>
      </c>
      <c r="AJ4" s="295" t="s">
        <v>33</v>
      </c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8" t="s">
        <v>2</v>
      </c>
      <c r="AW4" s="294" t="s">
        <v>34</v>
      </c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4"/>
      <c r="BJ4" s="288" t="s">
        <v>35</v>
      </c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90"/>
      <c r="BV4" s="296" t="s">
        <v>36</v>
      </c>
      <c r="BW4" s="288" t="s">
        <v>37</v>
      </c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90"/>
      <c r="CI4" s="291" t="s">
        <v>38</v>
      </c>
    </row>
    <row r="5" spans="1:87" ht="31.5" customHeight="1" x14ac:dyDescent="0.3">
      <c r="A5" s="30"/>
      <c r="B5" s="4" t="s">
        <v>39</v>
      </c>
      <c r="C5" s="4" t="s">
        <v>40</v>
      </c>
      <c r="D5" s="31" t="s">
        <v>41</v>
      </c>
      <c r="E5" s="31" t="s">
        <v>42</v>
      </c>
      <c r="F5" s="31" t="s">
        <v>43</v>
      </c>
      <c r="G5" s="31" t="s">
        <v>44</v>
      </c>
      <c r="H5" s="31" t="s">
        <v>45</v>
      </c>
      <c r="I5" s="32" t="s">
        <v>46</v>
      </c>
      <c r="J5" s="3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12</v>
      </c>
      <c r="P5" s="4" t="s">
        <v>13</v>
      </c>
      <c r="Q5" s="5" t="s">
        <v>14</v>
      </c>
      <c r="R5" s="4" t="s">
        <v>4</v>
      </c>
      <c r="S5" s="4" t="s">
        <v>5</v>
      </c>
      <c r="T5" s="4" t="s">
        <v>110</v>
      </c>
      <c r="U5" s="5" t="s">
        <v>6</v>
      </c>
      <c r="V5" s="29"/>
      <c r="W5" s="3" t="s">
        <v>7</v>
      </c>
      <c r="X5" s="4" t="s">
        <v>8</v>
      </c>
      <c r="Y5" s="4" t="s">
        <v>9</v>
      </c>
      <c r="Z5" s="4" t="s">
        <v>10</v>
      </c>
      <c r="AA5" s="4" t="s">
        <v>11</v>
      </c>
      <c r="AB5" s="4" t="s">
        <v>12</v>
      </c>
      <c r="AC5" s="4" t="s">
        <v>13</v>
      </c>
      <c r="AD5" s="5" t="s">
        <v>14</v>
      </c>
      <c r="AE5" s="4" t="s">
        <v>4</v>
      </c>
      <c r="AF5" s="4" t="s">
        <v>5</v>
      </c>
      <c r="AG5" s="4" t="s">
        <v>110</v>
      </c>
      <c r="AH5" s="5" t="s">
        <v>6</v>
      </c>
      <c r="AI5" s="33"/>
      <c r="AJ5" s="3" t="s">
        <v>7</v>
      </c>
      <c r="AK5" s="4" t="s">
        <v>8</v>
      </c>
      <c r="AL5" s="4" t="s">
        <v>9</v>
      </c>
      <c r="AM5" s="4" t="s">
        <v>10</v>
      </c>
      <c r="AN5" s="4" t="s">
        <v>11</v>
      </c>
      <c r="AO5" s="4" t="s">
        <v>12</v>
      </c>
      <c r="AP5" s="4" t="s">
        <v>13</v>
      </c>
      <c r="AQ5" s="5" t="s">
        <v>14</v>
      </c>
      <c r="AR5" s="4" t="s">
        <v>4</v>
      </c>
      <c r="AS5" s="4" t="s">
        <v>5</v>
      </c>
      <c r="AT5" s="4" t="s">
        <v>110</v>
      </c>
      <c r="AU5" s="5" t="s">
        <v>6</v>
      </c>
      <c r="AV5" s="33"/>
      <c r="AW5" s="3" t="s">
        <v>7</v>
      </c>
      <c r="AX5" s="4" t="s">
        <v>8</v>
      </c>
      <c r="AY5" s="4" t="s">
        <v>9</v>
      </c>
      <c r="AZ5" s="4" t="s">
        <v>10</v>
      </c>
      <c r="BA5" s="4" t="s">
        <v>11</v>
      </c>
      <c r="BB5" s="4" t="s">
        <v>12</v>
      </c>
      <c r="BC5" s="4" t="s">
        <v>13</v>
      </c>
      <c r="BD5" s="5" t="s">
        <v>14</v>
      </c>
      <c r="BE5" s="4" t="s">
        <v>4</v>
      </c>
      <c r="BF5" s="4" t="s">
        <v>5</v>
      </c>
      <c r="BG5" s="4" t="s">
        <v>110</v>
      </c>
      <c r="BH5" s="5" t="s">
        <v>6</v>
      </c>
      <c r="BI5" s="206" t="s">
        <v>47</v>
      </c>
      <c r="BJ5" s="3" t="s">
        <v>7</v>
      </c>
      <c r="BK5" s="4" t="s">
        <v>8</v>
      </c>
      <c r="BL5" s="4" t="s">
        <v>9</v>
      </c>
      <c r="BM5" s="4" t="s">
        <v>10</v>
      </c>
      <c r="BN5" s="4" t="s">
        <v>11</v>
      </c>
      <c r="BO5" s="4" t="s">
        <v>12</v>
      </c>
      <c r="BP5" s="4" t="s">
        <v>13</v>
      </c>
      <c r="BQ5" s="5" t="s">
        <v>14</v>
      </c>
      <c r="BR5" s="4" t="s">
        <v>4</v>
      </c>
      <c r="BS5" s="4" t="s">
        <v>5</v>
      </c>
      <c r="BT5" s="4" t="s">
        <v>110</v>
      </c>
      <c r="BU5" s="5" t="s">
        <v>6</v>
      </c>
      <c r="BV5" s="297"/>
      <c r="BW5" s="3" t="s">
        <v>7</v>
      </c>
      <c r="BX5" s="4" t="s">
        <v>8</v>
      </c>
      <c r="BY5" s="4" t="s">
        <v>9</v>
      </c>
      <c r="BZ5" s="4" t="s">
        <v>10</v>
      </c>
      <c r="CA5" s="4" t="s">
        <v>11</v>
      </c>
      <c r="CB5" s="4" t="s">
        <v>12</v>
      </c>
      <c r="CC5" s="4" t="s">
        <v>13</v>
      </c>
      <c r="CD5" s="5" t="s">
        <v>14</v>
      </c>
      <c r="CE5" s="4" t="s">
        <v>4</v>
      </c>
      <c r="CF5" s="4" t="s">
        <v>5</v>
      </c>
      <c r="CG5" s="4" t="s">
        <v>110</v>
      </c>
      <c r="CH5" s="5" t="s">
        <v>6</v>
      </c>
      <c r="CI5" s="292"/>
    </row>
    <row r="6" spans="1:87" ht="14.4" x14ac:dyDescent="0.3">
      <c r="A6" s="15"/>
      <c r="B6" s="34" t="s">
        <v>48</v>
      </c>
      <c r="C6" s="34" t="s">
        <v>49</v>
      </c>
      <c r="D6" s="35">
        <v>1</v>
      </c>
      <c r="E6" s="35"/>
      <c r="F6" s="35">
        <f t="shared" ref="F6:F10" si="0">D6+E6</f>
        <v>1</v>
      </c>
      <c r="G6" s="36">
        <v>30000</v>
      </c>
      <c r="H6" s="36">
        <v>0</v>
      </c>
      <c r="I6" s="36">
        <f t="shared" ref="I6:I10" si="1">SUM(G6:H6)</f>
        <v>30000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20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21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8"/>
      <c r="AV6" s="21"/>
      <c r="AW6" s="36"/>
      <c r="AX6" s="36"/>
      <c r="AY6" s="36"/>
      <c r="AZ6" s="36"/>
      <c r="BA6" s="36">
        <v>30000</v>
      </c>
      <c r="BB6" s="36">
        <v>30000</v>
      </c>
      <c r="BC6" s="36">
        <v>30000</v>
      </c>
      <c r="BD6" s="36">
        <v>30000</v>
      </c>
      <c r="BE6" s="36">
        <v>30000</v>
      </c>
      <c r="BF6" s="36">
        <v>30000</v>
      </c>
      <c r="BG6" s="36">
        <v>30000</v>
      </c>
      <c r="BH6" s="36">
        <v>30000</v>
      </c>
      <c r="BI6" s="207">
        <f>SUM(AW6:BH6)</f>
        <v>240000</v>
      </c>
      <c r="BJ6" s="36">
        <v>60000</v>
      </c>
      <c r="BK6" s="36">
        <v>60000</v>
      </c>
      <c r="BL6" s="36">
        <v>60000</v>
      </c>
      <c r="BM6" s="36">
        <v>60000</v>
      </c>
      <c r="BN6" s="36">
        <v>60000</v>
      </c>
      <c r="BO6" s="36">
        <v>60000</v>
      </c>
      <c r="BP6" s="36">
        <v>60000</v>
      </c>
      <c r="BQ6" s="36">
        <v>60000</v>
      </c>
      <c r="BR6" s="36">
        <v>60000</v>
      </c>
      <c r="BS6" s="36">
        <v>60000</v>
      </c>
      <c r="BT6" s="36">
        <v>60000</v>
      </c>
      <c r="BU6" s="36">
        <v>60000</v>
      </c>
      <c r="BV6" s="207">
        <f>SUM(BJ6:BU6)</f>
        <v>720000</v>
      </c>
      <c r="BW6" s="36">
        <v>90000</v>
      </c>
      <c r="BX6" s="36">
        <v>90000</v>
      </c>
      <c r="BY6" s="36">
        <v>90000</v>
      </c>
      <c r="BZ6" s="36">
        <v>90000</v>
      </c>
      <c r="CA6" s="36">
        <v>90000</v>
      </c>
      <c r="CB6" s="36">
        <v>90000</v>
      </c>
      <c r="CC6" s="36">
        <v>90000</v>
      </c>
      <c r="CD6" s="36">
        <v>90000</v>
      </c>
      <c r="CE6" s="36">
        <v>90000</v>
      </c>
      <c r="CF6" s="36">
        <v>90000</v>
      </c>
      <c r="CG6" s="36">
        <v>90000</v>
      </c>
      <c r="CH6" s="36">
        <v>90000</v>
      </c>
      <c r="CI6" s="207">
        <f>SUM(BW6:CH6)</f>
        <v>1080000</v>
      </c>
    </row>
    <row r="7" spans="1:87" ht="14.4" x14ac:dyDescent="0.3">
      <c r="A7" s="15"/>
      <c r="B7" s="34" t="s">
        <v>163</v>
      </c>
      <c r="C7" s="34" t="s">
        <v>49</v>
      </c>
      <c r="D7" s="35">
        <v>2</v>
      </c>
      <c r="E7" s="35"/>
      <c r="F7" s="35">
        <f t="shared" si="0"/>
        <v>2</v>
      </c>
      <c r="G7" s="36">
        <v>20700</v>
      </c>
      <c r="H7" s="36">
        <v>0</v>
      </c>
      <c r="I7" s="36">
        <f>SUM(G7:H7)</f>
        <v>20700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41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  <c r="AI7" s="42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8"/>
      <c r="AV7" s="42"/>
      <c r="AW7" s="36"/>
      <c r="AX7" s="36"/>
      <c r="AY7" s="36"/>
      <c r="AZ7" s="36"/>
      <c r="BA7" s="36">
        <v>41400</v>
      </c>
      <c r="BB7" s="36">
        <v>41400</v>
      </c>
      <c r="BC7" s="36">
        <v>41400</v>
      </c>
      <c r="BD7" s="36">
        <v>41400</v>
      </c>
      <c r="BE7" s="36">
        <v>41400</v>
      </c>
      <c r="BF7" s="36">
        <v>41400</v>
      </c>
      <c r="BG7" s="36">
        <v>41400</v>
      </c>
      <c r="BH7" s="36">
        <v>41400</v>
      </c>
      <c r="BI7" s="207">
        <f t="shared" ref="BI7:BI9" si="2">SUM(AW7:BH7)</f>
        <v>331200</v>
      </c>
      <c r="BJ7" s="36">
        <v>41400</v>
      </c>
      <c r="BK7" s="36">
        <v>41400</v>
      </c>
      <c r="BL7" s="36">
        <v>41400</v>
      </c>
      <c r="BM7" s="36">
        <v>41400</v>
      </c>
      <c r="BN7" s="36">
        <v>41400</v>
      </c>
      <c r="BO7" s="36">
        <v>41400</v>
      </c>
      <c r="BP7" s="36">
        <v>41400</v>
      </c>
      <c r="BQ7" s="36">
        <v>41400</v>
      </c>
      <c r="BR7" s="36">
        <v>41400</v>
      </c>
      <c r="BS7" s="36">
        <v>41400</v>
      </c>
      <c r="BT7" s="36">
        <v>41400</v>
      </c>
      <c r="BU7" s="36">
        <v>41400</v>
      </c>
      <c r="BV7" s="207">
        <f t="shared" ref="BV7:BV9" si="3">SUM(BJ7:BU7)</f>
        <v>496800</v>
      </c>
      <c r="BW7" s="36">
        <v>41400</v>
      </c>
      <c r="BX7" s="36">
        <v>41400</v>
      </c>
      <c r="BY7" s="36">
        <v>41400</v>
      </c>
      <c r="BZ7" s="36">
        <v>41400</v>
      </c>
      <c r="CA7" s="36">
        <v>41400</v>
      </c>
      <c r="CB7" s="36">
        <v>41400</v>
      </c>
      <c r="CC7" s="36">
        <v>41400</v>
      </c>
      <c r="CD7" s="36">
        <v>41400</v>
      </c>
      <c r="CE7" s="36">
        <v>41400</v>
      </c>
      <c r="CF7" s="36">
        <v>41400</v>
      </c>
      <c r="CG7" s="36">
        <v>41400</v>
      </c>
      <c r="CH7" s="36">
        <v>41400</v>
      </c>
      <c r="CI7" s="207">
        <f t="shared" ref="CI7:CI9" si="4">SUM(BW7:CH7)</f>
        <v>496800</v>
      </c>
    </row>
    <row r="8" spans="1:87" ht="14.4" x14ac:dyDescent="0.3">
      <c r="A8" s="15"/>
      <c r="B8" s="34" t="s">
        <v>51</v>
      </c>
      <c r="C8" s="34" t="s">
        <v>49</v>
      </c>
      <c r="D8" s="35">
        <v>2</v>
      </c>
      <c r="E8" s="35"/>
      <c r="F8" s="35">
        <f t="shared" si="0"/>
        <v>2</v>
      </c>
      <c r="G8" s="36">
        <v>17250</v>
      </c>
      <c r="H8" s="36">
        <v>0</v>
      </c>
      <c r="I8" s="36">
        <f t="shared" si="1"/>
        <v>17250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41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43"/>
      <c r="AI8" s="42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8"/>
      <c r="AV8" s="42"/>
      <c r="AW8" s="36"/>
      <c r="AX8" s="36"/>
      <c r="AY8" s="36"/>
      <c r="AZ8" s="36"/>
      <c r="BA8" s="36">
        <v>34500</v>
      </c>
      <c r="BB8" s="36">
        <v>34500</v>
      </c>
      <c r="BC8" s="36">
        <v>34500</v>
      </c>
      <c r="BD8" s="36">
        <v>34500</v>
      </c>
      <c r="BE8" s="36">
        <v>34500</v>
      </c>
      <c r="BF8" s="36">
        <v>34500</v>
      </c>
      <c r="BG8" s="36">
        <v>34500</v>
      </c>
      <c r="BH8" s="36">
        <v>34500</v>
      </c>
      <c r="BI8" s="207">
        <f t="shared" si="2"/>
        <v>276000</v>
      </c>
      <c r="BJ8" s="36">
        <v>34500</v>
      </c>
      <c r="BK8" s="36">
        <v>34500</v>
      </c>
      <c r="BL8" s="36">
        <v>34500</v>
      </c>
      <c r="BM8" s="36">
        <v>34500</v>
      </c>
      <c r="BN8" s="36">
        <v>34500</v>
      </c>
      <c r="BO8" s="36">
        <v>34500</v>
      </c>
      <c r="BP8" s="36">
        <v>34500</v>
      </c>
      <c r="BQ8" s="36">
        <v>34500</v>
      </c>
      <c r="BR8" s="36">
        <v>34500</v>
      </c>
      <c r="BS8" s="36">
        <v>34500</v>
      </c>
      <c r="BT8" s="36">
        <v>34500</v>
      </c>
      <c r="BU8" s="36">
        <v>34500</v>
      </c>
      <c r="BV8" s="207">
        <f t="shared" si="3"/>
        <v>414000</v>
      </c>
      <c r="BW8" s="36">
        <v>34500</v>
      </c>
      <c r="BX8" s="36">
        <v>34500</v>
      </c>
      <c r="BY8" s="36">
        <v>34500</v>
      </c>
      <c r="BZ8" s="36">
        <v>34500</v>
      </c>
      <c r="CA8" s="36">
        <v>34500</v>
      </c>
      <c r="CB8" s="36">
        <v>34500</v>
      </c>
      <c r="CC8" s="36">
        <v>34500</v>
      </c>
      <c r="CD8" s="36">
        <v>34500</v>
      </c>
      <c r="CE8" s="36">
        <v>34500</v>
      </c>
      <c r="CF8" s="36">
        <v>34500</v>
      </c>
      <c r="CG8" s="36">
        <v>34500</v>
      </c>
      <c r="CH8" s="36">
        <v>34500</v>
      </c>
      <c r="CI8" s="207">
        <f t="shared" si="4"/>
        <v>414000</v>
      </c>
    </row>
    <row r="9" spans="1:87" ht="14.4" x14ac:dyDescent="0.3">
      <c r="A9" s="15"/>
      <c r="B9" s="44" t="s">
        <v>50</v>
      </c>
      <c r="C9" s="34" t="s">
        <v>49</v>
      </c>
      <c r="D9" s="45">
        <v>0</v>
      </c>
      <c r="E9" s="45">
        <v>1</v>
      </c>
      <c r="F9" s="35">
        <f t="shared" si="0"/>
        <v>1</v>
      </c>
      <c r="G9" s="36">
        <v>25000</v>
      </c>
      <c r="H9" s="36">
        <v>0</v>
      </c>
      <c r="I9" s="36">
        <f t="shared" si="1"/>
        <v>25000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20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I9" s="21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8"/>
      <c r="AV9" s="21"/>
      <c r="AW9" s="36"/>
      <c r="AX9" s="36"/>
      <c r="AY9" s="36"/>
      <c r="AZ9" s="36"/>
      <c r="BA9" s="36">
        <v>25000</v>
      </c>
      <c r="BB9" s="36">
        <v>25000</v>
      </c>
      <c r="BC9" s="36">
        <v>25000</v>
      </c>
      <c r="BD9" s="36">
        <v>25000</v>
      </c>
      <c r="BE9" s="36">
        <v>25000</v>
      </c>
      <c r="BF9" s="36">
        <v>25000</v>
      </c>
      <c r="BG9" s="36">
        <v>25000</v>
      </c>
      <c r="BH9" s="36">
        <v>25000</v>
      </c>
      <c r="BI9" s="207">
        <f t="shared" si="2"/>
        <v>200000</v>
      </c>
      <c r="BJ9" s="36">
        <v>25000</v>
      </c>
      <c r="BK9" s="36">
        <v>25000</v>
      </c>
      <c r="BL9" s="36">
        <v>25000</v>
      </c>
      <c r="BM9" s="36">
        <v>25000</v>
      </c>
      <c r="BN9" s="36">
        <v>25000</v>
      </c>
      <c r="BO9" s="36">
        <v>25000</v>
      </c>
      <c r="BP9" s="36">
        <v>25000</v>
      </c>
      <c r="BQ9" s="36">
        <v>25000</v>
      </c>
      <c r="BR9" s="36">
        <v>25000</v>
      </c>
      <c r="BS9" s="36">
        <v>25000</v>
      </c>
      <c r="BT9" s="36">
        <v>25000</v>
      </c>
      <c r="BU9" s="36">
        <v>25000</v>
      </c>
      <c r="BV9" s="207">
        <f t="shared" si="3"/>
        <v>300000</v>
      </c>
      <c r="BW9" s="36">
        <v>25000</v>
      </c>
      <c r="BX9" s="36">
        <v>25000</v>
      </c>
      <c r="BY9" s="36">
        <v>25000</v>
      </c>
      <c r="BZ9" s="36">
        <v>25000</v>
      </c>
      <c r="CA9" s="36">
        <v>25000</v>
      </c>
      <c r="CB9" s="36">
        <v>25000</v>
      </c>
      <c r="CC9" s="36">
        <v>25000</v>
      </c>
      <c r="CD9" s="36">
        <v>25000</v>
      </c>
      <c r="CE9" s="36">
        <v>25000</v>
      </c>
      <c r="CF9" s="36">
        <v>25000</v>
      </c>
      <c r="CG9" s="36">
        <v>25000</v>
      </c>
      <c r="CH9" s="36">
        <v>25000</v>
      </c>
      <c r="CI9" s="207">
        <f t="shared" si="4"/>
        <v>300000</v>
      </c>
    </row>
    <row r="10" spans="1:87" ht="14.4" x14ac:dyDescent="0.3">
      <c r="A10" s="15"/>
      <c r="B10" s="44" t="s">
        <v>194</v>
      </c>
      <c r="C10" s="34" t="s">
        <v>49</v>
      </c>
      <c r="D10" s="45">
        <v>0</v>
      </c>
      <c r="E10" s="45">
        <v>1</v>
      </c>
      <c r="F10" s="35">
        <f t="shared" si="0"/>
        <v>1</v>
      </c>
      <c r="G10" s="36">
        <v>60000</v>
      </c>
      <c r="H10" s="36">
        <v>0</v>
      </c>
      <c r="I10" s="36">
        <f t="shared" si="1"/>
        <v>60000</v>
      </c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6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4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8"/>
      <c r="AV10" s="47"/>
      <c r="AW10" s="36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207"/>
      <c r="BJ10" s="36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207"/>
      <c r="BW10" s="36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207"/>
    </row>
    <row r="11" spans="1:87" ht="14.4" x14ac:dyDescent="0.3">
      <c r="A11" s="15"/>
      <c r="B11" s="44"/>
      <c r="C11" s="34"/>
      <c r="D11" s="45"/>
      <c r="E11" s="45"/>
      <c r="F11" s="35"/>
      <c r="G11" s="36"/>
      <c r="H11" s="36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6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8"/>
      <c r="AI11" s="4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  <c r="AV11" s="47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207"/>
      <c r="BJ11" s="39"/>
      <c r="BK11" s="39"/>
      <c r="BL11" s="39"/>
      <c r="BM11" s="39"/>
      <c r="BN11" s="39"/>
      <c r="BO11" s="39"/>
      <c r="BP11" s="39"/>
      <c r="BQ11" s="36"/>
      <c r="BR11" s="36"/>
      <c r="BS11" s="36"/>
      <c r="BT11" s="36"/>
      <c r="BU11" s="36"/>
      <c r="BV11" s="40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40"/>
    </row>
    <row r="12" spans="1:87" ht="14.4" x14ac:dyDescent="0.3">
      <c r="A12" s="15"/>
      <c r="B12" s="34"/>
      <c r="C12" s="34"/>
      <c r="D12" s="35"/>
      <c r="E12" s="35"/>
      <c r="F12" s="35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41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43"/>
      <c r="AI12" s="42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8"/>
      <c r="AV12" s="42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207"/>
      <c r="BJ12" s="39"/>
      <c r="BK12" s="39"/>
      <c r="BL12" s="39"/>
      <c r="BM12" s="39"/>
      <c r="BN12" s="39"/>
      <c r="BO12" s="39"/>
      <c r="BP12" s="39"/>
      <c r="BQ12" s="36"/>
      <c r="BR12" s="36"/>
      <c r="BS12" s="36"/>
      <c r="BT12" s="36"/>
      <c r="BU12" s="36"/>
      <c r="BV12" s="40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40"/>
    </row>
    <row r="13" spans="1:87" ht="14.4" x14ac:dyDescent="0.3">
      <c r="A13" s="15"/>
      <c r="B13" s="34"/>
      <c r="C13" s="34"/>
      <c r="D13" s="45"/>
      <c r="E13" s="45"/>
      <c r="F13" s="35"/>
      <c r="G13" s="36"/>
      <c r="H13" s="36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46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4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8"/>
      <c r="AV13" s="47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207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40"/>
    </row>
    <row r="14" spans="1:87" ht="14.4" x14ac:dyDescent="0.3">
      <c r="A14" s="15"/>
      <c r="B14" s="44"/>
      <c r="C14" s="44"/>
      <c r="D14" s="45"/>
      <c r="E14" s="45"/>
      <c r="F14" s="35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20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21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8"/>
      <c r="AV14" s="21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207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0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40"/>
    </row>
    <row r="15" spans="1:87" ht="14.4" x14ac:dyDescent="0.3">
      <c r="A15" s="15"/>
      <c r="B15" s="44"/>
      <c r="C15" s="44"/>
      <c r="D15" s="45"/>
      <c r="E15" s="45"/>
      <c r="F15" s="35"/>
      <c r="G15" s="36"/>
      <c r="H15" s="36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20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21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8"/>
      <c r="AV15" s="21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207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0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40"/>
    </row>
    <row r="16" spans="1:87" ht="14.4" x14ac:dyDescent="0.3">
      <c r="A16" s="15"/>
      <c r="B16" s="44"/>
      <c r="C16" s="44"/>
      <c r="D16" s="45"/>
      <c r="E16" s="45"/>
      <c r="F16" s="45"/>
      <c r="G16" s="36"/>
      <c r="H16" s="36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20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21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8"/>
      <c r="AV16" s="21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207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40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40"/>
    </row>
    <row r="17" spans="1:87" ht="14.4" x14ac:dyDescent="0.3">
      <c r="A17" s="15"/>
      <c r="B17" s="34"/>
      <c r="C17" s="34"/>
      <c r="D17" s="35"/>
      <c r="E17" s="35"/>
      <c r="F17" s="35"/>
      <c r="G17" s="48"/>
      <c r="H17" s="48"/>
      <c r="I17" s="49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20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50"/>
      <c r="AI17" s="21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50"/>
      <c r="AV17" s="21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207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40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40"/>
    </row>
    <row r="18" spans="1:87" ht="15.75" customHeight="1" x14ac:dyDescent="0.3">
      <c r="A18" s="51"/>
      <c r="B18" s="52" t="s">
        <v>3</v>
      </c>
      <c r="C18" s="52"/>
      <c r="D18" s="53">
        <f t="shared" ref="D18:F18" si="5">SUM(D6:D17)</f>
        <v>5</v>
      </c>
      <c r="E18" s="53">
        <f t="shared" si="5"/>
        <v>2</v>
      </c>
      <c r="F18" s="53">
        <f t="shared" si="5"/>
        <v>7</v>
      </c>
      <c r="G18" s="54"/>
      <c r="H18" s="54"/>
      <c r="I18" s="55"/>
      <c r="J18" s="56">
        <f t="shared" ref="J18:U18" si="6">SUM(J6:J16)</f>
        <v>0</v>
      </c>
      <c r="K18" s="56">
        <f t="shared" si="6"/>
        <v>0</v>
      </c>
      <c r="L18" s="57">
        <f t="shared" si="6"/>
        <v>0</v>
      </c>
      <c r="M18" s="58">
        <f t="shared" si="6"/>
        <v>0</v>
      </c>
      <c r="N18" s="59">
        <f t="shared" si="6"/>
        <v>0</v>
      </c>
      <c r="O18" s="59">
        <f t="shared" si="6"/>
        <v>0</v>
      </c>
      <c r="P18" s="59">
        <f t="shared" si="6"/>
        <v>0</v>
      </c>
      <c r="Q18" s="59">
        <f t="shared" si="6"/>
        <v>0</v>
      </c>
      <c r="R18" s="59">
        <f t="shared" si="6"/>
        <v>0</v>
      </c>
      <c r="S18" s="59">
        <f t="shared" si="6"/>
        <v>0</v>
      </c>
      <c r="T18" s="59">
        <f t="shared" si="6"/>
        <v>0</v>
      </c>
      <c r="U18" s="60">
        <f t="shared" si="6"/>
        <v>0</v>
      </c>
      <c r="V18" s="61"/>
      <c r="W18" s="62">
        <f t="shared" ref="W18:AH18" si="7">SUM(W6:W16)</f>
        <v>0</v>
      </c>
      <c r="X18" s="62">
        <f t="shared" si="7"/>
        <v>0</v>
      </c>
      <c r="Y18" s="62">
        <f t="shared" si="7"/>
        <v>0</v>
      </c>
      <c r="Z18" s="62">
        <f t="shared" si="7"/>
        <v>0</v>
      </c>
      <c r="AA18" s="62">
        <f t="shared" si="7"/>
        <v>0</v>
      </c>
      <c r="AB18" s="62">
        <f t="shared" si="7"/>
        <v>0</v>
      </c>
      <c r="AC18" s="62">
        <f t="shared" si="7"/>
        <v>0</v>
      </c>
      <c r="AD18" s="62">
        <f t="shared" si="7"/>
        <v>0</v>
      </c>
      <c r="AE18" s="62">
        <f t="shared" si="7"/>
        <v>0</v>
      </c>
      <c r="AF18" s="62">
        <f t="shared" si="7"/>
        <v>0</v>
      </c>
      <c r="AG18" s="62">
        <f t="shared" si="7"/>
        <v>0</v>
      </c>
      <c r="AH18" s="60">
        <f t="shared" si="7"/>
        <v>0</v>
      </c>
      <c r="AI18" s="61"/>
      <c r="AJ18" s="62">
        <f t="shared" ref="AJ18:AU18" si="8">SUM(AJ6:AJ16)</f>
        <v>0</v>
      </c>
      <c r="AK18" s="59">
        <f t="shared" si="8"/>
        <v>0</v>
      </c>
      <c r="AL18" s="59">
        <f t="shared" si="8"/>
        <v>0</v>
      </c>
      <c r="AM18" s="59">
        <f t="shared" si="8"/>
        <v>0</v>
      </c>
      <c r="AN18" s="59">
        <f t="shared" si="8"/>
        <v>0</v>
      </c>
      <c r="AO18" s="59">
        <f t="shared" si="8"/>
        <v>0</v>
      </c>
      <c r="AP18" s="59">
        <f t="shared" si="8"/>
        <v>0</v>
      </c>
      <c r="AQ18" s="59">
        <f t="shared" si="8"/>
        <v>0</v>
      </c>
      <c r="AR18" s="59">
        <f t="shared" si="8"/>
        <v>0</v>
      </c>
      <c r="AS18" s="59">
        <f t="shared" si="8"/>
        <v>0</v>
      </c>
      <c r="AT18" s="59">
        <f t="shared" si="8"/>
        <v>0</v>
      </c>
      <c r="AU18" s="60">
        <f t="shared" si="8"/>
        <v>0</v>
      </c>
      <c r="AV18" s="61"/>
      <c r="AW18" s="63">
        <f t="shared" ref="AW18:BU18" si="9">SUM(AW6:AW17)</f>
        <v>0</v>
      </c>
      <c r="AX18" s="63">
        <f t="shared" si="9"/>
        <v>0</v>
      </c>
      <c r="AY18" s="64">
        <f t="shared" si="9"/>
        <v>0</v>
      </c>
      <c r="AZ18" s="64">
        <f t="shared" si="9"/>
        <v>0</v>
      </c>
      <c r="BA18" s="64">
        <f t="shared" si="9"/>
        <v>130900</v>
      </c>
      <c r="BB18" s="64">
        <f t="shared" si="9"/>
        <v>130900</v>
      </c>
      <c r="BC18" s="64">
        <f t="shared" si="9"/>
        <v>130900</v>
      </c>
      <c r="BD18" s="64">
        <f t="shared" si="9"/>
        <v>130900</v>
      </c>
      <c r="BE18" s="64">
        <f t="shared" si="9"/>
        <v>130900</v>
      </c>
      <c r="BF18" s="64">
        <f t="shared" si="9"/>
        <v>130900</v>
      </c>
      <c r="BG18" s="64">
        <f t="shared" si="9"/>
        <v>130900</v>
      </c>
      <c r="BH18" s="64">
        <f t="shared" si="9"/>
        <v>130900</v>
      </c>
      <c r="BI18" s="65">
        <f t="shared" si="9"/>
        <v>1047200</v>
      </c>
      <c r="BJ18" s="64">
        <f t="shared" si="9"/>
        <v>160900</v>
      </c>
      <c r="BK18" s="64">
        <f t="shared" si="9"/>
        <v>160900</v>
      </c>
      <c r="BL18" s="64">
        <f t="shared" si="9"/>
        <v>160900</v>
      </c>
      <c r="BM18" s="64">
        <f t="shared" si="9"/>
        <v>160900</v>
      </c>
      <c r="BN18" s="64">
        <f t="shared" si="9"/>
        <v>160900</v>
      </c>
      <c r="BO18" s="64">
        <f t="shared" si="9"/>
        <v>160900</v>
      </c>
      <c r="BP18" s="64">
        <f t="shared" si="9"/>
        <v>160900</v>
      </c>
      <c r="BQ18" s="64">
        <f t="shared" si="9"/>
        <v>160900</v>
      </c>
      <c r="BR18" s="64">
        <f t="shared" si="9"/>
        <v>160900</v>
      </c>
      <c r="BS18" s="64">
        <f t="shared" si="9"/>
        <v>160900</v>
      </c>
      <c r="BT18" s="64">
        <f t="shared" si="9"/>
        <v>160900</v>
      </c>
      <c r="BU18" s="64">
        <f t="shared" si="9"/>
        <v>160900</v>
      </c>
      <c r="BV18" s="64">
        <f>SUM(BJ6:BU17)</f>
        <v>1930800</v>
      </c>
      <c r="BW18" s="64">
        <f t="shared" ref="BW18:CH18" si="10">SUM(BW6:BW17)</f>
        <v>190900</v>
      </c>
      <c r="BX18" s="64">
        <f t="shared" si="10"/>
        <v>190900</v>
      </c>
      <c r="BY18" s="64">
        <f t="shared" si="10"/>
        <v>190900</v>
      </c>
      <c r="BZ18" s="64">
        <f t="shared" si="10"/>
        <v>190900</v>
      </c>
      <c r="CA18" s="64">
        <f t="shared" si="10"/>
        <v>190900</v>
      </c>
      <c r="CB18" s="64">
        <f t="shared" si="10"/>
        <v>190900</v>
      </c>
      <c r="CC18" s="64">
        <f t="shared" si="10"/>
        <v>190900</v>
      </c>
      <c r="CD18" s="64">
        <f t="shared" si="10"/>
        <v>190900</v>
      </c>
      <c r="CE18" s="64">
        <f t="shared" si="10"/>
        <v>190900</v>
      </c>
      <c r="CF18" s="64">
        <f t="shared" si="10"/>
        <v>190900</v>
      </c>
      <c r="CG18" s="64">
        <f t="shared" si="10"/>
        <v>190900</v>
      </c>
      <c r="CH18" s="64">
        <f t="shared" si="10"/>
        <v>190900</v>
      </c>
      <c r="CI18" s="64">
        <f>SUM(BW6:CH17)</f>
        <v>2290800</v>
      </c>
    </row>
    <row r="19" spans="1:87" ht="14.4" x14ac:dyDescent="0.3">
      <c r="A19" s="15"/>
      <c r="B19" s="66"/>
      <c r="C19" s="15"/>
      <c r="D19" s="67"/>
      <c r="E19" s="67"/>
      <c r="F19" s="16"/>
      <c r="G19" s="68"/>
      <c r="H19" s="68"/>
      <c r="I19" s="69"/>
      <c r="J19" s="10"/>
      <c r="K19" s="10"/>
      <c r="L19" s="10"/>
      <c r="M19" s="10"/>
      <c r="N19" s="15"/>
      <c r="O19" s="15"/>
      <c r="P19" s="15"/>
      <c r="Q19" s="15"/>
      <c r="R19" s="15"/>
      <c r="S19" s="15"/>
      <c r="T19" s="15"/>
      <c r="U19" s="15"/>
      <c r="V19" s="20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21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0"/>
      <c r="BA19" s="10"/>
      <c r="BB19" s="10"/>
      <c r="BC19" s="10"/>
      <c r="BD19" s="10"/>
      <c r="BE19" s="10"/>
      <c r="BF19" s="10"/>
      <c r="BG19" s="10"/>
      <c r="BH19" s="10"/>
      <c r="BI19" s="15"/>
      <c r="BJ19" s="10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</row>
    <row r="20" spans="1:87" ht="14.4" x14ac:dyDescent="0.3">
      <c r="A20" s="15"/>
      <c r="B20" s="15"/>
      <c r="C20" s="15"/>
      <c r="D20" s="16"/>
      <c r="E20" s="16"/>
      <c r="F20" s="16"/>
      <c r="G20" s="68"/>
      <c r="H20" s="68"/>
      <c r="I20" s="19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0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21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</row>
    <row r="21" spans="1:87" ht="15.75" customHeight="1" x14ac:dyDescent="0.3">
      <c r="A21" s="15"/>
      <c r="B21" s="15"/>
      <c r="C21" s="15"/>
      <c r="D21" s="16"/>
      <c r="E21" s="16"/>
      <c r="F21" s="16"/>
      <c r="G21" s="68"/>
      <c r="H21" s="68"/>
      <c r="I21" s="19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0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21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</row>
    <row r="22" spans="1:87" ht="15.75" customHeight="1" x14ac:dyDescent="0.3">
      <c r="A22" s="15"/>
      <c r="B22" s="15"/>
      <c r="C22" s="15"/>
      <c r="D22" s="16"/>
      <c r="E22" s="16"/>
      <c r="F22" s="16"/>
      <c r="G22" s="68"/>
      <c r="H22" s="68"/>
      <c r="I22" s="19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0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21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</row>
    <row r="23" spans="1:87" ht="15.75" customHeight="1" x14ac:dyDescent="0.3">
      <c r="A23" s="15"/>
      <c r="B23" s="15"/>
      <c r="C23" s="15"/>
      <c r="D23" s="16"/>
      <c r="E23" s="16"/>
      <c r="F23" s="16"/>
      <c r="G23" s="68"/>
      <c r="H23" s="68"/>
      <c r="I23" s="19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0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21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</row>
    <row r="24" spans="1:87" ht="15.75" customHeight="1" x14ac:dyDescent="0.3">
      <c r="A24" s="15"/>
      <c r="B24" s="15"/>
      <c r="C24" s="15"/>
      <c r="D24" s="16"/>
      <c r="E24" s="16"/>
      <c r="F24" s="16"/>
      <c r="G24" s="68"/>
      <c r="H24" s="68"/>
      <c r="I24" s="19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20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21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</row>
    <row r="25" spans="1:87" ht="15.75" customHeight="1" x14ac:dyDescent="0.3">
      <c r="A25" s="15"/>
      <c r="B25" s="15"/>
      <c r="C25" s="15"/>
      <c r="D25" s="16"/>
      <c r="E25" s="16"/>
      <c r="F25" s="16"/>
      <c r="G25" s="68"/>
      <c r="H25" s="68"/>
      <c r="I25" s="19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0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21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</row>
    <row r="26" spans="1:87" ht="15.75" customHeight="1" x14ac:dyDescent="0.3">
      <c r="A26" s="15"/>
      <c r="B26" s="15"/>
      <c r="C26" s="15"/>
      <c r="D26" s="16"/>
      <c r="E26" s="16"/>
      <c r="F26" s="16"/>
      <c r="G26" s="68"/>
      <c r="H26" s="68"/>
      <c r="I26" s="1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0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21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</row>
    <row r="27" spans="1:87" ht="15.75" customHeight="1" x14ac:dyDescent="0.3">
      <c r="A27" s="15"/>
      <c r="B27" s="15"/>
      <c r="C27" s="15"/>
      <c r="D27" s="16"/>
      <c r="E27" s="16"/>
      <c r="F27" s="16"/>
      <c r="G27" s="68"/>
      <c r="H27" s="68"/>
      <c r="I27" s="1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0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21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</row>
    <row r="28" spans="1:87" ht="15.75" customHeight="1" x14ac:dyDescent="0.3">
      <c r="A28" s="15"/>
      <c r="B28" s="15"/>
      <c r="C28" s="15"/>
      <c r="D28" s="16"/>
      <c r="E28" s="16"/>
      <c r="F28" s="16"/>
      <c r="G28" s="68"/>
      <c r="H28" s="68"/>
      <c r="I28" s="19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0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21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</row>
    <row r="29" spans="1:87" ht="15.75" customHeight="1" x14ac:dyDescent="0.3">
      <c r="A29" s="15"/>
      <c r="B29" s="15"/>
      <c r="C29" s="15"/>
      <c r="D29" s="16"/>
      <c r="E29" s="16"/>
      <c r="F29" s="16"/>
      <c r="G29" s="68"/>
      <c r="H29" s="68"/>
      <c r="I29" s="19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0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21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</row>
    <row r="30" spans="1:87" ht="15.75" customHeight="1" x14ac:dyDescent="0.3">
      <c r="A30" s="15"/>
      <c r="B30" s="15"/>
      <c r="C30" s="15"/>
      <c r="D30" s="16"/>
      <c r="E30" s="16"/>
      <c r="F30" s="16"/>
      <c r="G30" s="68"/>
      <c r="H30" s="68"/>
      <c r="I30" s="19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0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21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</row>
    <row r="31" spans="1:87" ht="15.75" customHeight="1" x14ac:dyDescent="0.3">
      <c r="A31" s="15"/>
      <c r="B31" s="15"/>
      <c r="C31" s="15"/>
      <c r="D31" s="16"/>
      <c r="E31" s="16"/>
      <c r="F31" s="16"/>
      <c r="G31" s="68"/>
      <c r="H31" s="68"/>
      <c r="I31" s="1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0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21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</row>
    <row r="32" spans="1:87" ht="15.75" customHeight="1" x14ac:dyDescent="0.3">
      <c r="A32" s="15"/>
      <c r="B32" s="15"/>
      <c r="C32" s="15"/>
      <c r="D32" s="16"/>
      <c r="E32" s="16"/>
      <c r="F32" s="16"/>
      <c r="G32" s="68"/>
      <c r="H32" s="68"/>
      <c r="I32" s="1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0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21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</row>
    <row r="33" spans="1:87" ht="15.75" customHeight="1" x14ac:dyDescent="0.3">
      <c r="A33" s="15"/>
      <c r="B33" s="15"/>
      <c r="C33" s="15"/>
      <c r="D33" s="16"/>
      <c r="E33" s="16"/>
      <c r="F33" s="16"/>
      <c r="G33" s="68"/>
      <c r="H33" s="68"/>
      <c r="I33" s="19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0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21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</row>
    <row r="34" spans="1:87" ht="15.75" customHeight="1" x14ac:dyDescent="0.3">
      <c r="A34" s="15"/>
      <c r="B34" s="15"/>
      <c r="C34" s="15"/>
      <c r="D34" s="16"/>
      <c r="E34" s="16"/>
      <c r="F34" s="16"/>
      <c r="G34" s="68"/>
      <c r="H34" s="68"/>
      <c r="I34" s="19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20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21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</row>
    <row r="35" spans="1:87" ht="15.75" customHeight="1" x14ac:dyDescent="0.3">
      <c r="A35" s="15"/>
      <c r="B35" s="15"/>
      <c r="C35" s="15"/>
      <c r="D35" s="16"/>
      <c r="E35" s="16"/>
      <c r="F35" s="16"/>
      <c r="G35" s="68"/>
      <c r="H35" s="68"/>
      <c r="I35" s="1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0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21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</row>
    <row r="36" spans="1:87" ht="15.75" customHeight="1" x14ac:dyDescent="0.3">
      <c r="A36" s="15"/>
      <c r="B36" s="15"/>
      <c r="C36" s="15"/>
      <c r="D36" s="16"/>
      <c r="E36" s="16"/>
      <c r="F36" s="16"/>
      <c r="G36" s="68"/>
      <c r="H36" s="68"/>
      <c r="I36" s="1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0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21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</row>
    <row r="37" spans="1:87" ht="15.75" customHeight="1" x14ac:dyDescent="0.3">
      <c r="A37" s="15"/>
      <c r="B37" s="15"/>
      <c r="C37" s="15"/>
      <c r="D37" s="16"/>
      <c r="E37" s="16"/>
      <c r="F37" s="16"/>
      <c r="G37" s="68"/>
      <c r="H37" s="68"/>
      <c r="I37" s="19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20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21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</row>
    <row r="38" spans="1:87" ht="15.75" customHeight="1" x14ac:dyDescent="0.3">
      <c r="A38" s="15"/>
      <c r="B38" s="15"/>
      <c r="C38" s="15"/>
      <c r="D38" s="16"/>
      <c r="E38" s="16"/>
      <c r="F38" s="16"/>
      <c r="G38" s="68"/>
      <c r="H38" s="68"/>
      <c r="I38" s="19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20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21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</row>
    <row r="39" spans="1:87" ht="15.75" customHeight="1" x14ac:dyDescent="0.3">
      <c r="A39" s="15"/>
      <c r="B39" s="15"/>
      <c r="C39" s="15"/>
      <c r="D39" s="16"/>
      <c r="E39" s="16"/>
      <c r="F39" s="16"/>
      <c r="G39" s="68"/>
      <c r="H39" s="68"/>
      <c r="I39" s="1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0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2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</row>
    <row r="40" spans="1:87" ht="15.75" customHeight="1" x14ac:dyDescent="0.3">
      <c r="A40" s="15"/>
      <c r="B40" s="15"/>
      <c r="C40" s="15"/>
      <c r="D40" s="16"/>
      <c r="E40" s="16"/>
      <c r="F40" s="16"/>
      <c r="G40" s="68"/>
      <c r="H40" s="68"/>
      <c r="I40" s="19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0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21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</row>
    <row r="41" spans="1:87" ht="15.75" customHeight="1" x14ac:dyDescent="0.3">
      <c r="A41" s="15"/>
      <c r="B41" s="15"/>
      <c r="C41" s="15"/>
      <c r="D41" s="16"/>
      <c r="E41" s="16"/>
      <c r="F41" s="16"/>
      <c r="G41" s="68"/>
      <c r="H41" s="68"/>
      <c r="I41" s="1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0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21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</row>
    <row r="42" spans="1:87" ht="15.75" customHeight="1" x14ac:dyDescent="0.3">
      <c r="A42" s="15"/>
      <c r="B42" s="15"/>
      <c r="C42" s="15"/>
      <c r="D42" s="16"/>
      <c r="E42" s="16"/>
      <c r="F42" s="16"/>
      <c r="G42" s="68"/>
      <c r="H42" s="68"/>
      <c r="I42" s="19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0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21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</row>
    <row r="43" spans="1:87" ht="15.75" customHeight="1" x14ac:dyDescent="0.3">
      <c r="A43" s="15"/>
      <c r="B43" s="15"/>
      <c r="C43" s="15"/>
      <c r="D43" s="16"/>
      <c r="E43" s="16"/>
      <c r="F43" s="16"/>
      <c r="G43" s="68"/>
      <c r="H43" s="68"/>
      <c r="I43" s="19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21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</row>
    <row r="44" spans="1:87" ht="15.75" customHeight="1" x14ac:dyDescent="0.3">
      <c r="A44" s="15"/>
      <c r="B44" s="15"/>
      <c r="C44" s="15"/>
      <c r="D44" s="16"/>
      <c r="E44" s="16"/>
      <c r="F44" s="16"/>
      <c r="G44" s="68"/>
      <c r="H44" s="68"/>
      <c r="I44" s="19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0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21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</row>
    <row r="45" spans="1:87" ht="15.75" customHeight="1" x14ac:dyDescent="0.3">
      <c r="A45" s="15"/>
      <c r="B45" s="15"/>
      <c r="C45" s="15"/>
      <c r="D45" s="16"/>
      <c r="E45" s="16"/>
      <c r="F45" s="16"/>
      <c r="G45" s="68"/>
      <c r="H45" s="68"/>
      <c r="I45" s="19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0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21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</row>
    <row r="46" spans="1:87" ht="15.75" customHeight="1" x14ac:dyDescent="0.3">
      <c r="A46" s="15"/>
      <c r="B46" s="15"/>
      <c r="C46" s="15"/>
      <c r="D46" s="16"/>
      <c r="E46" s="16"/>
      <c r="F46" s="16"/>
      <c r="G46" s="68"/>
      <c r="H46" s="68"/>
      <c r="I46" s="19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0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21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</row>
    <row r="47" spans="1:87" ht="15.75" customHeight="1" x14ac:dyDescent="0.3">
      <c r="A47" s="15"/>
      <c r="B47" s="15"/>
      <c r="C47" s="15"/>
      <c r="D47" s="16"/>
      <c r="E47" s="16"/>
      <c r="F47" s="16"/>
      <c r="G47" s="68"/>
      <c r="H47" s="68"/>
      <c r="I47" s="1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0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21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</row>
    <row r="48" spans="1:87" ht="15.75" customHeight="1" x14ac:dyDescent="0.3">
      <c r="A48" s="15"/>
      <c r="B48" s="15"/>
      <c r="C48" s="15"/>
      <c r="D48" s="16"/>
      <c r="E48" s="16"/>
      <c r="F48" s="16"/>
      <c r="G48" s="68"/>
      <c r="H48" s="68"/>
      <c r="I48" s="19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0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21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</row>
    <row r="49" spans="1:87" ht="15.75" customHeight="1" x14ac:dyDescent="0.3">
      <c r="A49" s="15"/>
      <c r="B49" s="15"/>
      <c r="C49" s="15"/>
      <c r="D49" s="16"/>
      <c r="E49" s="16"/>
      <c r="F49" s="16"/>
      <c r="G49" s="68"/>
      <c r="H49" s="68"/>
      <c r="I49" s="19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0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21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</row>
    <row r="50" spans="1:87" ht="15.75" customHeight="1" x14ac:dyDescent="0.3">
      <c r="A50" s="15"/>
      <c r="B50" s="15"/>
      <c r="C50" s="15"/>
      <c r="D50" s="16"/>
      <c r="E50" s="16"/>
      <c r="F50" s="16"/>
      <c r="G50" s="68"/>
      <c r="H50" s="68"/>
      <c r="I50" s="19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0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2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</row>
    <row r="51" spans="1:87" ht="15.75" customHeight="1" x14ac:dyDescent="0.3">
      <c r="A51" s="15"/>
      <c r="B51" s="15"/>
      <c r="C51" s="15"/>
      <c r="D51" s="16"/>
      <c r="E51" s="16"/>
      <c r="F51" s="16"/>
      <c r="G51" s="68"/>
      <c r="H51" s="68"/>
      <c r="I51" s="19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0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21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</row>
    <row r="52" spans="1:87" ht="15.75" customHeight="1" x14ac:dyDescent="0.3">
      <c r="A52" s="15"/>
      <c r="B52" s="15"/>
      <c r="C52" s="15"/>
      <c r="D52" s="16"/>
      <c r="E52" s="16"/>
      <c r="F52" s="16"/>
      <c r="G52" s="68"/>
      <c r="H52" s="68"/>
      <c r="I52" s="19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0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21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</row>
    <row r="53" spans="1:87" ht="15.75" customHeight="1" x14ac:dyDescent="0.3">
      <c r="A53" s="15"/>
      <c r="B53" s="15"/>
      <c r="C53" s="15"/>
      <c r="D53" s="16"/>
      <c r="E53" s="16"/>
      <c r="F53" s="16"/>
      <c r="G53" s="68"/>
      <c r="H53" s="68"/>
      <c r="I53" s="19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0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21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</row>
    <row r="54" spans="1:87" ht="15.75" customHeight="1" x14ac:dyDescent="0.3">
      <c r="A54" s="15"/>
      <c r="B54" s="15"/>
      <c r="C54" s="15"/>
      <c r="D54" s="16"/>
      <c r="E54" s="16"/>
      <c r="F54" s="16"/>
      <c r="G54" s="68"/>
      <c r="H54" s="68"/>
      <c r="I54" s="19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0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21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</row>
    <row r="55" spans="1:87" ht="15.75" customHeight="1" x14ac:dyDescent="0.3">
      <c r="A55" s="15"/>
      <c r="B55" s="15"/>
      <c r="C55" s="15"/>
      <c r="D55" s="16"/>
      <c r="E55" s="16"/>
      <c r="F55" s="16"/>
      <c r="G55" s="68"/>
      <c r="H55" s="68"/>
      <c r="I55" s="19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0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21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</row>
    <row r="56" spans="1:87" ht="15.75" customHeight="1" x14ac:dyDescent="0.3">
      <c r="A56" s="15"/>
      <c r="B56" s="15"/>
      <c r="C56" s="15"/>
      <c r="D56" s="16"/>
      <c r="E56" s="16"/>
      <c r="F56" s="16"/>
      <c r="G56" s="68"/>
      <c r="H56" s="68"/>
      <c r="I56" s="19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0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1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</row>
    <row r="57" spans="1:87" ht="15.75" customHeight="1" x14ac:dyDescent="0.3">
      <c r="A57" s="15"/>
      <c r="B57" s="15"/>
      <c r="C57" s="15"/>
      <c r="D57" s="16"/>
      <c r="E57" s="16"/>
      <c r="F57" s="16"/>
      <c r="G57" s="68"/>
      <c r="H57" s="68"/>
      <c r="I57" s="19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0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21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</row>
    <row r="58" spans="1:87" ht="15.75" customHeight="1" x14ac:dyDescent="0.3">
      <c r="A58" s="15"/>
      <c r="B58" s="15"/>
      <c r="C58" s="15"/>
      <c r="D58" s="16"/>
      <c r="E58" s="16"/>
      <c r="F58" s="16"/>
      <c r="G58" s="68"/>
      <c r="H58" s="68"/>
      <c r="I58" s="19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21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</row>
    <row r="59" spans="1:87" ht="15.75" customHeight="1" x14ac:dyDescent="0.3">
      <c r="A59" s="15"/>
      <c r="B59" s="15"/>
      <c r="C59" s="15"/>
      <c r="D59" s="16"/>
      <c r="E59" s="16"/>
      <c r="F59" s="16"/>
      <c r="G59" s="68"/>
      <c r="H59" s="68"/>
      <c r="I59" s="19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21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</row>
    <row r="60" spans="1:87" ht="15.75" customHeight="1" x14ac:dyDescent="0.3">
      <c r="A60" s="15"/>
      <c r="B60" s="15"/>
      <c r="C60" s="15"/>
      <c r="D60" s="16"/>
      <c r="E60" s="16"/>
      <c r="F60" s="16"/>
      <c r="G60" s="68"/>
      <c r="H60" s="68"/>
      <c r="I60" s="1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0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21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</row>
    <row r="61" spans="1:87" ht="15.75" customHeight="1" x14ac:dyDescent="0.3">
      <c r="A61" s="15"/>
      <c r="B61" s="15"/>
      <c r="C61" s="15"/>
      <c r="D61" s="16"/>
      <c r="E61" s="16"/>
      <c r="F61" s="16"/>
      <c r="G61" s="68"/>
      <c r="H61" s="68"/>
      <c r="I61" s="1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21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</row>
    <row r="62" spans="1:87" ht="15.75" customHeight="1" x14ac:dyDescent="0.3">
      <c r="A62" s="15"/>
      <c r="B62" s="15"/>
      <c r="C62" s="15"/>
      <c r="D62" s="16"/>
      <c r="E62" s="16"/>
      <c r="F62" s="16"/>
      <c r="G62" s="68"/>
      <c r="H62" s="68"/>
      <c r="I62" s="1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21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</row>
    <row r="63" spans="1:87" ht="15.75" customHeight="1" x14ac:dyDescent="0.3">
      <c r="A63" s="15"/>
      <c r="B63" s="15"/>
      <c r="C63" s="15"/>
      <c r="D63" s="16"/>
      <c r="E63" s="16"/>
      <c r="F63" s="16"/>
      <c r="G63" s="68"/>
      <c r="H63" s="68"/>
      <c r="I63" s="19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0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21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</row>
    <row r="64" spans="1:87" ht="15.75" customHeight="1" x14ac:dyDescent="0.3">
      <c r="A64" s="15"/>
      <c r="B64" s="15"/>
      <c r="C64" s="15"/>
      <c r="D64" s="16"/>
      <c r="E64" s="16"/>
      <c r="F64" s="16"/>
      <c r="G64" s="68"/>
      <c r="H64" s="68"/>
      <c r="I64" s="19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0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21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</row>
    <row r="65" spans="1:87" ht="15.75" customHeight="1" x14ac:dyDescent="0.3">
      <c r="A65" s="15"/>
      <c r="B65" s="15"/>
      <c r="C65" s="15"/>
      <c r="D65" s="16"/>
      <c r="E65" s="16"/>
      <c r="F65" s="16"/>
      <c r="G65" s="68"/>
      <c r="H65" s="68"/>
      <c r="I65" s="19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0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21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</row>
    <row r="66" spans="1:87" ht="15.75" customHeight="1" x14ac:dyDescent="0.3">
      <c r="A66" s="15"/>
      <c r="B66" s="15"/>
      <c r="C66" s="15"/>
      <c r="D66" s="16"/>
      <c r="E66" s="16"/>
      <c r="F66" s="16"/>
      <c r="G66" s="68"/>
      <c r="H66" s="68"/>
      <c r="I66" s="19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0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21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</row>
    <row r="67" spans="1:87" ht="15.75" customHeight="1" x14ac:dyDescent="0.3">
      <c r="A67" s="15"/>
      <c r="B67" s="15"/>
      <c r="C67" s="15"/>
      <c r="D67" s="16"/>
      <c r="E67" s="16"/>
      <c r="F67" s="16"/>
      <c r="G67" s="68"/>
      <c r="H67" s="68"/>
      <c r="I67" s="19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0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21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</row>
    <row r="68" spans="1:87" ht="15.75" customHeight="1" x14ac:dyDescent="0.3">
      <c r="A68" s="15"/>
      <c r="B68" s="15"/>
      <c r="C68" s="15"/>
      <c r="D68" s="16"/>
      <c r="E68" s="16"/>
      <c r="F68" s="16"/>
      <c r="G68" s="68"/>
      <c r="H68" s="68"/>
      <c r="I68" s="19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21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</row>
    <row r="69" spans="1:87" ht="15.75" customHeight="1" x14ac:dyDescent="0.3">
      <c r="A69" s="15"/>
      <c r="B69" s="15"/>
      <c r="C69" s="15"/>
      <c r="D69" s="16"/>
      <c r="E69" s="16"/>
      <c r="F69" s="16"/>
      <c r="G69" s="68"/>
      <c r="H69" s="68"/>
      <c r="I69" s="19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21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</row>
    <row r="70" spans="1:87" ht="15.75" customHeight="1" x14ac:dyDescent="0.3">
      <c r="A70" s="15"/>
      <c r="B70" s="15"/>
      <c r="C70" s="15"/>
      <c r="D70" s="16"/>
      <c r="E70" s="16"/>
      <c r="F70" s="16"/>
      <c r="G70" s="68"/>
      <c r="H70" s="68"/>
      <c r="I70" s="19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21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</row>
    <row r="71" spans="1:87" ht="15.75" customHeight="1" x14ac:dyDescent="0.3">
      <c r="A71" s="15"/>
      <c r="B71" s="15"/>
      <c r="C71" s="15"/>
      <c r="D71" s="16"/>
      <c r="E71" s="16"/>
      <c r="F71" s="16"/>
      <c r="G71" s="68"/>
      <c r="H71" s="68"/>
      <c r="I71" s="19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0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21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</row>
    <row r="72" spans="1:87" ht="15.75" customHeight="1" x14ac:dyDescent="0.3">
      <c r="A72" s="15"/>
      <c r="B72" s="15"/>
      <c r="C72" s="15"/>
      <c r="D72" s="16"/>
      <c r="E72" s="16"/>
      <c r="F72" s="16"/>
      <c r="G72" s="68"/>
      <c r="H72" s="68"/>
      <c r="I72" s="19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20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21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</row>
    <row r="73" spans="1:87" ht="15.75" customHeight="1" x14ac:dyDescent="0.3">
      <c r="A73" s="15"/>
      <c r="B73" s="15"/>
      <c r="C73" s="15"/>
      <c r="D73" s="16"/>
      <c r="E73" s="16"/>
      <c r="F73" s="16"/>
      <c r="G73" s="68"/>
      <c r="H73" s="68"/>
      <c r="I73" s="19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20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21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</row>
    <row r="74" spans="1:87" ht="15.75" customHeight="1" x14ac:dyDescent="0.3">
      <c r="A74" s="15"/>
      <c r="B74" s="15"/>
      <c r="C74" s="15"/>
      <c r="D74" s="16"/>
      <c r="E74" s="16"/>
      <c r="F74" s="16"/>
      <c r="G74" s="68"/>
      <c r="H74" s="68"/>
      <c r="I74" s="19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20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21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</row>
    <row r="75" spans="1:87" ht="15.75" customHeight="1" x14ac:dyDescent="0.3">
      <c r="A75" s="15"/>
      <c r="B75" s="15"/>
      <c r="C75" s="15"/>
      <c r="D75" s="16"/>
      <c r="E75" s="16"/>
      <c r="F75" s="16"/>
      <c r="G75" s="68"/>
      <c r="H75" s="68"/>
      <c r="I75" s="19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20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21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</row>
    <row r="76" spans="1:87" ht="15.75" customHeight="1" x14ac:dyDescent="0.3">
      <c r="A76" s="15"/>
      <c r="B76" s="15"/>
      <c r="C76" s="15"/>
      <c r="D76" s="16"/>
      <c r="E76" s="16"/>
      <c r="F76" s="16"/>
      <c r="G76" s="68"/>
      <c r="H76" s="68"/>
      <c r="I76" s="19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20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21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</row>
    <row r="77" spans="1:87" ht="15.75" customHeight="1" x14ac:dyDescent="0.3">
      <c r="A77" s="15"/>
      <c r="B77" s="15"/>
      <c r="C77" s="15"/>
      <c r="D77" s="16"/>
      <c r="E77" s="16"/>
      <c r="F77" s="16"/>
      <c r="G77" s="68"/>
      <c r="H77" s="68"/>
      <c r="I77" s="19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0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21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</row>
    <row r="78" spans="1:87" ht="15.75" customHeight="1" x14ac:dyDescent="0.3">
      <c r="A78" s="15"/>
      <c r="B78" s="15"/>
      <c r="C78" s="15"/>
      <c r="D78" s="16"/>
      <c r="E78" s="16"/>
      <c r="F78" s="16"/>
      <c r="G78" s="68"/>
      <c r="H78" s="68"/>
      <c r="I78" s="19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20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21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</row>
    <row r="79" spans="1:87" ht="15.75" customHeight="1" x14ac:dyDescent="0.3">
      <c r="A79" s="15"/>
      <c r="B79" s="15"/>
      <c r="C79" s="15"/>
      <c r="D79" s="16"/>
      <c r="E79" s="16"/>
      <c r="F79" s="16"/>
      <c r="G79" s="68"/>
      <c r="H79" s="68"/>
      <c r="I79" s="19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20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21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</row>
    <row r="80" spans="1:87" ht="15.75" customHeight="1" x14ac:dyDescent="0.3">
      <c r="A80" s="15"/>
      <c r="B80" s="15"/>
      <c r="C80" s="15"/>
      <c r="D80" s="16"/>
      <c r="E80" s="16"/>
      <c r="F80" s="16"/>
      <c r="G80" s="68"/>
      <c r="H80" s="68"/>
      <c r="I80" s="19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20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21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</row>
    <row r="81" spans="1:87" ht="15.75" customHeight="1" x14ac:dyDescent="0.3">
      <c r="A81" s="15"/>
      <c r="B81" s="15"/>
      <c r="C81" s="15"/>
      <c r="D81" s="16"/>
      <c r="E81" s="16"/>
      <c r="F81" s="16"/>
      <c r="G81" s="68"/>
      <c r="H81" s="68"/>
      <c r="I81" s="19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20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21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</row>
    <row r="82" spans="1:87" ht="15.75" customHeight="1" x14ac:dyDescent="0.3">
      <c r="A82" s="15"/>
      <c r="B82" s="15"/>
      <c r="C82" s="15"/>
      <c r="D82" s="16"/>
      <c r="E82" s="16"/>
      <c r="F82" s="16"/>
      <c r="G82" s="68"/>
      <c r="H82" s="68"/>
      <c r="I82" s="19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20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21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</row>
    <row r="83" spans="1:87" ht="15.75" customHeight="1" x14ac:dyDescent="0.3">
      <c r="A83" s="15"/>
      <c r="B83" s="15"/>
      <c r="C83" s="15"/>
      <c r="D83" s="16"/>
      <c r="E83" s="16"/>
      <c r="F83" s="16"/>
      <c r="G83" s="68"/>
      <c r="H83" s="68"/>
      <c r="I83" s="19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20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21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</row>
    <row r="84" spans="1:87" ht="15.75" customHeight="1" x14ac:dyDescent="0.3">
      <c r="A84" s="15"/>
      <c r="B84" s="15"/>
      <c r="C84" s="15"/>
      <c r="D84" s="16"/>
      <c r="E84" s="16"/>
      <c r="F84" s="16"/>
      <c r="G84" s="68"/>
      <c r="H84" s="68"/>
      <c r="I84" s="19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20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21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</row>
    <row r="85" spans="1:87" ht="15.75" customHeight="1" x14ac:dyDescent="0.3">
      <c r="A85" s="15"/>
      <c r="B85" s="15"/>
      <c r="C85" s="15"/>
      <c r="D85" s="16"/>
      <c r="E85" s="16"/>
      <c r="F85" s="16"/>
      <c r="G85" s="68"/>
      <c r="H85" s="68"/>
      <c r="I85" s="19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20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21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</row>
    <row r="86" spans="1:87" ht="15.75" customHeight="1" x14ac:dyDescent="0.3">
      <c r="A86" s="15"/>
      <c r="B86" s="15"/>
      <c r="C86" s="15"/>
      <c r="D86" s="16"/>
      <c r="E86" s="16"/>
      <c r="F86" s="16"/>
      <c r="G86" s="68"/>
      <c r="H86" s="68"/>
      <c r="I86" s="19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0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21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</row>
    <row r="87" spans="1:87" ht="15.75" customHeight="1" x14ac:dyDescent="0.3">
      <c r="A87" s="15"/>
      <c r="B87" s="15"/>
      <c r="C87" s="15"/>
      <c r="D87" s="16"/>
      <c r="E87" s="16"/>
      <c r="F87" s="16"/>
      <c r="G87" s="68"/>
      <c r="H87" s="68"/>
      <c r="I87" s="19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20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21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</row>
    <row r="88" spans="1:87" ht="15.75" customHeight="1" x14ac:dyDescent="0.3">
      <c r="A88" s="15"/>
      <c r="B88" s="15"/>
      <c r="C88" s="15"/>
      <c r="D88" s="16"/>
      <c r="E88" s="16"/>
      <c r="F88" s="16"/>
      <c r="G88" s="68"/>
      <c r="H88" s="68"/>
      <c r="I88" s="19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20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21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</row>
    <row r="89" spans="1:87" ht="15.75" customHeight="1" x14ac:dyDescent="0.3">
      <c r="A89" s="15"/>
      <c r="B89" s="15"/>
      <c r="C89" s="15"/>
      <c r="D89" s="16"/>
      <c r="E89" s="16"/>
      <c r="F89" s="16"/>
      <c r="G89" s="68"/>
      <c r="H89" s="68"/>
      <c r="I89" s="19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20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21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</row>
    <row r="90" spans="1:87" ht="15.75" customHeight="1" x14ac:dyDescent="0.3">
      <c r="A90" s="15"/>
      <c r="B90" s="15"/>
      <c r="C90" s="15"/>
      <c r="D90" s="16"/>
      <c r="E90" s="16"/>
      <c r="F90" s="16"/>
      <c r="G90" s="68"/>
      <c r="H90" s="68"/>
      <c r="I90" s="1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20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21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</row>
    <row r="91" spans="1:87" ht="15.75" customHeight="1" x14ac:dyDescent="0.3">
      <c r="A91" s="15"/>
      <c r="B91" s="15"/>
      <c r="C91" s="15"/>
      <c r="D91" s="16"/>
      <c r="E91" s="16"/>
      <c r="F91" s="16"/>
      <c r="G91" s="68"/>
      <c r="H91" s="68"/>
      <c r="I91" s="1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20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21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</row>
    <row r="92" spans="1:87" ht="15.75" customHeight="1" x14ac:dyDescent="0.3">
      <c r="A92" s="15"/>
      <c r="B92" s="15"/>
      <c r="C92" s="15"/>
      <c r="D92" s="16"/>
      <c r="E92" s="16"/>
      <c r="F92" s="16"/>
      <c r="G92" s="68"/>
      <c r="H92" s="68"/>
      <c r="I92" s="19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20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21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</row>
    <row r="93" spans="1:87" ht="15.75" customHeight="1" x14ac:dyDescent="0.3">
      <c r="A93" s="15"/>
      <c r="B93" s="15"/>
      <c r="C93" s="15"/>
      <c r="D93" s="16"/>
      <c r="E93" s="16"/>
      <c r="F93" s="16"/>
      <c r="G93" s="68"/>
      <c r="H93" s="68"/>
      <c r="I93" s="19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20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21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</row>
    <row r="94" spans="1:87" ht="15.75" customHeight="1" x14ac:dyDescent="0.3">
      <c r="A94" s="15"/>
      <c r="B94" s="15"/>
      <c r="C94" s="15"/>
      <c r="D94" s="16"/>
      <c r="E94" s="16"/>
      <c r="F94" s="16"/>
      <c r="G94" s="68"/>
      <c r="H94" s="68"/>
      <c r="I94" s="19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20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21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</row>
    <row r="95" spans="1:87" ht="15.75" customHeight="1" x14ac:dyDescent="0.3">
      <c r="A95" s="15"/>
      <c r="B95" s="15"/>
      <c r="C95" s="15"/>
      <c r="D95" s="16"/>
      <c r="E95" s="16"/>
      <c r="F95" s="16"/>
      <c r="G95" s="68"/>
      <c r="H95" s="68"/>
      <c r="I95" s="19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20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21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</row>
    <row r="96" spans="1:87" ht="15.75" customHeight="1" x14ac:dyDescent="0.3">
      <c r="A96" s="15"/>
      <c r="B96" s="15"/>
      <c r="C96" s="15"/>
      <c r="D96" s="16"/>
      <c r="E96" s="16"/>
      <c r="F96" s="16"/>
      <c r="G96" s="68"/>
      <c r="H96" s="68"/>
      <c r="I96" s="19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0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21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</row>
    <row r="97" spans="1:87" ht="15.75" customHeight="1" x14ac:dyDescent="0.3">
      <c r="A97" s="15"/>
      <c r="B97" s="15"/>
      <c r="C97" s="15"/>
      <c r="D97" s="16"/>
      <c r="E97" s="16"/>
      <c r="F97" s="16"/>
      <c r="G97" s="68"/>
      <c r="H97" s="68"/>
      <c r="I97" s="19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0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21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</row>
    <row r="98" spans="1:87" ht="15.75" customHeight="1" x14ac:dyDescent="0.3">
      <c r="A98" s="15"/>
      <c r="B98" s="15"/>
      <c r="C98" s="15"/>
      <c r="D98" s="16"/>
      <c r="E98" s="16"/>
      <c r="F98" s="16"/>
      <c r="G98" s="68"/>
      <c r="H98" s="68"/>
      <c r="I98" s="19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20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21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</row>
    <row r="99" spans="1:87" ht="15.75" customHeight="1" x14ac:dyDescent="0.3">
      <c r="A99" s="15"/>
      <c r="B99" s="15"/>
      <c r="C99" s="15"/>
      <c r="D99" s="16"/>
      <c r="E99" s="16"/>
      <c r="F99" s="16"/>
      <c r="G99" s="68"/>
      <c r="H99" s="68"/>
      <c r="I99" s="19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20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21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</row>
    <row r="100" spans="1:87" ht="15.75" customHeight="1" x14ac:dyDescent="0.3">
      <c r="A100" s="15"/>
      <c r="B100" s="15"/>
      <c r="C100" s="15"/>
      <c r="D100" s="16"/>
      <c r="E100" s="16"/>
      <c r="F100" s="16"/>
      <c r="G100" s="68"/>
      <c r="H100" s="68"/>
      <c r="I100" s="19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20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21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</row>
    <row r="101" spans="1:87" ht="15.75" customHeight="1" x14ac:dyDescent="0.3">
      <c r="A101" s="15"/>
      <c r="B101" s="15"/>
      <c r="C101" s="15"/>
      <c r="D101" s="16"/>
      <c r="E101" s="16"/>
      <c r="F101" s="16"/>
      <c r="G101" s="68"/>
      <c r="H101" s="68"/>
      <c r="I101" s="19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20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21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</row>
    <row r="102" spans="1:87" ht="15.75" customHeight="1" x14ac:dyDescent="0.3">
      <c r="A102" s="15"/>
      <c r="B102" s="15"/>
      <c r="C102" s="15"/>
      <c r="D102" s="16"/>
      <c r="E102" s="16"/>
      <c r="F102" s="16"/>
      <c r="G102" s="68"/>
      <c r="H102" s="68"/>
      <c r="I102" s="19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0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21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</row>
    <row r="103" spans="1:87" ht="15.75" customHeight="1" x14ac:dyDescent="0.3">
      <c r="A103" s="15"/>
      <c r="B103" s="15"/>
      <c r="C103" s="15"/>
      <c r="D103" s="16"/>
      <c r="E103" s="16"/>
      <c r="F103" s="16"/>
      <c r="G103" s="68"/>
      <c r="H103" s="68"/>
      <c r="I103" s="19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20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21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</row>
    <row r="104" spans="1:87" ht="15.75" customHeight="1" x14ac:dyDescent="0.3">
      <c r="A104" s="15"/>
      <c r="B104" s="15"/>
      <c r="C104" s="15"/>
      <c r="D104" s="16"/>
      <c r="E104" s="16"/>
      <c r="F104" s="16"/>
      <c r="G104" s="68"/>
      <c r="H104" s="68"/>
      <c r="I104" s="19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20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21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</row>
    <row r="105" spans="1:87" ht="15.75" customHeight="1" x14ac:dyDescent="0.3">
      <c r="A105" s="15"/>
      <c r="B105" s="15"/>
      <c r="C105" s="15"/>
      <c r="D105" s="16"/>
      <c r="E105" s="16"/>
      <c r="F105" s="16"/>
      <c r="G105" s="68"/>
      <c r="H105" s="68"/>
      <c r="I105" s="19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20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21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</row>
    <row r="106" spans="1:87" ht="15.75" customHeight="1" x14ac:dyDescent="0.3">
      <c r="A106" s="15"/>
      <c r="B106" s="15"/>
      <c r="C106" s="15"/>
      <c r="D106" s="16"/>
      <c r="E106" s="16"/>
      <c r="F106" s="16"/>
      <c r="G106" s="68"/>
      <c r="H106" s="68"/>
      <c r="I106" s="19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20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21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</row>
    <row r="107" spans="1:87" ht="15.75" customHeight="1" x14ac:dyDescent="0.3">
      <c r="A107" s="15"/>
      <c r="B107" s="15"/>
      <c r="C107" s="15"/>
      <c r="D107" s="16"/>
      <c r="E107" s="16"/>
      <c r="F107" s="16"/>
      <c r="G107" s="68"/>
      <c r="H107" s="68"/>
      <c r="I107" s="19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20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21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</row>
    <row r="108" spans="1:87" ht="15.75" customHeight="1" x14ac:dyDescent="0.3">
      <c r="A108" s="15"/>
      <c r="B108" s="15"/>
      <c r="C108" s="15"/>
      <c r="D108" s="16"/>
      <c r="E108" s="16"/>
      <c r="F108" s="16"/>
      <c r="G108" s="68"/>
      <c r="H108" s="68"/>
      <c r="I108" s="19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20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21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</row>
    <row r="109" spans="1:87" ht="15.75" customHeight="1" x14ac:dyDescent="0.3">
      <c r="A109" s="15"/>
      <c r="B109" s="15"/>
      <c r="C109" s="15"/>
      <c r="D109" s="16"/>
      <c r="E109" s="16"/>
      <c r="F109" s="16"/>
      <c r="G109" s="68"/>
      <c r="H109" s="68"/>
      <c r="I109" s="19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20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21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</row>
    <row r="110" spans="1:87" ht="15.75" customHeight="1" x14ac:dyDescent="0.3">
      <c r="A110" s="15"/>
      <c r="B110" s="15"/>
      <c r="C110" s="15"/>
      <c r="D110" s="16"/>
      <c r="E110" s="16"/>
      <c r="F110" s="16"/>
      <c r="G110" s="68"/>
      <c r="H110" s="68"/>
      <c r="I110" s="19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20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21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</row>
    <row r="111" spans="1:87" ht="15.75" customHeight="1" x14ac:dyDescent="0.3">
      <c r="A111" s="15"/>
      <c r="B111" s="15"/>
      <c r="C111" s="15"/>
      <c r="D111" s="16"/>
      <c r="E111" s="16"/>
      <c r="F111" s="16"/>
      <c r="G111" s="68"/>
      <c r="H111" s="68"/>
      <c r="I111" s="19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20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21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</row>
    <row r="112" spans="1:87" ht="15.75" customHeight="1" x14ac:dyDescent="0.3">
      <c r="A112" s="15"/>
      <c r="B112" s="15"/>
      <c r="C112" s="15"/>
      <c r="D112" s="16"/>
      <c r="E112" s="16"/>
      <c r="F112" s="16"/>
      <c r="G112" s="68"/>
      <c r="H112" s="68"/>
      <c r="I112" s="19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20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21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</row>
    <row r="113" spans="1:87" ht="15.75" customHeight="1" x14ac:dyDescent="0.3">
      <c r="A113" s="15"/>
      <c r="B113" s="15"/>
      <c r="C113" s="15"/>
      <c r="D113" s="16"/>
      <c r="E113" s="16"/>
      <c r="F113" s="16"/>
      <c r="G113" s="68"/>
      <c r="H113" s="68"/>
      <c r="I113" s="19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20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21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</row>
    <row r="114" spans="1:87" ht="15.75" customHeight="1" x14ac:dyDescent="0.3">
      <c r="A114" s="15"/>
      <c r="B114" s="15"/>
      <c r="C114" s="15"/>
      <c r="D114" s="16"/>
      <c r="E114" s="16"/>
      <c r="F114" s="16"/>
      <c r="G114" s="68"/>
      <c r="H114" s="68"/>
      <c r="I114" s="19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20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21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</row>
    <row r="115" spans="1:87" ht="15.75" customHeight="1" x14ac:dyDescent="0.3">
      <c r="A115" s="15"/>
      <c r="B115" s="15"/>
      <c r="C115" s="15"/>
      <c r="D115" s="16"/>
      <c r="E115" s="16"/>
      <c r="F115" s="16"/>
      <c r="G115" s="68"/>
      <c r="H115" s="68"/>
      <c r="I115" s="19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20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21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</row>
    <row r="116" spans="1:87" ht="15.75" customHeight="1" x14ac:dyDescent="0.3">
      <c r="A116" s="15"/>
      <c r="B116" s="15"/>
      <c r="C116" s="15"/>
      <c r="D116" s="16"/>
      <c r="E116" s="16"/>
      <c r="F116" s="16"/>
      <c r="G116" s="68"/>
      <c r="H116" s="68"/>
      <c r="I116" s="19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21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</row>
    <row r="117" spans="1:87" ht="15.75" customHeight="1" x14ac:dyDescent="0.3">
      <c r="A117" s="15"/>
      <c r="B117" s="15"/>
      <c r="C117" s="15"/>
      <c r="D117" s="16"/>
      <c r="E117" s="16"/>
      <c r="F117" s="16"/>
      <c r="G117" s="68"/>
      <c r="H117" s="68"/>
      <c r="I117" s="19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21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</row>
    <row r="118" spans="1:87" ht="15.75" customHeight="1" x14ac:dyDescent="0.3">
      <c r="A118" s="15"/>
      <c r="B118" s="15"/>
      <c r="C118" s="15"/>
      <c r="D118" s="16"/>
      <c r="E118" s="16"/>
      <c r="F118" s="16"/>
      <c r="G118" s="68"/>
      <c r="H118" s="68"/>
      <c r="I118" s="19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20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21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</row>
    <row r="119" spans="1:87" ht="15.75" customHeight="1" x14ac:dyDescent="0.3">
      <c r="A119" s="15"/>
      <c r="B119" s="15"/>
      <c r="C119" s="15"/>
      <c r="D119" s="16"/>
      <c r="E119" s="16"/>
      <c r="F119" s="16"/>
      <c r="G119" s="68"/>
      <c r="H119" s="68"/>
      <c r="I119" s="19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20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21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</row>
    <row r="120" spans="1:87" ht="15.75" customHeight="1" x14ac:dyDescent="0.3">
      <c r="A120" s="15"/>
      <c r="B120" s="15"/>
      <c r="C120" s="15"/>
      <c r="D120" s="16"/>
      <c r="E120" s="16"/>
      <c r="F120" s="16"/>
      <c r="G120" s="68"/>
      <c r="H120" s="68"/>
      <c r="I120" s="19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20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21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</row>
    <row r="121" spans="1:87" ht="15.75" customHeight="1" x14ac:dyDescent="0.3">
      <c r="A121" s="15"/>
      <c r="B121" s="15"/>
      <c r="C121" s="15"/>
      <c r="D121" s="16"/>
      <c r="E121" s="16"/>
      <c r="F121" s="16"/>
      <c r="G121" s="68"/>
      <c r="H121" s="68"/>
      <c r="I121" s="19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20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21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</row>
    <row r="122" spans="1:87" ht="15.75" customHeight="1" x14ac:dyDescent="0.3">
      <c r="A122" s="15"/>
      <c r="B122" s="15"/>
      <c r="C122" s="15"/>
      <c r="D122" s="16"/>
      <c r="E122" s="16"/>
      <c r="F122" s="16"/>
      <c r="G122" s="68"/>
      <c r="H122" s="68"/>
      <c r="I122" s="19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20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21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</row>
    <row r="123" spans="1:87" ht="15.75" customHeight="1" x14ac:dyDescent="0.3">
      <c r="A123" s="15"/>
      <c r="B123" s="15"/>
      <c r="C123" s="15"/>
      <c r="D123" s="16"/>
      <c r="E123" s="16"/>
      <c r="F123" s="16"/>
      <c r="G123" s="68"/>
      <c r="H123" s="68"/>
      <c r="I123" s="19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20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21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</row>
    <row r="124" spans="1:87" ht="15.75" customHeight="1" x14ac:dyDescent="0.3">
      <c r="A124" s="15"/>
      <c r="B124" s="15"/>
      <c r="C124" s="15"/>
      <c r="D124" s="16"/>
      <c r="E124" s="16"/>
      <c r="F124" s="16"/>
      <c r="G124" s="68"/>
      <c r="H124" s="68"/>
      <c r="I124" s="19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20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21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</row>
    <row r="125" spans="1:87" ht="15.75" customHeight="1" x14ac:dyDescent="0.3">
      <c r="A125" s="15"/>
      <c r="B125" s="15"/>
      <c r="C125" s="15"/>
      <c r="D125" s="16"/>
      <c r="E125" s="16"/>
      <c r="F125" s="16"/>
      <c r="G125" s="68"/>
      <c r="H125" s="68"/>
      <c r="I125" s="19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20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21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</row>
    <row r="126" spans="1:87" ht="15.75" customHeight="1" x14ac:dyDescent="0.3">
      <c r="A126" s="15"/>
      <c r="B126" s="15"/>
      <c r="C126" s="15"/>
      <c r="D126" s="16"/>
      <c r="E126" s="16"/>
      <c r="F126" s="16"/>
      <c r="G126" s="68"/>
      <c r="H126" s="68"/>
      <c r="I126" s="19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20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21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</row>
    <row r="127" spans="1:87" ht="15.75" customHeight="1" x14ac:dyDescent="0.3">
      <c r="A127" s="15"/>
      <c r="B127" s="15"/>
      <c r="C127" s="15"/>
      <c r="D127" s="16"/>
      <c r="E127" s="16"/>
      <c r="F127" s="16"/>
      <c r="G127" s="68"/>
      <c r="H127" s="68"/>
      <c r="I127" s="19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20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21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</row>
    <row r="128" spans="1:87" ht="15.75" customHeight="1" x14ac:dyDescent="0.3">
      <c r="A128" s="15"/>
      <c r="B128" s="15"/>
      <c r="C128" s="15"/>
      <c r="D128" s="16"/>
      <c r="E128" s="16"/>
      <c r="F128" s="16"/>
      <c r="G128" s="68"/>
      <c r="H128" s="68"/>
      <c r="I128" s="19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20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21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</row>
    <row r="129" spans="1:87" ht="15.75" customHeight="1" x14ac:dyDescent="0.3">
      <c r="A129" s="15"/>
      <c r="B129" s="15"/>
      <c r="C129" s="15"/>
      <c r="D129" s="16"/>
      <c r="E129" s="16"/>
      <c r="F129" s="16"/>
      <c r="G129" s="68"/>
      <c r="H129" s="68"/>
      <c r="I129" s="19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20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21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</row>
    <row r="130" spans="1:87" ht="15.75" customHeight="1" x14ac:dyDescent="0.3">
      <c r="A130" s="15"/>
      <c r="B130" s="15"/>
      <c r="C130" s="15"/>
      <c r="D130" s="16"/>
      <c r="E130" s="16"/>
      <c r="F130" s="16"/>
      <c r="G130" s="68"/>
      <c r="H130" s="68"/>
      <c r="I130" s="19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20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21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</row>
    <row r="131" spans="1:87" ht="15.75" customHeight="1" x14ac:dyDescent="0.3">
      <c r="A131" s="15"/>
      <c r="B131" s="15"/>
      <c r="C131" s="15"/>
      <c r="D131" s="16"/>
      <c r="E131" s="16"/>
      <c r="F131" s="16"/>
      <c r="G131" s="68"/>
      <c r="H131" s="68"/>
      <c r="I131" s="19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20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21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</row>
    <row r="132" spans="1:87" ht="15.75" customHeight="1" x14ac:dyDescent="0.3">
      <c r="A132" s="15"/>
      <c r="B132" s="15"/>
      <c r="C132" s="15"/>
      <c r="D132" s="16"/>
      <c r="E132" s="16"/>
      <c r="F132" s="16"/>
      <c r="G132" s="68"/>
      <c r="H132" s="68"/>
      <c r="I132" s="19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20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21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</row>
    <row r="133" spans="1:87" ht="15.75" customHeight="1" x14ac:dyDescent="0.3">
      <c r="A133" s="15"/>
      <c r="B133" s="15"/>
      <c r="C133" s="15"/>
      <c r="D133" s="16"/>
      <c r="E133" s="16"/>
      <c r="F133" s="16"/>
      <c r="G133" s="68"/>
      <c r="H133" s="68"/>
      <c r="I133" s="19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20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21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</row>
    <row r="134" spans="1:87" ht="15.75" customHeight="1" x14ac:dyDescent="0.3">
      <c r="A134" s="15"/>
      <c r="B134" s="15"/>
      <c r="C134" s="15"/>
      <c r="D134" s="16"/>
      <c r="E134" s="16"/>
      <c r="F134" s="16"/>
      <c r="G134" s="68"/>
      <c r="H134" s="68"/>
      <c r="I134" s="19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20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21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</row>
    <row r="135" spans="1:87" ht="15.75" customHeight="1" x14ac:dyDescent="0.3">
      <c r="A135" s="15"/>
      <c r="B135" s="15"/>
      <c r="C135" s="15"/>
      <c r="D135" s="16"/>
      <c r="E135" s="16"/>
      <c r="F135" s="16"/>
      <c r="G135" s="68"/>
      <c r="H135" s="68"/>
      <c r="I135" s="19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20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21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</row>
    <row r="136" spans="1:87" ht="15.75" customHeight="1" x14ac:dyDescent="0.3">
      <c r="A136" s="15"/>
      <c r="B136" s="15"/>
      <c r="C136" s="15"/>
      <c r="D136" s="16"/>
      <c r="E136" s="16"/>
      <c r="F136" s="16"/>
      <c r="G136" s="68"/>
      <c r="H136" s="68"/>
      <c r="I136" s="19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20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21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</row>
    <row r="137" spans="1:87" ht="15.75" customHeight="1" x14ac:dyDescent="0.3">
      <c r="A137" s="15"/>
      <c r="B137" s="15"/>
      <c r="C137" s="15"/>
      <c r="D137" s="16"/>
      <c r="E137" s="16"/>
      <c r="F137" s="16"/>
      <c r="G137" s="68"/>
      <c r="H137" s="68"/>
      <c r="I137" s="19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20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21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</row>
    <row r="138" spans="1:87" ht="15.75" customHeight="1" x14ac:dyDescent="0.3">
      <c r="A138" s="15"/>
      <c r="B138" s="15"/>
      <c r="C138" s="15"/>
      <c r="D138" s="16"/>
      <c r="E138" s="16"/>
      <c r="F138" s="16"/>
      <c r="G138" s="68"/>
      <c r="H138" s="68"/>
      <c r="I138" s="19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20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21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</row>
    <row r="139" spans="1:87" ht="15.75" customHeight="1" x14ac:dyDescent="0.3">
      <c r="A139" s="15"/>
      <c r="B139" s="15"/>
      <c r="C139" s="15"/>
      <c r="D139" s="16"/>
      <c r="E139" s="16"/>
      <c r="F139" s="16"/>
      <c r="G139" s="68"/>
      <c r="H139" s="68"/>
      <c r="I139" s="19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20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21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</row>
    <row r="140" spans="1:87" ht="15.75" customHeight="1" x14ac:dyDescent="0.3">
      <c r="A140" s="15"/>
      <c r="B140" s="15"/>
      <c r="C140" s="15"/>
      <c r="D140" s="16"/>
      <c r="E140" s="16"/>
      <c r="F140" s="16"/>
      <c r="G140" s="68"/>
      <c r="H140" s="68"/>
      <c r="I140" s="19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20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21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</row>
    <row r="141" spans="1:87" ht="15.75" customHeight="1" x14ac:dyDescent="0.3">
      <c r="A141" s="15"/>
      <c r="B141" s="15"/>
      <c r="C141" s="15"/>
      <c r="D141" s="16"/>
      <c r="E141" s="16"/>
      <c r="F141" s="16"/>
      <c r="G141" s="68"/>
      <c r="H141" s="68"/>
      <c r="I141" s="19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20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21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</row>
    <row r="142" spans="1:87" ht="15.75" customHeight="1" x14ac:dyDescent="0.3">
      <c r="A142" s="15"/>
      <c r="B142" s="15"/>
      <c r="C142" s="15"/>
      <c r="D142" s="16"/>
      <c r="E142" s="16"/>
      <c r="F142" s="16"/>
      <c r="G142" s="68"/>
      <c r="H142" s="68"/>
      <c r="I142" s="19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20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21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</row>
    <row r="143" spans="1:87" ht="15.75" customHeight="1" x14ac:dyDescent="0.3">
      <c r="A143" s="15"/>
      <c r="B143" s="15"/>
      <c r="C143" s="15"/>
      <c r="D143" s="16"/>
      <c r="E143" s="16"/>
      <c r="F143" s="16"/>
      <c r="G143" s="68"/>
      <c r="H143" s="68"/>
      <c r="I143" s="19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20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21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</row>
    <row r="144" spans="1:87" ht="15.75" customHeight="1" x14ac:dyDescent="0.3">
      <c r="A144" s="15"/>
      <c r="B144" s="15"/>
      <c r="C144" s="15"/>
      <c r="D144" s="16"/>
      <c r="E144" s="16"/>
      <c r="F144" s="16"/>
      <c r="G144" s="68"/>
      <c r="H144" s="68"/>
      <c r="I144" s="19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20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21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</row>
    <row r="145" spans="1:87" ht="15.75" customHeight="1" x14ac:dyDescent="0.3">
      <c r="A145" s="15"/>
      <c r="B145" s="15"/>
      <c r="C145" s="15"/>
      <c r="D145" s="16"/>
      <c r="E145" s="16"/>
      <c r="F145" s="16"/>
      <c r="G145" s="68"/>
      <c r="H145" s="68"/>
      <c r="I145" s="19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20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21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</row>
    <row r="146" spans="1:87" ht="15.75" customHeight="1" x14ac:dyDescent="0.3">
      <c r="A146" s="15"/>
      <c r="B146" s="15"/>
      <c r="C146" s="15"/>
      <c r="D146" s="16"/>
      <c r="E146" s="16"/>
      <c r="F146" s="16"/>
      <c r="G146" s="68"/>
      <c r="H146" s="68"/>
      <c r="I146" s="19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20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21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</row>
    <row r="147" spans="1:87" ht="15.75" customHeight="1" x14ac:dyDescent="0.3">
      <c r="A147" s="15"/>
      <c r="B147" s="15"/>
      <c r="C147" s="15"/>
      <c r="D147" s="16"/>
      <c r="E147" s="16"/>
      <c r="F147" s="16"/>
      <c r="G147" s="68"/>
      <c r="H147" s="68"/>
      <c r="I147" s="19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20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21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</row>
    <row r="148" spans="1:87" ht="15.75" customHeight="1" x14ac:dyDescent="0.3">
      <c r="A148" s="15"/>
      <c r="B148" s="15"/>
      <c r="C148" s="15"/>
      <c r="D148" s="16"/>
      <c r="E148" s="16"/>
      <c r="F148" s="16"/>
      <c r="G148" s="68"/>
      <c r="H148" s="68"/>
      <c r="I148" s="19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20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21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</row>
    <row r="149" spans="1:87" ht="15.75" customHeight="1" x14ac:dyDescent="0.3">
      <c r="A149" s="15"/>
      <c r="B149" s="15"/>
      <c r="C149" s="15"/>
      <c r="D149" s="16"/>
      <c r="E149" s="16"/>
      <c r="F149" s="16"/>
      <c r="G149" s="68"/>
      <c r="H149" s="68"/>
      <c r="I149" s="19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20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21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</row>
    <row r="150" spans="1:87" ht="15.75" customHeight="1" x14ac:dyDescent="0.3">
      <c r="A150" s="15"/>
      <c r="B150" s="15"/>
      <c r="C150" s="15"/>
      <c r="D150" s="16"/>
      <c r="E150" s="16"/>
      <c r="F150" s="16"/>
      <c r="G150" s="68"/>
      <c r="H150" s="68"/>
      <c r="I150" s="19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20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21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</row>
    <row r="151" spans="1:87" ht="15.75" customHeight="1" x14ac:dyDescent="0.3">
      <c r="A151" s="15"/>
      <c r="B151" s="15"/>
      <c r="C151" s="15"/>
      <c r="D151" s="16"/>
      <c r="E151" s="16"/>
      <c r="F151" s="16"/>
      <c r="G151" s="68"/>
      <c r="H151" s="68"/>
      <c r="I151" s="19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20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21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</row>
    <row r="152" spans="1:87" ht="15.75" customHeight="1" x14ac:dyDescent="0.3">
      <c r="A152" s="15"/>
      <c r="B152" s="15"/>
      <c r="C152" s="15"/>
      <c r="D152" s="16"/>
      <c r="E152" s="16"/>
      <c r="F152" s="16"/>
      <c r="G152" s="68"/>
      <c r="H152" s="68"/>
      <c r="I152" s="19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20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21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</row>
    <row r="153" spans="1:87" ht="15.75" customHeight="1" x14ac:dyDescent="0.3">
      <c r="A153" s="15"/>
      <c r="B153" s="15"/>
      <c r="C153" s="15"/>
      <c r="D153" s="16"/>
      <c r="E153" s="16"/>
      <c r="F153" s="16"/>
      <c r="G153" s="68"/>
      <c r="H153" s="68"/>
      <c r="I153" s="19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20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21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</row>
    <row r="154" spans="1:87" ht="15.75" customHeight="1" x14ac:dyDescent="0.3">
      <c r="A154" s="15"/>
      <c r="B154" s="15"/>
      <c r="C154" s="15"/>
      <c r="D154" s="16"/>
      <c r="E154" s="16"/>
      <c r="F154" s="16"/>
      <c r="G154" s="68"/>
      <c r="H154" s="68"/>
      <c r="I154" s="19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20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21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</row>
    <row r="155" spans="1:87" ht="15.75" customHeight="1" x14ac:dyDescent="0.3">
      <c r="A155" s="15"/>
      <c r="B155" s="15"/>
      <c r="C155" s="15"/>
      <c r="D155" s="16"/>
      <c r="E155" s="16"/>
      <c r="F155" s="16"/>
      <c r="G155" s="68"/>
      <c r="H155" s="68"/>
      <c r="I155" s="19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20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21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</row>
    <row r="156" spans="1:87" ht="15.75" customHeight="1" x14ac:dyDescent="0.3">
      <c r="A156" s="15"/>
      <c r="B156" s="15"/>
      <c r="C156" s="15"/>
      <c r="D156" s="16"/>
      <c r="E156" s="16"/>
      <c r="F156" s="16"/>
      <c r="G156" s="68"/>
      <c r="H156" s="68"/>
      <c r="I156" s="19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20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21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</row>
    <row r="157" spans="1:87" ht="15.75" customHeight="1" x14ac:dyDescent="0.3">
      <c r="A157" s="15"/>
      <c r="B157" s="15"/>
      <c r="C157" s="15"/>
      <c r="D157" s="16"/>
      <c r="E157" s="16"/>
      <c r="F157" s="16"/>
      <c r="G157" s="68"/>
      <c r="H157" s="68"/>
      <c r="I157" s="19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20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21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</row>
    <row r="158" spans="1:87" ht="15.75" customHeight="1" x14ac:dyDescent="0.3">
      <c r="A158" s="15"/>
      <c r="B158" s="15"/>
      <c r="C158" s="15"/>
      <c r="D158" s="16"/>
      <c r="E158" s="16"/>
      <c r="F158" s="16"/>
      <c r="G158" s="68"/>
      <c r="H158" s="68"/>
      <c r="I158" s="19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20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21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</row>
    <row r="159" spans="1:87" ht="15.75" customHeight="1" x14ac:dyDescent="0.3">
      <c r="A159" s="15"/>
      <c r="B159" s="15"/>
      <c r="C159" s="15"/>
      <c r="D159" s="16"/>
      <c r="E159" s="16"/>
      <c r="F159" s="16"/>
      <c r="G159" s="68"/>
      <c r="H159" s="68"/>
      <c r="I159" s="19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20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21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</row>
    <row r="160" spans="1:87" ht="15.75" customHeight="1" x14ac:dyDescent="0.3">
      <c r="A160" s="15"/>
      <c r="B160" s="15"/>
      <c r="C160" s="15"/>
      <c r="D160" s="16"/>
      <c r="E160" s="16"/>
      <c r="F160" s="16"/>
      <c r="G160" s="68"/>
      <c r="H160" s="68"/>
      <c r="I160" s="19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20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21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</row>
    <row r="161" spans="1:87" ht="15.75" customHeight="1" x14ac:dyDescent="0.3">
      <c r="A161" s="15"/>
      <c r="B161" s="15"/>
      <c r="C161" s="15"/>
      <c r="D161" s="16"/>
      <c r="E161" s="16"/>
      <c r="F161" s="16"/>
      <c r="G161" s="68"/>
      <c r="H161" s="68"/>
      <c r="I161" s="19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20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21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</row>
    <row r="162" spans="1:87" ht="15.75" customHeight="1" x14ac:dyDescent="0.3">
      <c r="A162" s="15"/>
      <c r="B162" s="15"/>
      <c r="C162" s="15"/>
      <c r="D162" s="16"/>
      <c r="E162" s="16"/>
      <c r="F162" s="16"/>
      <c r="G162" s="68"/>
      <c r="H162" s="68"/>
      <c r="I162" s="19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20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21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</row>
    <row r="163" spans="1:87" ht="15.75" customHeight="1" x14ac:dyDescent="0.3">
      <c r="A163" s="15"/>
      <c r="B163" s="15"/>
      <c r="C163" s="15"/>
      <c r="D163" s="16"/>
      <c r="E163" s="16"/>
      <c r="F163" s="16"/>
      <c r="G163" s="68"/>
      <c r="H163" s="68"/>
      <c r="I163" s="19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20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21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</row>
    <row r="164" spans="1:87" ht="15.75" customHeight="1" x14ac:dyDescent="0.3">
      <c r="A164" s="15"/>
      <c r="B164" s="15"/>
      <c r="C164" s="15"/>
      <c r="D164" s="16"/>
      <c r="E164" s="16"/>
      <c r="F164" s="16"/>
      <c r="G164" s="68"/>
      <c r="H164" s="68"/>
      <c r="I164" s="19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20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21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</row>
    <row r="165" spans="1:87" ht="15.75" customHeight="1" x14ac:dyDescent="0.3">
      <c r="A165" s="15"/>
      <c r="B165" s="15"/>
      <c r="C165" s="15"/>
      <c r="D165" s="16"/>
      <c r="E165" s="16"/>
      <c r="F165" s="16"/>
      <c r="G165" s="68"/>
      <c r="H165" s="68"/>
      <c r="I165" s="19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20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21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</row>
    <row r="166" spans="1:87" ht="15.75" customHeight="1" x14ac:dyDescent="0.3">
      <c r="A166" s="15"/>
      <c r="B166" s="15"/>
      <c r="C166" s="15"/>
      <c r="D166" s="16"/>
      <c r="E166" s="16"/>
      <c r="F166" s="16"/>
      <c r="G166" s="68"/>
      <c r="H166" s="68"/>
      <c r="I166" s="19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20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21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</row>
    <row r="167" spans="1:87" ht="15.75" customHeight="1" x14ac:dyDescent="0.3">
      <c r="A167" s="15"/>
      <c r="B167" s="15"/>
      <c r="C167" s="15"/>
      <c r="D167" s="16"/>
      <c r="E167" s="16"/>
      <c r="F167" s="16"/>
      <c r="G167" s="68"/>
      <c r="H167" s="68"/>
      <c r="I167" s="19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20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21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</row>
    <row r="168" spans="1:87" ht="15.75" customHeight="1" x14ac:dyDescent="0.3">
      <c r="A168" s="15"/>
      <c r="B168" s="15"/>
      <c r="C168" s="15"/>
      <c r="D168" s="16"/>
      <c r="E168" s="16"/>
      <c r="F168" s="16"/>
      <c r="G168" s="68"/>
      <c r="H168" s="68"/>
      <c r="I168" s="19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20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21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</row>
    <row r="169" spans="1:87" ht="15.75" customHeight="1" x14ac:dyDescent="0.3">
      <c r="A169" s="15"/>
      <c r="B169" s="15"/>
      <c r="C169" s="15"/>
      <c r="D169" s="16"/>
      <c r="E169" s="16"/>
      <c r="F169" s="16"/>
      <c r="G169" s="68"/>
      <c r="H169" s="68"/>
      <c r="I169" s="19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20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21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</row>
    <row r="170" spans="1:87" ht="15.75" customHeight="1" x14ac:dyDescent="0.3">
      <c r="A170" s="15"/>
      <c r="B170" s="15"/>
      <c r="C170" s="15"/>
      <c r="D170" s="16"/>
      <c r="E170" s="16"/>
      <c r="F170" s="16"/>
      <c r="G170" s="68"/>
      <c r="H170" s="68"/>
      <c r="I170" s="19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20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21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</row>
    <row r="171" spans="1:87" ht="15.75" customHeight="1" x14ac:dyDescent="0.3">
      <c r="A171" s="15"/>
      <c r="B171" s="15"/>
      <c r="C171" s="15"/>
      <c r="D171" s="16"/>
      <c r="E171" s="16"/>
      <c r="F171" s="16"/>
      <c r="G171" s="68"/>
      <c r="H171" s="68"/>
      <c r="I171" s="19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20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21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</row>
    <row r="172" spans="1:87" ht="15.75" customHeight="1" x14ac:dyDescent="0.3">
      <c r="A172" s="15"/>
      <c r="B172" s="15"/>
      <c r="C172" s="15"/>
      <c r="D172" s="16"/>
      <c r="E172" s="16"/>
      <c r="F172" s="16"/>
      <c r="G172" s="68"/>
      <c r="H172" s="68"/>
      <c r="I172" s="19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20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21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</row>
    <row r="173" spans="1:87" ht="15.75" customHeight="1" x14ac:dyDescent="0.3">
      <c r="A173" s="15"/>
      <c r="B173" s="15"/>
      <c r="C173" s="15"/>
      <c r="D173" s="16"/>
      <c r="E173" s="16"/>
      <c r="F173" s="16"/>
      <c r="G173" s="68"/>
      <c r="H173" s="68"/>
      <c r="I173" s="19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20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21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</row>
    <row r="174" spans="1:87" ht="15.75" customHeight="1" x14ac:dyDescent="0.3">
      <c r="A174" s="15"/>
      <c r="B174" s="15"/>
      <c r="C174" s="15"/>
      <c r="D174" s="16"/>
      <c r="E174" s="16"/>
      <c r="F174" s="16"/>
      <c r="G174" s="68"/>
      <c r="H174" s="68"/>
      <c r="I174" s="19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20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21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</row>
    <row r="175" spans="1:87" ht="15.75" customHeight="1" x14ac:dyDescent="0.3">
      <c r="A175" s="15"/>
      <c r="B175" s="15"/>
      <c r="C175" s="15"/>
      <c r="D175" s="16"/>
      <c r="E175" s="16"/>
      <c r="F175" s="16"/>
      <c r="G175" s="68"/>
      <c r="H175" s="68"/>
      <c r="I175" s="19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20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21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</row>
    <row r="176" spans="1:87" ht="15.75" customHeight="1" x14ac:dyDescent="0.3">
      <c r="A176" s="15"/>
      <c r="B176" s="15"/>
      <c r="C176" s="15"/>
      <c r="D176" s="16"/>
      <c r="E176" s="16"/>
      <c r="F176" s="16"/>
      <c r="G176" s="68"/>
      <c r="H176" s="68"/>
      <c r="I176" s="19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20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21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</row>
    <row r="177" spans="1:87" ht="15.75" customHeight="1" x14ac:dyDescent="0.3">
      <c r="A177" s="15"/>
      <c r="B177" s="15"/>
      <c r="C177" s="15"/>
      <c r="D177" s="16"/>
      <c r="E177" s="16"/>
      <c r="F177" s="16"/>
      <c r="G177" s="68"/>
      <c r="H177" s="68"/>
      <c r="I177" s="19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20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21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</row>
    <row r="178" spans="1:87" ht="15.75" customHeight="1" x14ac:dyDescent="0.3">
      <c r="A178" s="15"/>
      <c r="B178" s="15"/>
      <c r="C178" s="15"/>
      <c r="D178" s="16"/>
      <c r="E178" s="16"/>
      <c r="F178" s="16"/>
      <c r="G178" s="68"/>
      <c r="H178" s="68"/>
      <c r="I178" s="19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20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21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</row>
    <row r="179" spans="1:87" ht="15.75" customHeight="1" x14ac:dyDescent="0.3">
      <c r="A179" s="15"/>
      <c r="B179" s="15"/>
      <c r="C179" s="15"/>
      <c r="D179" s="16"/>
      <c r="E179" s="16"/>
      <c r="F179" s="16"/>
      <c r="G179" s="68"/>
      <c r="H179" s="68"/>
      <c r="I179" s="19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20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21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</row>
    <row r="180" spans="1:87" ht="15.75" customHeight="1" x14ac:dyDescent="0.3">
      <c r="A180" s="15"/>
      <c r="B180" s="15"/>
      <c r="C180" s="15"/>
      <c r="D180" s="16"/>
      <c r="E180" s="16"/>
      <c r="F180" s="16"/>
      <c r="G180" s="68"/>
      <c r="H180" s="68"/>
      <c r="I180" s="19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20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21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</row>
    <row r="181" spans="1:87" ht="15.75" customHeight="1" x14ac:dyDescent="0.3">
      <c r="A181" s="15"/>
      <c r="B181" s="15"/>
      <c r="C181" s="15"/>
      <c r="D181" s="16"/>
      <c r="E181" s="16"/>
      <c r="F181" s="16"/>
      <c r="G181" s="68"/>
      <c r="H181" s="68"/>
      <c r="I181" s="19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20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21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</row>
    <row r="182" spans="1:87" ht="15.75" customHeight="1" x14ac:dyDescent="0.3">
      <c r="A182" s="15"/>
      <c r="B182" s="15"/>
      <c r="C182" s="15"/>
      <c r="D182" s="16"/>
      <c r="E182" s="16"/>
      <c r="F182" s="16"/>
      <c r="G182" s="68"/>
      <c r="H182" s="68"/>
      <c r="I182" s="19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20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21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</row>
    <row r="183" spans="1:87" ht="15.75" customHeight="1" x14ac:dyDescent="0.3">
      <c r="A183" s="15"/>
      <c r="B183" s="15"/>
      <c r="C183" s="15"/>
      <c r="D183" s="16"/>
      <c r="E183" s="16"/>
      <c r="F183" s="16"/>
      <c r="G183" s="68"/>
      <c r="H183" s="68"/>
      <c r="I183" s="19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20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21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</row>
    <row r="184" spans="1:87" ht="15.75" customHeight="1" x14ac:dyDescent="0.3">
      <c r="A184" s="15"/>
      <c r="B184" s="15"/>
      <c r="C184" s="15"/>
      <c r="D184" s="16"/>
      <c r="E184" s="16"/>
      <c r="F184" s="16"/>
      <c r="G184" s="68"/>
      <c r="H184" s="68"/>
      <c r="I184" s="19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20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21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</row>
    <row r="185" spans="1:87" ht="15.75" customHeight="1" x14ac:dyDescent="0.3">
      <c r="A185" s="15"/>
      <c r="B185" s="15"/>
      <c r="C185" s="15"/>
      <c r="D185" s="16"/>
      <c r="E185" s="16"/>
      <c r="F185" s="16"/>
      <c r="G185" s="68"/>
      <c r="H185" s="68"/>
      <c r="I185" s="19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20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21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</row>
    <row r="186" spans="1:87" ht="15.75" customHeight="1" x14ac:dyDescent="0.3">
      <c r="A186" s="15"/>
      <c r="B186" s="15"/>
      <c r="C186" s="15"/>
      <c r="D186" s="16"/>
      <c r="E186" s="16"/>
      <c r="F186" s="16"/>
      <c r="G186" s="68"/>
      <c r="H186" s="68"/>
      <c r="I186" s="19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20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21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</row>
    <row r="187" spans="1:87" ht="15.75" customHeight="1" x14ac:dyDescent="0.3">
      <c r="A187" s="15"/>
      <c r="B187" s="15"/>
      <c r="C187" s="15"/>
      <c r="D187" s="16"/>
      <c r="E187" s="16"/>
      <c r="F187" s="16"/>
      <c r="G187" s="68"/>
      <c r="H187" s="68"/>
      <c r="I187" s="19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20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21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</row>
    <row r="188" spans="1:87" ht="15.75" customHeight="1" x14ac:dyDescent="0.3">
      <c r="A188" s="15"/>
      <c r="B188" s="15"/>
      <c r="C188" s="15"/>
      <c r="D188" s="16"/>
      <c r="E188" s="16"/>
      <c r="F188" s="16"/>
      <c r="G188" s="68"/>
      <c r="H188" s="68"/>
      <c r="I188" s="19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20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21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</row>
    <row r="189" spans="1:87" ht="15.75" customHeight="1" x14ac:dyDescent="0.3">
      <c r="A189" s="15"/>
      <c r="B189" s="15"/>
      <c r="C189" s="15"/>
      <c r="D189" s="16"/>
      <c r="E189" s="16"/>
      <c r="F189" s="16"/>
      <c r="G189" s="68"/>
      <c r="H189" s="68"/>
      <c r="I189" s="19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20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21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</row>
    <row r="190" spans="1:87" ht="15.75" customHeight="1" x14ac:dyDescent="0.3">
      <c r="A190" s="15"/>
      <c r="B190" s="15"/>
      <c r="C190" s="15"/>
      <c r="D190" s="16"/>
      <c r="E190" s="16"/>
      <c r="F190" s="16"/>
      <c r="G190" s="68"/>
      <c r="H190" s="68"/>
      <c r="I190" s="19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20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21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</row>
    <row r="191" spans="1:87" ht="15.75" customHeight="1" x14ac:dyDescent="0.3">
      <c r="A191" s="15"/>
      <c r="B191" s="15"/>
      <c r="C191" s="15"/>
      <c r="D191" s="16"/>
      <c r="E191" s="16"/>
      <c r="F191" s="16"/>
      <c r="G191" s="68"/>
      <c r="H191" s="68"/>
      <c r="I191" s="19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20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21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</row>
    <row r="192" spans="1:87" ht="15.75" customHeight="1" x14ac:dyDescent="0.3">
      <c r="A192" s="15"/>
      <c r="B192" s="15"/>
      <c r="C192" s="15"/>
      <c r="D192" s="16"/>
      <c r="E192" s="16"/>
      <c r="F192" s="16"/>
      <c r="G192" s="68"/>
      <c r="H192" s="68"/>
      <c r="I192" s="19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20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21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</row>
    <row r="193" spans="1:87" ht="15.75" customHeight="1" x14ac:dyDescent="0.3">
      <c r="A193" s="15"/>
      <c r="B193" s="15"/>
      <c r="C193" s="15"/>
      <c r="D193" s="16"/>
      <c r="E193" s="16"/>
      <c r="F193" s="16"/>
      <c r="G193" s="68"/>
      <c r="H193" s="68"/>
      <c r="I193" s="19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20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21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</row>
    <row r="194" spans="1:87" ht="15.75" customHeight="1" x14ac:dyDescent="0.3">
      <c r="A194" s="15"/>
      <c r="B194" s="15"/>
      <c r="C194" s="15"/>
      <c r="D194" s="16"/>
      <c r="E194" s="16"/>
      <c r="F194" s="16"/>
      <c r="G194" s="68"/>
      <c r="H194" s="68"/>
      <c r="I194" s="19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20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21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</row>
    <row r="195" spans="1:87" ht="15.75" customHeight="1" x14ac:dyDescent="0.3">
      <c r="A195" s="15"/>
      <c r="B195" s="15"/>
      <c r="C195" s="15"/>
      <c r="D195" s="16"/>
      <c r="E195" s="16"/>
      <c r="F195" s="16"/>
      <c r="G195" s="68"/>
      <c r="H195" s="68"/>
      <c r="I195" s="19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20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21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</row>
    <row r="196" spans="1:87" ht="15.75" customHeight="1" x14ac:dyDescent="0.3">
      <c r="A196" s="15"/>
      <c r="B196" s="15"/>
      <c r="C196" s="15"/>
      <c r="D196" s="16"/>
      <c r="E196" s="16"/>
      <c r="F196" s="16"/>
      <c r="G196" s="68"/>
      <c r="H196" s="68"/>
      <c r="I196" s="19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20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21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</row>
    <row r="197" spans="1:87" ht="15.75" customHeight="1" x14ac:dyDescent="0.3">
      <c r="A197" s="15"/>
      <c r="B197" s="15"/>
      <c r="C197" s="15"/>
      <c r="D197" s="16"/>
      <c r="E197" s="16"/>
      <c r="F197" s="16"/>
      <c r="G197" s="68"/>
      <c r="H197" s="68"/>
      <c r="I197" s="19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20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21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</row>
    <row r="198" spans="1:87" ht="15.75" customHeight="1" x14ac:dyDescent="0.3">
      <c r="A198" s="15"/>
      <c r="B198" s="15"/>
      <c r="C198" s="15"/>
      <c r="D198" s="16"/>
      <c r="E198" s="16"/>
      <c r="F198" s="16"/>
      <c r="G198" s="68"/>
      <c r="H198" s="68"/>
      <c r="I198" s="19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20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21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</row>
    <row r="199" spans="1:87" ht="15.75" customHeight="1" x14ac:dyDescent="0.3">
      <c r="A199" s="15"/>
      <c r="B199" s="15"/>
      <c r="C199" s="15"/>
      <c r="D199" s="16"/>
      <c r="E199" s="16"/>
      <c r="F199" s="16"/>
      <c r="G199" s="68"/>
      <c r="H199" s="68"/>
      <c r="I199" s="19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20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21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</row>
    <row r="200" spans="1:87" ht="15.75" customHeight="1" x14ac:dyDescent="0.3">
      <c r="A200" s="15"/>
      <c r="B200" s="15"/>
      <c r="C200" s="15"/>
      <c r="D200" s="16"/>
      <c r="E200" s="16"/>
      <c r="F200" s="16"/>
      <c r="G200" s="68"/>
      <c r="H200" s="68"/>
      <c r="I200" s="19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20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21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</row>
    <row r="201" spans="1:87" ht="15.75" customHeight="1" x14ac:dyDescent="0.3">
      <c r="A201" s="15"/>
      <c r="B201" s="15"/>
      <c r="C201" s="15"/>
      <c r="D201" s="16"/>
      <c r="E201" s="16"/>
      <c r="F201" s="16"/>
      <c r="G201" s="68"/>
      <c r="H201" s="68"/>
      <c r="I201" s="19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20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21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</row>
    <row r="202" spans="1:87" ht="15.75" customHeight="1" x14ac:dyDescent="0.3">
      <c r="A202" s="15"/>
      <c r="B202" s="15"/>
      <c r="C202" s="15"/>
      <c r="D202" s="16"/>
      <c r="E202" s="16"/>
      <c r="F202" s="16"/>
      <c r="G202" s="68"/>
      <c r="H202" s="68"/>
      <c r="I202" s="19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20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21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</row>
    <row r="203" spans="1:87" ht="15.75" customHeight="1" x14ac:dyDescent="0.3">
      <c r="A203" s="15"/>
      <c r="B203" s="15"/>
      <c r="C203" s="15"/>
      <c r="D203" s="16"/>
      <c r="E203" s="16"/>
      <c r="F203" s="16"/>
      <c r="G203" s="68"/>
      <c r="H203" s="68"/>
      <c r="I203" s="19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20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21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</row>
    <row r="204" spans="1:87" ht="15.75" customHeight="1" x14ac:dyDescent="0.3">
      <c r="A204" s="15"/>
      <c r="B204" s="15"/>
      <c r="C204" s="15"/>
      <c r="D204" s="16"/>
      <c r="E204" s="16"/>
      <c r="F204" s="16"/>
      <c r="G204" s="68"/>
      <c r="H204" s="68"/>
      <c r="I204" s="19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20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21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</row>
    <row r="205" spans="1:87" ht="15.75" customHeight="1" x14ac:dyDescent="0.3">
      <c r="A205" s="15"/>
      <c r="B205" s="15"/>
      <c r="C205" s="15"/>
      <c r="D205" s="16"/>
      <c r="E205" s="16"/>
      <c r="F205" s="16"/>
      <c r="G205" s="68"/>
      <c r="H205" s="68"/>
      <c r="I205" s="19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20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21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</row>
    <row r="206" spans="1:87" ht="15.75" customHeight="1" x14ac:dyDescent="0.3">
      <c r="A206" s="15"/>
      <c r="B206" s="15"/>
      <c r="C206" s="15"/>
      <c r="D206" s="16"/>
      <c r="E206" s="16"/>
      <c r="F206" s="16"/>
      <c r="G206" s="68"/>
      <c r="H206" s="68"/>
      <c r="I206" s="19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20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21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</row>
    <row r="207" spans="1:87" ht="15.75" customHeight="1" x14ac:dyDescent="0.3">
      <c r="A207" s="15"/>
      <c r="B207" s="15"/>
      <c r="C207" s="15"/>
      <c r="D207" s="16"/>
      <c r="E207" s="16"/>
      <c r="F207" s="16"/>
      <c r="G207" s="68"/>
      <c r="H207" s="68"/>
      <c r="I207" s="19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20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21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</row>
    <row r="208" spans="1:87" ht="15.75" customHeight="1" x14ac:dyDescent="0.3">
      <c r="A208" s="15"/>
      <c r="B208" s="15"/>
      <c r="C208" s="15"/>
      <c r="D208" s="16"/>
      <c r="E208" s="16"/>
      <c r="F208" s="16"/>
      <c r="G208" s="68"/>
      <c r="H208" s="68"/>
      <c r="I208" s="19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20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21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</row>
    <row r="209" spans="1:87" ht="15.75" customHeight="1" x14ac:dyDescent="0.3">
      <c r="A209" s="15"/>
      <c r="B209" s="15"/>
      <c r="C209" s="15"/>
      <c r="D209" s="16"/>
      <c r="E209" s="16"/>
      <c r="F209" s="16"/>
      <c r="G209" s="68"/>
      <c r="H209" s="68"/>
      <c r="I209" s="19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20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21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</row>
    <row r="210" spans="1:87" ht="15.75" customHeight="1" x14ac:dyDescent="0.3">
      <c r="A210" s="15"/>
      <c r="B210" s="15"/>
      <c r="C210" s="15"/>
      <c r="D210" s="16"/>
      <c r="E210" s="16"/>
      <c r="F210" s="16"/>
      <c r="G210" s="68"/>
      <c r="H210" s="68"/>
      <c r="I210" s="19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20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21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</row>
    <row r="211" spans="1:87" ht="15.75" customHeight="1" x14ac:dyDescent="0.3">
      <c r="A211" s="15"/>
      <c r="B211" s="15"/>
      <c r="C211" s="15"/>
      <c r="D211" s="16"/>
      <c r="E211" s="16"/>
      <c r="F211" s="16"/>
      <c r="G211" s="68"/>
      <c r="H211" s="68"/>
      <c r="I211" s="19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20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21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</row>
    <row r="212" spans="1:87" ht="15.75" customHeight="1" x14ac:dyDescent="0.3">
      <c r="A212" s="15"/>
      <c r="B212" s="15"/>
      <c r="C212" s="15"/>
      <c r="D212" s="16"/>
      <c r="E212" s="16"/>
      <c r="F212" s="16"/>
      <c r="G212" s="68"/>
      <c r="H212" s="68"/>
      <c r="I212" s="19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20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21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</row>
    <row r="213" spans="1:87" ht="15.75" customHeight="1" x14ac:dyDescent="0.3">
      <c r="A213" s="15"/>
      <c r="B213" s="15"/>
      <c r="C213" s="15"/>
      <c r="D213" s="16"/>
      <c r="E213" s="16"/>
      <c r="F213" s="16"/>
      <c r="G213" s="68"/>
      <c r="H213" s="68"/>
      <c r="I213" s="19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20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21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</row>
    <row r="214" spans="1:87" ht="15.75" customHeight="1" x14ac:dyDescent="0.3">
      <c r="A214" s="15"/>
      <c r="B214" s="15"/>
      <c r="C214" s="15"/>
      <c r="D214" s="16"/>
      <c r="E214" s="16"/>
      <c r="F214" s="16"/>
      <c r="G214" s="68"/>
      <c r="H214" s="68"/>
      <c r="I214" s="19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20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21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</row>
    <row r="215" spans="1:87" ht="15.75" customHeight="1" x14ac:dyDescent="0.3">
      <c r="A215" s="15"/>
      <c r="B215" s="15"/>
      <c r="C215" s="15"/>
      <c r="D215" s="16"/>
      <c r="E215" s="16"/>
      <c r="F215" s="16"/>
      <c r="G215" s="68"/>
      <c r="H215" s="68"/>
      <c r="I215" s="19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20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21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</row>
    <row r="216" spans="1:87" ht="15.75" customHeight="1" x14ac:dyDescent="0.3">
      <c r="A216" s="15"/>
      <c r="B216" s="15"/>
      <c r="C216" s="15"/>
      <c r="D216" s="16"/>
      <c r="E216" s="16"/>
      <c r="F216" s="16"/>
      <c r="G216" s="68"/>
      <c r="H216" s="68"/>
      <c r="I216" s="19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20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21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</row>
    <row r="217" spans="1:87" ht="15.75" customHeight="1" x14ac:dyDescent="0.3">
      <c r="A217" s="15"/>
      <c r="B217" s="15"/>
      <c r="C217" s="15"/>
      <c r="D217" s="16"/>
      <c r="E217" s="16"/>
      <c r="F217" s="16"/>
      <c r="G217" s="68"/>
      <c r="H217" s="68"/>
      <c r="I217" s="19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20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21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</row>
    <row r="218" spans="1:87" ht="15.75" customHeight="1" x14ac:dyDescent="0.3">
      <c r="A218" s="15"/>
      <c r="B218" s="15"/>
      <c r="C218" s="15"/>
      <c r="D218" s="16"/>
      <c r="E218" s="16"/>
      <c r="F218" s="16"/>
      <c r="G218" s="68"/>
      <c r="H218" s="68"/>
      <c r="I218" s="19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20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21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</row>
    <row r="219" spans="1:87" ht="15.75" customHeight="1" x14ac:dyDescent="0.3">
      <c r="A219" s="15"/>
      <c r="B219" s="15"/>
      <c r="C219" s="15"/>
      <c r="D219" s="16"/>
      <c r="E219" s="16"/>
      <c r="F219" s="16"/>
      <c r="G219" s="68"/>
      <c r="H219" s="68"/>
      <c r="I219" s="19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20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21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</row>
    <row r="220" spans="1:87" ht="15.75" customHeight="1" x14ac:dyDescent="0.3">
      <c r="A220" s="15"/>
      <c r="B220" s="15"/>
      <c r="C220" s="15"/>
      <c r="D220" s="16"/>
      <c r="E220" s="16"/>
      <c r="F220" s="16"/>
      <c r="G220" s="68"/>
      <c r="H220" s="68"/>
      <c r="I220" s="19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20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21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</row>
    <row r="221" spans="1:87" ht="15.75" customHeight="1" x14ac:dyDescent="0.3"/>
    <row r="222" spans="1:87" ht="15.75" customHeight="1" x14ac:dyDescent="0.3"/>
    <row r="223" spans="1:87" ht="15.75" customHeight="1" x14ac:dyDescent="0.3"/>
    <row r="224" spans="1:87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BW4:CH4"/>
    <mergeCell ref="CI4:CI5"/>
    <mergeCell ref="B2:BV2"/>
    <mergeCell ref="K4:U4"/>
    <mergeCell ref="W4:AH4"/>
    <mergeCell ref="AJ4:AU4"/>
    <mergeCell ref="AW4:BH4"/>
    <mergeCell ref="BJ4:BU4"/>
    <mergeCell ref="BV4:BV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7"/>
  <sheetViews>
    <sheetView topLeftCell="A4" workbookViewId="0">
      <selection activeCell="E10" sqref="E10"/>
    </sheetView>
  </sheetViews>
  <sheetFormatPr defaultColWidth="14.44140625" defaultRowHeight="15" customHeight="1" outlineLevelCol="1" x14ac:dyDescent="0.3"/>
  <cols>
    <col min="1" max="1" width="8.88671875" customWidth="1"/>
    <col min="2" max="2" width="35.109375" customWidth="1"/>
    <col min="3" max="3" width="9.44140625" customWidth="1"/>
    <col min="4" max="4" width="9.109375" customWidth="1"/>
    <col min="5" max="15" width="9.109375" customWidth="1" outlineLevel="1"/>
    <col min="16" max="16" width="11" customWidth="1"/>
    <col min="17" max="28" width="9.109375" customWidth="1"/>
    <col min="29" max="29" width="10.44140625" customWidth="1"/>
    <col min="30" max="41" width="9.109375" customWidth="1"/>
    <col min="42" max="42" width="10.88671875" customWidth="1"/>
  </cols>
  <sheetData>
    <row r="1" spans="1:42" ht="51" customHeight="1" x14ac:dyDescent="0.35">
      <c r="C1" s="70"/>
      <c r="E1" s="70"/>
      <c r="G1" s="70"/>
      <c r="H1" s="70"/>
      <c r="I1" s="70"/>
      <c r="J1" s="70"/>
      <c r="K1" s="70"/>
    </row>
    <row r="2" spans="1:42" ht="18.75" customHeight="1" x14ac:dyDescent="0.35">
      <c r="B2" s="300" t="s">
        <v>52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</row>
    <row r="4" spans="1:42" ht="15.75" customHeight="1" x14ac:dyDescent="0.3">
      <c r="B4" s="34"/>
      <c r="C4" s="71"/>
      <c r="D4" s="301" t="s">
        <v>31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  <c r="P4" s="302" t="s">
        <v>47</v>
      </c>
      <c r="Q4" s="298" t="s">
        <v>1</v>
      </c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90"/>
      <c r="AC4" s="299" t="s">
        <v>36</v>
      </c>
      <c r="AD4" s="298" t="s">
        <v>2</v>
      </c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90"/>
      <c r="AP4" s="299" t="s">
        <v>38</v>
      </c>
    </row>
    <row r="5" spans="1:42" ht="14.4" x14ac:dyDescent="0.3">
      <c r="B5" s="72" t="s">
        <v>53</v>
      </c>
      <c r="C5" s="73" t="s">
        <v>54</v>
      </c>
      <c r="D5" s="3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5" t="s">
        <v>14</v>
      </c>
      <c r="L5" s="4" t="s">
        <v>4</v>
      </c>
      <c r="M5" s="4" t="s">
        <v>5</v>
      </c>
      <c r="N5" s="4" t="s">
        <v>110</v>
      </c>
      <c r="O5" s="5" t="s">
        <v>6</v>
      </c>
      <c r="P5" s="303"/>
      <c r="Q5" s="3" t="s">
        <v>7</v>
      </c>
      <c r="R5" s="4" t="s">
        <v>8</v>
      </c>
      <c r="S5" s="4" t="s">
        <v>9</v>
      </c>
      <c r="T5" s="4" t="s">
        <v>10</v>
      </c>
      <c r="U5" s="4" t="s">
        <v>11</v>
      </c>
      <c r="V5" s="4" t="s">
        <v>12</v>
      </c>
      <c r="W5" s="4" t="s">
        <v>13</v>
      </c>
      <c r="X5" s="5" t="s">
        <v>14</v>
      </c>
      <c r="Y5" s="4" t="s">
        <v>4</v>
      </c>
      <c r="Z5" s="4" t="s">
        <v>5</v>
      </c>
      <c r="AA5" s="4" t="s">
        <v>110</v>
      </c>
      <c r="AB5" s="5" t="s">
        <v>6</v>
      </c>
      <c r="AC5" s="292"/>
      <c r="AD5" s="3" t="s">
        <v>7</v>
      </c>
      <c r="AE5" s="4" t="s">
        <v>8</v>
      </c>
      <c r="AF5" s="4" t="s">
        <v>9</v>
      </c>
      <c r="AG5" s="4" t="s">
        <v>10</v>
      </c>
      <c r="AH5" s="4" t="s">
        <v>11</v>
      </c>
      <c r="AI5" s="4" t="s">
        <v>12</v>
      </c>
      <c r="AJ5" s="4" t="s">
        <v>13</v>
      </c>
      <c r="AK5" s="5" t="s">
        <v>14</v>
      </c>
      <c r="AL5" s="4" t="s">
        <v>4</v>
      </c>
      <c r="AM5" s="4" t="s">
        <v>5</v>
      </c>
      <c r="AN5" s="4" t="s">
        <v>110</v>
      </c>
      <c r="AO5" s="5" t="s">
        <v>6</v>
      </c>
      <c r="AP5" s="292"/>
    </row>
    <row r="6" spans="1:42" ht="14.4" x14ac:dyDescent="0.3">
      <c r="A6" s="74" t="s">
        <v>55</v>
      </c>
      <c r="B6" s="44" t="s">
        <v>56</v>
      </c>
      <c r="C6" s="75">
        <v>130000</v>
      </c>
      <c r="D6" s="39"/>
      <c r="E6" s="39"/>
      <c r="F6" s="39"/>
      <c r="G6" s="39"/>
      <c r="H6" s="39">
        <f t="shared" ref="H6:O6" si="0">$C6</f>
        <v>130000</v>
      </c>
      <c r="I6" s="39">
        <f t="shared" si="0"/>
        <v>130000</v>
      </c>
      <c r="J6" s="39">
        <f t="shared" si="0"/>
        <v>130000</v>
      </c>
      <c r="K6" s="39">
        <f t="shared" si="0"/>
        <v>130000</v>
      </c>
      <c r="L6" s="39">
        <f t="shared" si="0"/>
        <v>130000</v>
      </c>
      <c r="M6" s="39">
        <f t="shared" si="0"/>
        <v>130000</v>
      </c>
      <c r="N6" s="39">
        <f t="shared" si="0"/>
        <v>130000</v>
      </c>
      <c r="O6" s="39">
        <f t="shared" si="0"/>
        <v>130000</v>
      </c>
      <c r="P6" s="76">
        <f t="shared" ref="P6:P9" si="1">SUM(D6:O6)</f>
        <v>1040000</v>
      </c>
      <c r="Q6" s="39">
        <f t="shared" ref="Q6:AB6" si="2">$C6</f>
        <v>130000</v>
      </c>
      <c r="R6" s="39">
        <f t="shared" si="2"/>
        <v>130000</v>
      </c>
      <c r="S6" s="39">
        <f t="shared" si="2"/>
        <v>130000</v>
      </c>
      <c r="T6" s="39">
        <f t="shared" si="2"/>
        <v>130000</v>
      </c>
      <c r="U6" s="39">
        <f t="shared" si="2"/>
        <v>130000</v>
      </c>
      <c r="V6" s="39">
        <f t="shared" si="2"/>
        <v>130000</v>
      </c>
      <c r="W6" s="39">
        <f t="shared" si="2"/>
        <v>130000</v>
      </c>
      <c r="X6" s="39">
        <f t="shared" si="2"/>
        <v>130000</v>
      </c>
      <c r="Y6" s="39">
        <f t="shared" si="2"/>
        <v>130000</v>
      </c>
      <c r="Z6" s="39">
        <f t="shared" si="2"/>
        <v>130000</v>
      </c>
      <c r="AA6" s="39">
        <f t="shared" si="2"/>
        <v>130000</v>
      </c>
      <c r="AB6" s="39">
        <f t="shared" si="2"/>
        <v>130000</v>
      </c>
      <c r="AC6" s="76">
        <f t="shared" ref="AC6:AC9" si="3">SUM(Q6:AB6)</f>
        <v>1560000</v>
      </c>
      <c r="AD6" s="39">
        <f t="shared" ref="AD6:AO6" si="4">$C6</f>
        <v>130000</v>
      </c>
      <c r="AE6" s="39">
        <f t="shared" si="4"/>
        <v>130000</v>
      </c>
      <c r="AF6" s="39">
        <f t="shared" si="4"/>
        <v>130000</v>
      </c>
      <c r="AG6" s="39">
        <f t="shared" si="4"/>
        <v>130000</v>
      </c>
      <c r="AH6" s="39">
        <f t="shared" si="4"/>
        <v>130000</v>
      </c>
      <c r="AI6" s="39">
        <f t="shared" si="4"/>
        <v>130000</v>
      </c>
      <c r="AJ6" s="39">
        <f t="shared" si="4"/>
        <v>130000</v>
      </c>
      <c r="AK6" s="39">
        <f t="shared" si="4"/>
        <v>130000</v>
      </c>
      <c r="AL6" s="39">
        <f t="shared" si="4"/>
        <v>130000</v>
      </c>
      <c r="AM6" s="39">
        <f t="shared" si="4"/>
        <v>130000</v>
      </c>
      <c r="AN6" s="39">
        <f t="shared" si="4"/>
        <v>130000</v>
      </c>
      <c r="AO6" s="39">
        <f t="shared" si="4"/>
        <v>130000</v>
      </c>
      <c r="AP6" s="76">
        <f t="shared" ref="AP6:AP9" si="5">SUM(AD6:AO6)</f>
        <v>1560000</v>
      </c>
    </row>
    <row r="7" spans="1:42" ht="14.4" x14ac:dyDescent="0.3">
      <c r="B7" s="44" t="s">
        <v>57</v>
      </c>
      <c r="C7" s="75">
        <v>5000</v>
      </c>
      <c r="D7" s="39"/>
      <c r="E7" s="39">
        <v>5000</v>
      </c>
      <c r="F7" s="39">
        <v>5000</v>
      </c>
      <c r="G7" s="39">
        <v>5000</v>
      </c>
      <c r="H7" s="39">
        <f t="shared" ref="H7:O7" si="6">$C7</f>
        <v>5000</v>
      </c>
      <c r="I7" s="39">
        <f t="shared" si="6"/>
        <v>5000</v>
      </c>
      <c r="J7" s="39">
        <f t="shared" si="6"/>
        <v>5000</v>
      </c>
      <c r="K7" s="39">
        <f t="shared" si="6"/>
        <v>5000</v>
      </c>
      <c r="L7" s="39">
        <f t="shared" si="6"/>
        <v>5000</v>
      </c>
      <c r="M7" s="39">
        <f t="shared" si="6"/>
        <v>5000</v>
      </c>
      <c r="N7" s="39">
        <f t="shared" si="6"/>
        <v>5000</v>
      </c>
      <c r="O7" s="39">
        <f t="shared" si="6"/>
        <v>5000</v>
      </c>
      <c r="P7" s="76">
        <f t="shared" si="1"/>
        <v>55000</v>
      </c>
      <c r="Q7" s="39">
        <f t="shared" ref="Q7:AB7" si="7">$C7</f>
        <v>5000</v>
      </c>
      <c r="R7" s="39">
        <f t="shared" si="7"/>
        <v>5000</v>
      </c>
      <c r="S7" s="39">
        <f t="shared" si="7"/>
        <v>5000</v>
      </c>
      <c r="T7" s="39">
        <f t="shared" si="7"/>
        <v>5000</v>
      </c>
      <c r="U7" s="39">
        <f t="shared" si="7"/>
        <v>5000</v>
      </c>
      <c r="V7" s="39">
        <f t="shared" si="7"/>
        <v>5000</v>
      </c>
      <c r="W7" s="39">
        <f t="shared" si="7"/>
        <v>5000</v>
      </c>
      <c r="X7" s="39">
        <f t="shared" si="7"/>
        <v>5000</v>
      </c>
      <c r="Y7" s="39">
        <f t="shared" si="7"/>
        <v>5000</v>
      </c>
      <c r="Z7" s="39">
        <f t="shared" si="7"/>
        <v>5000</v>
      </c>
      <c r="AA7" s="39">
        <f t="shared" si="7"/>
        <v>5000</v>
      </c>
      <c r="AB7" s="39">
        <f t="shared" si="7"/>
        <v>5000</v>
      </c>
      <c r="AC7" s="76">
        <f t="shared" si="3"/>
        <v>60000</v>
      </c>
      <c r="AD7" s="39">
        <f t="shared" ref="AD7:AO7" si="8">$C7</f>
        <v>5000</v>
      </c>
      <c r="AE7" s="39">
        <f t="shared" si="8"/>
        <v>5000</v>
      </c>
      <c r="AF7" s="39">
        <f t="shared" si="8"/>
        <v>5000</v>
      </c>
      <c r="AG7" s="39">
        <f t="shared" si="8"/>
        <v>5000</v>
      </c>
      <c r="AH7" s="39">
        <f t="shared" si="8"/>
        <v>5000</v>
      </c>
      <c r="AI7" s="39">
        <f t="shared" si="8"/>
        <v>5000</v>
      </c>
      <c r="AJ7" s="39">
        <f t="shared" si="8"/>
        <v>5000</v>
      </c>
      <c r="AK7" s="39">
        <f t="shared" si="8"/>
        <v>5000</v>
      </c>
      <c r="AL7" s="39">
        <f t="shared" si="8"/>
        <v>5000</v>
      </c>
      <c r="AM7" s="39">
        <f t="shared" si="8"/>
        <v>5000</v>
      </c>
      <c r="AN7" s="39">
        <f t="shared" si="8"/>
        <v>5000</v>
      </c>
      <c r="AO7" s="39">
        <f t="shared" si="8"/>
        <v>5000</v>
      </c>
      <c r="AP7" s="76">
        <f t="shared" si="5"/>
        <v>60000</v>
      </c>
    </row>
    <row r="8" spans="1:42" ht="14.4" x14ac:dyDescent="0.3">
      <c r="B8" s="44" t="s">
        <v>58</v>
      </c>
      <c r="C8" s="75">
        <v>10000</v>
      </c>
      <c r="D8" s="39"/>
      <c r="E8" s="39"/>
      <c r="F8" s="39"/>
      <c r="G8" s="39"/>
      <c r="H8" s="39">
        <f t="shared" ref="D8:O8" si="9">$C8</f>
        <v>10000</v>
      </c>
      <c r="I8" s="39">
        <f t="shared" si="9"/>
        <v>10000</v>
      </c>
      <c r="J8" s="39">
        <f t="shared" si="9"/>
        <v>10000</v>
      </c>
      <c r="K8" s="39">
        <f t="shared" si="9"/>
        <v>10000</v>
      </c>
      <c r="L8" s="39">
        <f t="shared" si="9"/>
        <v>10000</v>
      </c>
      <c r="M8" s="39">
        <f t="shared" si="9"/>
        <v>10000</v>
      </c>
      <c r="N8" s="39">
        <f t="shared" si="9"/>
        <v>10000</v>
      </c>
      <c r="O8" s="39">
        <f t="shared" si="9"/>
        <v>10000</v>
      </c>
      <c r="P8" s="76">
        <f t="shared" si="1"/>
        <v>80000</v>
      </c>
      <c r="Q8" s="39">
        <f t="shared" ref="Q8:AB8" si="10">$C8</f>
        <v>10000</v>
      </c>
      <c r="R8" s="39">
        <f t="shared" si="10"/>
        <v>10000</v>
      </c>
      <c r="S8" s="39">
        <f t="shared" si="10"/>
        <v>10000</v>
      </c>
      <c r="T8" s="39">
        <f t="shared" si="10"/>
        <v>10000</v>
      </c>
      <c r="U8" s="39">
        <f t="shared" si="10"/>
        <v>10000</v>
      </c>
      <c r="V8" s="39">
        <f t="shared" si="10"/>
        <v>10000</v>
      </c>
      <c r="W8" s="39">
        <f t="shared" si="10"/>
        <v>10000</v>
      </c>
      <c r="X8" s="39">
        <f t="shared" si="10"/>
        <v>10000</v>
      </c>
      <c r="Y8" s="39">
        <f t="shared" si="10"/>
        <v>10000</v>
      </c>
      <c r="Z8" s="39">
        <f t="shared" si="10"/>
        <v>10000</v>
      </c>
      <c r="AA8" s="39">
        <f t="shared" si="10"/>
        <v>10000</v>
      </c>
      <c r="AB8" s="39">
        <f t="shared" si="10"/>
        <v>10000</v>
      </c>
      <c r="AC8" s="76">
        <f t="shared" si="3"/>
        <v>120000</v>
      </c>
      <c r="AD8" s="39">
        <f t="shared" ref="AD8:AO8" si="11">$C8</f>
        <v>10000</v>
      </c>
      <c r="AE8" s="39">
        <f t="shared" si="11"/>
        <v>10000</v>
      </c>
      <c r="AF8" s="39">
        <f t="shared" si="11"/>
        <v>10000</v>
      </c>
      <c r="AG8" s="39">
        <f t="shared" si="11"/>
        <v>10000</v>
      </c>
      <c r="AH8" s="39">
        <f t="shared" si="11"/>
        <v>10000</v>
      </c>
      <c r="AI8" s="39">
        <f t="shared" si="11"/>
        <v>10000</v>
      </c>
      <c r="AJ8" s="39">
        <f t="shared" si="11"/>
        <v>10000</v>
      </c>
      <c r="AK8" s="39">
        <f t="shared" si="11"/>
        <v>10000</v>
      </c>
      <c r="AL8" s="39">
        <f t="shared" si="11"/>
        <v>10000</v>
      </c>
      <c r="AM8" s="39">
        <f t="shared" si="11"/>
        <v>10000</v>
      </c>
      <c r="AN8" s="39">
        <f t="shared" si="11"/>
        <v>10000</v>
      </c>
      <c r="AO8" s="39">
        <f t="shared" si="11"/>
        <v>10000</v>
      </c>
      <c r="AP8" s="76">
        <f t="shared" si="5"/>
        <v>120000</v>
      </c>
    </row>
    <row r="9" spans="1:42" ht="14.4" x14ac:dyDescent="0.3">
      <c r="B9" s="44" t="s">
        <v>59</v>
      </c>
      <c r="C9" s="75">
        <v>10000</v>
      </c>
      <c r="D9" s="39"/>
      <c r="E9" s="39">
        <f t="shared" ref="D9:O9" si="12">$C9</f>
        <v>10000</v>
      </c>
      <c r="F9" s="39">
        <f t="shared" si="12"/>
        <v>10000</v>
      </c>
      <c r="G9" s="39">
        <f t="shared" si="12"/>
        <v>10000</v>
      </c>
      <c r="H9" s="39">
        <f t="shared" si="12"/>
        <v>10000</v>
      </c>
      <c r="I9" s="39">
        <f t="shared" si="12"/>
        <v>10000</v>
      </c>
      <c r="J9" s="39">
        <f t="shared" si="12"/>
        <v>10000</v>
      </c>
      <c r="K9" s="39">
        <f t="shared" si="12"/>
        <v>10000</v>
      </c>
      <c r="L9" s="39">
        <f t="shared" si="12"/>
        <v>10000</v>
      </c>
      <c r="M9" s="39">
        <f t="shared" si="12"/>
        <v>10000</v>
      </c>
      <c r="N9" s="39">
        <f t="shared" si="12"/>
        <v>10000</v>
      </c>
      <c r="O9" s="39">
        <f t="shared" si="12"/>
        <v>10000</v>
      </c>
      <c r="P9" s="76">
        <f t="shared" si="1"/>
        <v>110000</v>
      </c>
      <c r="Q9" s="39">
        <f t="shared" ref="Q9:AB9" si="13">$C9</f>
        <v>10000</v>
      </c>
      <c r="R9" s="39">
        <f t="shared" si="13"/>
        <v>10000</v>
      </c>
      <c r="S9" s="39">
        <f t="shared" si="13"/>
        <v>10000</v>
      </c>
      <c r="T9" s="39">
        <f t="shared" si="13"/>
        <v>10000</v>
      </c>
      <c r="U9" s="39">
        <f t="shared" si="13"/>
        <v>10000</v>
      </c>
      <c r="V9" s="39">
        <f t="shared" si="13"/>
        <v>10000</v>
      </c>
      <c r="W9" s="39">
        <f t="shared" si="13"/>
        <v>10000</v>
      </c>
      <c r="X9" s="39">
        <f t="shared" si="13"/>
        <v>10000</v>
      </c>
      <c r="Y9" s="39">
        <f t="shared" si="13"/>
        <v>10000</v>
      </c>
      <c r="Z9" s="39">
        <f t="shared" si="13"/>
        <v>10000</v>
      </c>
      <c r="AA9" s="39">
        <f t="shared" si="13"/>
        <v>10000</v>
      </c>
      <c r="AB9" s="39">
        <f t="shared" si="13"/>
        <v>10000</v>
      </c>
      <c r="AC9" s="76">
        <f t="shared" si="3"/>
        <v>120000</v>
      </c>
      <c r="AD9" s="39">
        <f t="shared" ref="AD9:AO9" si="14">$C9</f>
        <v>10000</v>
      </c>
      <c r="AE9" s="39">
        <f t="shared" si="14"/>
        <v>10000</v>
      </c>
      <c r="AF9" s="39">
        <f t="shared" si="14"/>
        <v>10000</v>
      </c>
      <c r="AG9" s="39">
        <f t="shared" si="14"/>
        <v>10000</v>
      </c>
      <c r="AH9" s="39">
        <f t="shared" si="14"/>
        <v>10000</v>
      </c>
      <c r="AI9" s="39">
        <f t="shared" si="14"/>
        <v>10000</v>
      </c>
      <c r="AJ9" s="39">
        <f t="shared" si="14"/>
        <v>10000</v>
      </c>
      <c r="AK9" s="39">
        <f t="shared" si="14"/>
        <v>10000</v>
      </c>
      <c r="AL9" s="39">
        <f t="shared" si="14"/>
        <v>10000</v>
      </c>
      <c r="AM9" s="39">
        <f t="shared" si="14"/>
        <v>10000</v>
      </c>
      <c r="AN9" s="39">
        <f t="shared" si="14"/>
        <v>10000</v>
      </c>
      <c r="AO9" s="39">
        <f t="shared" si="14"/>
        <v>10000</v>
      </c>
      <c r="AP9" s="76">
        <f t="shared" si="5"/>
        <v>120000</v>
      </c>
    </row>
    <row r="10" spans="1:42" ht="14.4" x14ac:dyDescent="0.3">
      <c r="B10" s="44" t="s">
        <v>60</v>
      </c>
      <c r="C10" s="75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76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76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76"/>
    </row>
    <row r="11" spans="1:42" ht="14.4" x14ac:dyDescent="0.3">
      <c r="B11" s="44"/>
      <c r="C11" s="75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76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76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76"/>
    </row>
    <row r="12" spans="1:42" ht="14.4" x14ac:dyDescent="0.3">
      <c r="B12" s="44"/>
      <c r="C12" s="75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76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76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76"/>
    </row>
    <row r="13" spans="1:42" ht="14.4" x14ac:dyDescent="0.3">
      <c r="B13" s="44"/>
      <c r="C13" s="75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76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76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76"/>
    </row>
    <row r="14" spans="1:42" ht="14.4" x14ac:dyDescent="0.3">
      <c r="B14" s="44"/>
      <c r="C14" s="75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76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76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76"/>
    </row>
    <row r="15" spans="1:42" ht="14.4" x14ac:dyDescent="0.3">
      <c r="B15" s="40"/>
      <c r="C15" s="40"/>
      <c r="D15" s="40">
        <f t="shared" ref="D15:AP15" si="15">SUM(D6:D14)</f>
        <v>0</v>
      </c>
      <c r="E15" s="40">
        <f t="shared" si="15"/>
        <v>15000</v>
      </c>
      <c r="F15" s="40">
        <f t="shared" si="15"/>
        <v>15000</v>
      </c>
      <c r="G15" s="40">
        <f t="shared" si="15"/>
        <v>15000</v>
      </c>
      <c r="H15" s="40">
        <f t="shared" si="15"/>
        <v>155000</v>
      </c>
      <c r="I15" s="40">
        <f t="shared" si="15"/>
        <v>155000</v>
      </c>
      <c r="J15" s="40">
        <f t="shared" si="15"/>
        <v>155000</v>
      </c>
      <c r="K15" s="40">
        <f t="shared" si="15"/>
        <v>155000</v>
      </c>
      <c r="L15" s="40">
        <f t="shared" si="15"/>
        <v>155000</v>
      </c>
      <c r="M15" s="40">
        <f t="shared" si="15"/>
        <v>155000</v>
      </c>
      <c r="N15" s="40">
        <f t="shared" si="15"/>
        <v>155000</v>
      </c>
      <c r="O15" s="40">
        <f t="shared" si="15"/>
        <v>155000</v>
      </c>
      <c r="P15" s="40">
        <f t="shared" si="15"/>
        <v>1285000</v>
      </c>
      <c r="Q15" s="40">
        <f t="shared" si="15"/>
        <v>155000</v>
      </c>
      <c r="R15" s="40">
        <f t="shared" si="15"/>
        <v>155000</v>
      </c>
      <c r="S15" s="40">
        <f t="shared" si="15"/>
        <v>155000</v>
      </c>
      <c r="T15" s="40">
        <f t="shared" si="15"/>
        <v>155000</v>
      </c>
      <c r="U15" s="40">
        <f t="shared" si="15"/>
        <v>155000</v>
      </c>
      <c r="V15" s="40">
        <f t="shared" si="15"/>
        <v>155000</v>
      </c>
      <c r="W15" s="40">
        <f t="shared" si="15"/>
        <v>155000</v>
      </c>
      <c r="X15" s="40">
        <f t="shared" si="15"/>
        <v>155000</v>
      </c>
      <c r="Y15" s="40">
        <f t="shared" si="15"/>
        <v>155000</v>
      </c>
      <c r="Z15" s="40">
        <f t="shared" si="15"/>
        <v>155000</v>
      </c>
      <c r="AA15" s="40">
        <f t="shared" si="15"/>
        <v>155000</v>
      </c>
      <c r="AB15" s="40">
        <f t="shared" si="15"/>
        <v>155000</v>
      </c>
      <c r="AC15" s="40">
        <f t="shared" si="15"/>
        <v>1860000</v>
      </c>
      <c r="AD15" s="40">
        <f t="shared" si="15"/>
        <v>155000</v>
      </c>
      <c r="AE15" s="40">
        <f t="shared" si="15"/>
        <v>155000</v>
      </c>
      <c r="AF15" s="40">
        <f t="shared" si="15"/>
        <v>155000</v>
      </c>
      <c r="AG15" s="40">
        <f t="shared" si="15"/>
        <v>155000</v>
      </c>
      <c r="AH15" s="40">
        <f t="shared" si="15"/>
        <v>155000</v>
      </c>
      <c r="AI15" s="40">
        <f t="shared" si="15"/>
        <v>155000</v>
      </c>
      <c r="AJ15" s="40">
        <f t="shared" si="15"/>
        <v>155000</v>
      </c>
      <c r="AK15" s="40">
        <f t="shared" si="15"/>
        <v>155000</v>
      </c>
      <c r="AL15" s="40">
        <f t="shared" si="15"/>
        <v>155000</v>
      </c>
      <c r="AM15" s="40">
        <f t="shared" si="15"/>
        <v>155000</v>
      </c>
      <c r="AN15" s="40">
        <f t="shared" si="15"/>
        <v>155000</v>
      </c>
      <c r="AO15" s="40">
        <f t="shared" si="15"/>
        <v>155000</v>
      </c>
      <c r="AP15" s="40">
        <f t="shared" si="15"/>
        <v>1860000</v>
      </c>
    </row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7">
    <mergeCell ref="AD4:AO4"/>
    <mergeCell ref="AP4:AP5"/>
    <mergeCell ref="B2:AC2"/>
    <mergeCell ref="D4:O4"/>
    <mergeCell ref="P4:P5"/>
    <mergeCell ref="Q4:AB4"/>
    <mergeCell ref="AC4:AC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000"/>
  <sheetViews>
    <sheetView topLeftCell="A34" zoomScale="80" zoomScaleNormal="80" workbookViewId="0">
      <selection activeCell="E51" sqref="E51"/>
    </sheetView>
  </sheetViews>
  <sheetFormatPr defaultColWidth="14.44140625" defaultRowHeight="15" customHeight="1" x14ac:dyDescent="0.3"/>
  <cols>
    <col min="1" max="1" width="3.109375" customWidth="1"/>
    <col min="2" max="2" width="52.44140625" customWidth="1"/>
    <col min="3" max="3" width="9.109375" customWidth="1"/>
    <col min="4" max="4" width="9.77734375" customWidth="1"/>
    <col min="5" max="5" width="9.33203125" customWidth="1"/>
    <col min="6" max="6" width="9" customWidth="1"/>
    <col min="7" max="7" width="9.77734375" customWidth="1"/>
    <col min="8" max="8" width="8.88671875" customWidth="1"/>
    <col min="9" max="9" width="9.44140625" customWidth="1"/>
    <col min="10" max="10" width="10.109375" customWidth="1"/>
    <col min="11" max="15" width="9.44140625" customWidth="1"/>
    <col min="16" max="16" width="11.88671875" customWidth="1"/>
    <col min="17" max="17" width="2.109375" customWidth="1"/>
    <col min="18" max="30" width="10.77734375" customWidth="1"/>
    <col min="31" max="31" width="2.109375" customWidth="1"/>
    <col min="32" max="44" width="10.77734375" customWidth="1"/>
  </cols>
  <sheetData>
    <row r="1" spans="2:44" ht="45" customHeight="1" x14ac:dyDescent="0.3"/>
    <row r="2" spans="2:44" ht="15.75" customHeight="1" x14ac:dyDescent="0.3">
      <c r="B2" s="304" t="s">
        <v>61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77"/>
    </row>
    <row r="3" spans="2:44" ht="14.4" x14ac:dyDescent="0.3">
      <c r="D3" s="305" t="s">
        <v>62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0"/>
      <c r="R3" s="305" t="s">
        <v>63</v>
      </c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90"/>
      <c r="AF3" s="305" t="s">
        <v>64</v>
      </c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90"/>
    </row>
    <row r="4" spans="2:44" ht="14.4" x14ac:dyDescent="0.3">
      <c r="B4" s="78"/>
      <c r="C4" s="78"/>
      <c r="D4" s="3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5" t="s">
        <v>14</v>
      </c>
      <c r="L4" s="4" t="s">
        <v>4</v>
      </c>
      <c r="M4" s="4" t="s">
        <v>5</v>
      </c>
      <c r="N4" s="4" t="s">
        <v>110</v>
      </c>
      <c r="O4" s="5" t="s">
        <v>6</v>
      </c>
      <c r="P4" s="79" t="s">
        <v>65</v>
      </c>
      <c r="R4" s="3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5" t="s">
        <v>14</v>
      </c>
      <c r="Z4" s="4" t="s">
        <v>4</v>
      </c>
      <c r="AA4" s="4" t="s">
        <v>5</v>
      </c>
      <c r="AB4" s="4" t="s">
        <v>110</v>
      </c>
      <c r="AC4" s="5" t="s">
        <v>6</v>
      </c>
      <c r="AD4" s="79" t="s">
        <v>65</v>
      </c>
      <c r="AF4" s="3" t="s">
        <v>7</v>
      </c>
      <c r="AG4" s="4" t="s">
        <v>8</v>
      </c>
      <c r="AH4" s="4" t="s">
        <v>9</v>
      </c>
      <c r="AI4" s="4" t="s">
        <v>10</v>
      </c>
      <c r="AJ4" s="4" t="s">
        <v>11</v>
      </c>
      <c r="AK4" s="4" t="s">
        <v>12</v>
      </c>
      <c r="AL4" s="4" t="s">
        <v>13</v>
      </c>
      <c r="AM4" s="5" t="s">
        <v>14</v>
      </c>
      <c r="AN4" s="4" t="s">
        <v>4</v>
      </c>
      <c r="AO4" s="4" t="s">
        <v>5</v>
      </c>
      <c r="AP4" s="4" t="s">
        <v>110</v>
      </c>
      <c r="AQ4" s="5" t="s">
        <v>6</v>
      </c>
      <c r="AR4" s="79" t="s">
        <v>65</v>
      </c>
    </row>
    <row r="5" spans="2:44" ht="14.4" x14ac:dyDescent="0.3">
      <c r="B5" s="80" t="s">
        <v>66</v>
      </c>
      <c r="C5" s="81"/>
      <c r="D5" s="82">
        <f t="shared" ref="D5:O5" si="0">D6+D17+D26+D13</f>
        <v>180000</v>
      </c>
      <c r="E5" s="82">
        <f t="shared" si="0"/>
        <v>148000</v>
      </c>
      <c r="F5" s="82">
        <f t="shared" si="0"/>
        <v>112000</v>
      </c>
      <c r="G5" s="82">
        <f t="shared" si="0"/>
        <v>154240</v>
      </c>
      <c r="H5" s="82">
        <f t="shared" si="0"/>
        <v>171400</v>
      </c>
      <c r="I5" s="82">
        <f t="shared" si="0"/>
        <v>177550</v>
      </c>
      <c r="J5" s="82">
        <f t="shared" si="0"/>
        <v>179750</v>
      </c>
      <c r="K5" s="82">
        <f t="shared" si="0"/>
        <v>189650</v>
      </c>
      <c r="L5" s="82">
        <f t="shared" si="0"/>
        <v>85600</v>
      </c>
      <c r="M5" s="82">
        <f t="shared" si="0"/>
        <v>125200</v>
      </c>
      <c r="N5" s="82">
        <f t="shared" si="0"/>
        <v>219870</v>
      </c>
      <c r="O5" s="82">
        <f t="shared" si="0"/>
        <v>250700</v>
      </c>
      <c r="P5" s="83">
        <f t="shared" ref="P5:P49" si="1">SUM(D5:O5)</f>
        <v>1993960</v>
      </c>
      <c r="R5" s="82">
        <f t="shared" ref="R5:AC5" si="2">R6+R17+R26+R13</f>
        <v>331550</v>
      </c>
      <c r="S5" s="82">
        <f t="shared" si="2"/>
        <v>315150</v>
      </c>
      <c r="T5" s="82">
        <f t="shared" si="2"/>
        <v>290000</v>
      </c>
      <c r="U5" s="82">
        <f t="shared" si="2"/>
        <v>282000</v>
      </c>
      <c r="V5" s="82">
        <f t="shared" si="2"/>
        <v>358350</v>
      </c>
      <c r="W5" s="82">
        <f t="shared" si="2"/>
        <v>314050</v>
      </c>
      <c r="X5" s="82">
        <f t="shared" si="2"/>
        <v>277450</v>
      </c>
      <c r="Y5" s="82">
        <f t="shared" si="2"/>
        <v>262490</v>
      </c>
      <c r="Z5" s="82">
        <f t="shared" si="2"/>
        <v>136900</v>
      </c>
      <c r="AA5" s="82">
        <f t="shared" si="2"/>
        <v>176500</v>
      </c>
      <c r="AB5" s="82">
        <f t="shared" si="2"/>
        <v>257350</v>
      </c>
      <c r="AC5" s="82">
        <f t="shared" si="2"/>
        <v>359650</v>
      </c>
      <c r="AD5" s="83">
        <f t="shared" ref="AD5:AD49" si="3">SUM(R5:AC5)</f>
        <v>3361440</v>
      </c>
      <c r="AF5" s="82">
        <f t="shared" ref="AF5:AQ5" si="4">AF6+AF17+AF26+AF13</f>
        <v>523050</v>
      </c>
      <c r="AG5" s="82">
        <f t="shared" si="4"/>
        <v>365000</v>
      </c>
      <c r="AH5" s="82">
        <f t="shared" si="4"/>
        <v>350050</v>
      </c>
      <c r="AI5" s="82">
        <f t="shared" si="4"/>
        <v>346750</v>
      </c>
      <c r="AJ5" s="82">
        <f t="shared" si="4"/>
        <v>373150</v>
      </c>
      <c r="AK5" s="82">
        <f t="shared" si="4"/>
        <v>308800</v>
      </c>
      <c r="AL5" s="82">
        <f t="shared" si="4"/>
        <v>293950</v>
      </c>
      <c r="AM5" s="82">
        <f t="shared" si="4"/>
        <v>326900</v>
      </c>
      <c r="AN5" s="82">
        <f t="shared" si="4"/>
        <v>183400</v>
      </c>
      <c r="AO5" s="82">
        <f t="shared" si="4"/>
        <v>225000</v>
      </c>
      <c r="AP5" s="82">
        <f t="shared" si="4"/>
        <v>305500</v>
      </c>
      <c r="AQ5" s="82">
        <f t="shared" si="4"/>
        <v>409450</v>
      </c>
      <c r="AR5" s="83">
        <f t="shared" ref="AR5:AR49" si="5">SUM(AF5:AQ5)</f>
        <v>4011000</v>
      </c>
    </row>
    <row r="6" spans="2:44" ht="14.4" x14ac:dyDescent="0.3">
      <c r="B6" s="84" t="s">
        <v>67</v>
      </c>
      <c r="C6" s="81"/>
      <c r="D6" s="85">
        <f t="shared" ref="D6:O6" si="6">SUM(D7:D12)</f>
        <v>0</v>
      </c>
      <c r="E6" s="85">
        <f t="shared" si="6"/>
        <v>26000</v>
      </c>
      <c r="F6" s="85">
        <f t="shared" si="6"/>
        <v>0</v>
      </c>
      <c r="G6" s="85">
        <f t="shared" si="6"/>
        <v>0</v>
      </c>
      <c r="H6" s="85">
        <f t="shared" si="6"/>
        <v>0</v>
      </c>
      <c r="I6" s="85">
        <f t="shared" si="6"/>
        <v>11000</v>
      </c>
      <c r="J6" s="85">
        <f t="shared" si="6"/>
        <v>0</v>
      </c>
      <c r="K6" s="85">
        <f t="shared" si="6"/>
        <v>0</v>
      </c>
      <c r="L6" s="85">
        <f t="shared" si="6"/>
        <v>0</v>
      </c>
      <c r="M6" s="85">
        <f t="shared" si="6"/>
        <v>0</v>
      </c>
      <c r="N6" s="85">
        <f t="shared" si="6"/>
        <v>13000</v>
      </c>
      <c r="O6" s="85">
        <f t="shared" si="6"/>
        <v>0</v>
      </c>
      <c r="P6" s="86">
        <f t="shared" si="1"/>
        <v>50000</v>
      </c>
      <c r="R6" s="85">
        <f t="shared" ref="R6:AC6" si="7">SUM(R7:R12)</f>
        <v>0</v>
      </c>
      <c r="S6" s="85">
        <f t="shared" si="7"/>
        <v>20000</v>
      </c>
      <c r="T6" s="85">
        <f t="shared" si="7"/>
        <v>0</v>
      </c>
      <c r="U6" s="85">
        <f t="shared" si="7"/>
        <v>0</v>
      </c>
      <c r="V6" s="85">
        <f t="shared" si="7"/>
        <v>0</v>
      </c>
      <c r="W6" s="85">
        <f t="shared" si="7"/>
        <v>0</v>
      </c>
      <c r="X6" s="85">
        <f t="shared" si="7"/>
        <v>30000</v>
      </c>
      <c r="Y6" s="85">
        <f t="shared" si="7"/>
        <v>0</v>
      </c>
      <c r="Z6" s="85">
        <f t="shared" si="7"/>
        <v>0</v>
      </c>
      <c r="AA6" s="85">
        <f t="shared" si="7"/>
        <v>0</v>
      </c>
      <c r="AB6" s="85">
        <f t="shared" si="7"/>
        <v>0</v>
      </c>
      <c r="AC6" s="85">
        <f t="shared" si="7"/>
        <v>0</v>
      </c>
      <c r="AD6" s="86">
        <f t="shared" si="3"/>
        <v>50000</v>
      </c>
      <c r="AF6" s="85">
        <f t="shared" ref="AF6:AQ6" si="8">SUM(AF7:AF12)</f>
        <v>0</v>
      </c>
      <c r="AG6" s="85">
        <f t="shared" si="8"/>
        <v>0</v>
      </c>
      <c r="AH6" s="85">
        <f t="shared" si="8"/>
        <v>0</v>
      </c>
      <c r="AI6" s="85">
        <f t="shared" si="8"/>
        <v>0</v>
      </c>
      <c r="AJ6" s="85">
        <f t="shared" si="8"/>
        <v>0</v>
      </c>
      <c r="AK6" s="85">
        <f t="shared" si="8"/>
        <v>0</v>
      </c>
      <c r="AL6" s="85">
        <f t="shared" si="8"/>
        <v>0</v>
      </c>
      <c r="AM6" s="85">
        <f t="shared" si="8"/>
        <v>0</v>
      </c>
      <c r="AN6" s="85">
        <f t="shared" si="8"/>
        <v>0</v>
      </c>
      <c r="AO6" s="85">
        <f t="shared" si="8"/>
        <v>0</v>
      </c>
      <c r="AP6" s="85">
        <f t="shared" si="8"/>
        <v>0</v>
      </c>
      <c r="AQ6" s="85">
        <f t="shared" si="8"/>
        <v>0</v>
      </c>
      <c r="AR6" s="86">
        <f t="shared" si="5"/>
        <v>0</v>
      </c>
    </row>
    <row r="7" spans="2:44" ht="14.4" x14ac:dyDescent="0.3">
      <c r="B7" s="87" t="s">
        <v>68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8">
        <f t="shared" si="1"/>
        <v>0</v>
      </c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8">
        <f t="shared" si="3"/>
        <v>0</v>
      </c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8">
        <f t="shared" si="5"/>
        <v>0</v>
      </c>
    </row>
    <row r="8" spans="2:44" ht="14.4" x14ac:dyDescent="0.3">
      <c r="B8" s="87" t="s">
        <v>69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8">
        <f t="shared" si="1"/>
        <v>0</v>
      </c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8">
        <f t="shared" si="3"/>
        <v>0</v>
      </c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8">
        <f t="shared" si="5"/>
        <v>0</v>
      </c>
    </row>
    <row r="9" spans="2:44" ht="14.4" x14ac:dyDescent="0.3">
      <c r="B9" s="260" t="s">
        <v>70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88">
        <f t="shared" si="1"/>
        <v>0</v>
      </c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8">
        <f t="shared" si="3"/>
        <v>0</v>
      </c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8">
        <f t="shared" si="5"/>
        <v>0</v>
      </c>
    </row>
    <row r="10" spans="2:44" ht="14.4" x14ac:dyDescent="0.3">
      <c r="B10" s="258" t="s">
        <v>71</v>
      </c>
      <c r="C10" s="259"/>
      <c r="D10" s="259"/>
      <c r="E10" s="259">
        <v>26000</v>
      </c>
      <c r="F10" s="259"/>
      <c r="G10" s="259"/>
      <c r="H10" s="259"/>
      <c r="I10" s="259">
        <v>11000</v>
      </c>
      <c r="J10" s="259"/>
      <c r="K10" s="259"/>
      <c r="L10" s="259"/>
      <c r="M10" s="259"/>
      <c r="N10" s="259">
        <v>13000</v>
      </c>
      <c r="O10" s="259"/>
      <c r="P10" s="88">
        <f t="shared" si="1"/>
        <v>50000</v>
      </c>
      <c r="R10" s="259"/>
      <c r="S10" s="259">
        <v>20000</v>
      </c>
      <c r="T10" s="259"/>
      <c r="U10" s="259"/>
      <c r="V10" s="259"/>
      <c r="W10" s="259"/>
      <c r="X10" s="259">
        <v>30000</v>
      </c>
      <c r="Y10" s="259"/>
      <c r="Z10" s="259"/>
      <c r="AA10" s="259"/>
      <c r="AB10" s="259"/>
      <c r="AC10" s="259"/>
      <c r="AD10" s="88">
        <f t="shared" si="3"/>
        <v>50000</v>
      </c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88">
        <f t="shared" si="5"/>
        <v>0</v>
      </c>
    </row>
    <row r="11" spans="2:44" ht="14.4" x14ac:dyDescent="0.3">
      <c r="B11" s="258" t="s">
        <v>72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88">
        <f t="shared" si="1"/>
        <v>0</v>
      </c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88">
        <f t="shared" si="3"/>
        <v>0</v>
      </c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88">
        <f t="shared" si="5"/>
        <v>0</v>
      </c>
    </row>
    <row r="12" spans="2:44" ht="14.4" x14ac:dyDescent="0.3">
      <c r="B12" s="87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8">
        <f t="shared" si="1"/>
        <v>0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8">
        <f t="shared" si="3"/>
        <v>0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8">
        <f t="shared" si="5"/>
        <v>0</v>
      </c>
    </row>
    <row r="13" spans="2:44" ht="14.4" x14ac:dyDescent="0.3">
      <c r="B13" s="84" t="s">
        <v>73</v>
      </c>
      <c r="C13" s="81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>
        <f t="shared" si="1"/>
        <v>0</v>
      </c>
      <c r="R13" s="85">
        <f t="shared" ref="R13:AC13" si="9">SUM(R14:R16)</f>
        <v>0</v>
      </c>
      <c r="S13" s="85">
        <f t="shared" si="9"/>
        <v>0</v>
      </c>
      <c r="T13" s="85">
        <f t="shared" si="9"/>
        <v>0</v>
      </c>
      <c r="U13" s="85">
        <f t="shared" si="9"/>
        <v>0</v>
      </c>
      <c r="V13" s="85">
        <f t="shared" si="9"/>
        <v>0</v>
      </c>
      <c r="W13" s="85">
        <f t="shared" si="9"/>
        <v>0</v>
      </c>
      <c r="X13" s="85">
        <f t="shared" si="9"/>
        <v>0</v>
      </c>
      <c r="Y13" s="85">
        <f t="shared" si="9"/>
        <v>0</v>
      </c>
      <c r="Z13" s="85">
        <f t="shared" si="9"/>
        <v>0</v>
      </c>
      <c r="AA13" s="85">
        <f t="shared" si="9"/>
        <v>0</v>
      </c>
      <c r="AB13" s="85">
        <f t="shared" si="9"/>
        <v>0</v>
      </c>
      <c r="AC13" s="85">
        <f t="shared" si="9"/>
        <v>0</v>
      </c>
      <c r="AD13" s="86">
        <f t="shared" si="3"/>
        <v>0</v>
      </c>
      <c r="AF13" s="85">
        <f t="shared" ref="AF13:AQ13" si="10">SUM(AF14:AF16)</f>
        <v>0</v>
      </c>
      <c r="AG13" s="85">
        <f t="shared" si="10"/>
        <v>0</v>
      </c>
      <c r="AH13" s="85">
        <f t="shared" si="10"/>
        <v>0</v>
      </c>
      <c r="AI13" s="85">
        <f t="shared" si="10"/>
        <v>0</v>
      </c>
      <c r="AJ13" s="85">
        <f t="shared" si="10"/>
        <v>0</v>
      </c>
      <c r="AK13" s="85">
        <f t="shared" si="10"/>
        <v>0</v>
      </c>
      <c r="AL13" s="85">
        <f t="shared" si="10"/>
        <v>0</v>
      </c>
      <c r="AM13" s="85">
        <f t="shared" si="10"/>
        <v>0</v>
      </c>
      <c r="AN13" s="85">
        <f t="shared" si="10"/>
        <v>0</v>
      </c>
      <c r="AO13" s="85">
        <f t="shared" si="10"/>
        <v>0</v>
      </c>
      <c r="AP13" s="85">
        <f t="shared" si="10"/>
        <v>0</v>
      </c>
      <c r="AQ13" s="85">
        <f t="shared" si="10"/>
        <v>0</v>
      </c>
      <c r="AR13" s="86">
        <f t="shared" si="5"/>
        <v>0</v>
      </c>
    </row>
    <row r="14" spans="2:44" ht="14.4" x14ac:dyDescent="0.3">
      <c r="B14" s="87" t="s">
        <v>74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8">
        <f t="shared" si="1"/>
        <v>0</v>
      </c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8">
        <f t="shared" si="3"/>
        <v>0</v>
      </c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8">
        <f t="shared" si="5"/>
        <v>0</v>
      </c>
    </row>
    <row r="15" spans="2:44" ht="14.4" x14ac:dyDescent="0.3">
      <c r="B15" s="87" t="s">
        <v>75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8">
        <f t="shared" si="1"/>
        <v>0</v>
      </c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8">
        <f t="shared" si="3"/>
        <v>0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8">
        <f t="shared" si="5"/>
        <v>0</v>
      </c>
    </row>
    <row r="16" spans="2:44" ht="14.4" x14ac:dyDescent="0.3">
      <c r="B16" s="87" t="s">
        <v>76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8">
        <f t="shared" si="1"/>
        <v>0</v>
      </c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8">
        <f t="shared" si="3"/>
        <v>0</v>
      </c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8">
        <f t="shared" si="5"/>
        <v>0</v>
      </c>
    </row>
    <row r="17" spans="2:44" ht="14.4" x14ac:dyDescent="0.3">
      <c r="B17" s="84" t="s">
        <v>77</v>
      </c>
      <c r="C17" s="81">
        <v>0</v>
      </c>
      <c r="D17" s="85">
        <f t="shared" ref="D17:O17" si="11">SUM(D18:D25)</f>
        <v>145000</v>
      </c>
      <c r="E17" s="85">
        <f t="shared" si="11"/>
        <v>121000</v>
      </c>
      <c r="F17" s="85">
        <f t="shared" si="11"/>
        <v>111000</v>
      </c>
      <c r="G17" s="85">
        <f t="shared" si="11"/>
        <v>153240</v>
      </c>
      <c r="H17" s="85">
        <f t="shared" si="11"/>
        <v>170400</v>
      </c>
      <c r="I17" s="85">
        <f t="shared" si="11"/>
        <v>165550</v>
      </c>
      <c r="J17" s="85">
        <f t="shared" si="11"/>
        <v>178750</v>
      </c>
      <c r="K17" s="85">
        <f t="shared" si="11"/>
        <v>188650</v>
      </c>
      <c r="L17" s="85">
        <f t="shared" si="11"/>
        <v>84600</v>
      </c>
      <c r="M17" s="85">
        <f t="shared" si="11"/>
        <v>124200</v>
      </c>
      <c r="N17" s="85">
        <f t="shared" si="11"/>
        <v>205870</v>
      </c>
      <c r="O17" s="85">
        <f t="shared" si="11"/>
        <v>249700</v>
      </c>
      <c r="P17" s="86">
        <f t="shared" si="1"/>
        <v>1897960</v>
      </c>
      <c r="R17" s="85">
        <f t="shared" ref="R17:AC17" si="12">SUM(R18:R25)</f>
        <v>330550</v>
      </c>
      <c r="S17" s="85">
        <f t="shared" si="12"/>
        <v>294150</v>
      </c>
      <c r="T17" s="85">
        <f t="shared" si="12"/>
        <v>289000</v>
      </c>
      <c r="U17" s="85">
        <f t="shared" si="12"/>
        <v>281000</v>
      </c>
      <c r="V17" s="85">
        <f t="shared" si="12"/>
        <v>357350</v>
      </c>
      <c r="W17" s="85">
        <f t="shared" si="12"/>
        <v>263050</v>
      </c>
      <c r="X17" s="85">
        <f t="shared" si="12"/>
        <v>246450</v>
      </c>
      <c r="Y17" s="85">
        <f t="shared" si="12"/>
        <v>261490</v>
      </c>
      <c r="Z17" s="85">
        <f t="shared" si="12"/>
        <v>135900</v>
      </c>
      <c r="AA17" s="85">
        <f t="shared" si="12"/>
        <v>175500</v>
      </c>
      <c r="AB17" s="85">
        <f t="shared" si="12"/>
        <v>256350</v>
      </c>
      <c r="AC17" s="85">
        <f t="shared" si="12"/>
        <v>358650</v>
      </c>
      <c r="AD17" s="86">
        <f t="shared" si="3"/>
        <v>3249440</v>
      </c>
      <c r="AF17" s="85">
        <f t="shared" ref="AF17:AQ17" si="13">SUM(AF18:AF25)</f>
        <v>422050</v>
      </c>
      <c r="AG17" s="85">
        <f t="shared" si="13"/>
        <v>364000</v>
      </c>
      <c r="AH17" s="85">
        <f t="shared" si="13"/>
        <v>349050</v>
      </c>
      <c r="AI17" s="85">
        <f t="shared" si="13"/>
        <v>345750</v>
      </c>
      <c r="AJ17" s="85">
        <f t="shared" si="13"/>
        <v>372150</v>
      </c>
      <c r="AK17" s="85">
        <f t="shared" si="13"/>
        <v>307800</v>
      </c>
      <c r="AL17" s="85">
        <f t="shared" si="13"/>
        <v>292950</v>
      </c>
      <c r="AM17" s="85">
        <f t="shared" si="13"/>
        <v>325900</v>
      </c>
      <c r="AN17" s="85">
        <f t="shared" si="13"/>
        <v>182400</v>
      </c>
      <c r="AO17" s="85">
        <f t="shared" si="13"/>
        <v>224000</v>
      </c>
      <c r="AP17" s="85">
        <f t="shared" si="13"/>
        <v>304500</v>
      </c>
      <c r="AQ17" s="85">
        <f t="shared" si="13"/>
        <v>408450</v>
      </c>
      <c r="AR17" s="86">
        <f t="shared" si="5"/>
        <v>3899000</v>
      </c>
    </row>
    <row r="18" spans="2:44" ht="14.4" x14ac:dyDescent="0.3">
      <c r="B18" s="87" t="s">
        <v>78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8">
        <f t="shared" si="1"/>
        <v>0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8">
        <f t="shared" si="3"/>
        <v>0</v>
      </c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8">
        <f t="shared" si="5"/>
        <v>0</v>
      </c>
    </row>
    <row r="19" spans="2:44" ht="14.4" x14ac:dyDescent="0.3">
      <c r="B19" s="87" t="s">
        <v>79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8">
        <f t="shared" si="1"/>
        <v>0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8">
        <f t="shared" si="3"/>
        <v>0</v>
      </c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8">
        <f t="shared" si="5"/>
        <v>0</v>
      </c>
    </row>
    <row r="20" spans="2:44" ht="14.4" x14ac:dyDescent="0.3">
      <c r="B20" s="87" t="s">
        <v>80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8">
        <f t="shared" si="1"/>
        <v>0</v>
      </c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8">
        <f t="shared" si="3"/>
        <v>0</v>
      </c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8">
        <f t="shared" si="5"/>
        <v>0</v>
      </c>
    </row>
    <row r="21" spans="2:44" ht="15.75" customHeight="1" x14ac:dyDescent="0.3">
      <c r="B21" s="258" t="s">
        <v>192</v>
      </c>
      <c r="C21" s="259"/>
      <c r="D21" s="259">
        <v>40000</v>
      </c>
      <c r="E21" s="259">
        <v>30000</v>
      </c>
      <c r="F21" s="259">
        <v>30000</v>
      </c>
      <c r="G21" s="259">
        <v>30000</v>
      </c>
      <c r="H21" s="259">
        <v>30000</v>
      </c>
      <c r="I21" s="259">
        <v>30000</v>
      </c>
      <c r="J21" s="259">
        <v>30000</v>
      </c>
      <c r="K21" s="259">
        <v>30000</v>
      </c>
      <c r="L21" s="259">
        <v>30000</v>
      </c>
      <c r="M21" s="259">
        <v>30000</v>
      </c>
      <c r="N21" s="259">
        <v>30000</v>
      </c>
      <c r="O21" s="259">
        <v>30000</v>
      </c>
      <c r="P21" s="88">
        <f t="shared" si="1"/>
        <v>370000</v>
      </c>
      <c r="R21" s="259">
        <v>30000</v>
      </c>
      <c r="S21" s="259">
        <v>30000</v>
      </c>
      <c r="T21" s="259">
        <v>30000</v>
      </c>
      <c r="U21" s="259">
        <v>30000</v>
      </c>
      <c r="V21" s="259">
        <v>50000</v>
      </c>
      <c r="W21" s="259">
        <v>45000</v>
      </c>
      <c r="X21" s="259">
        <v>45000</v>
      </c>
      <c r="Y21" s="259">
        <v>45000</v>
      </c>
      <c r="Z21" s="259">
        <v>45000</v>
      </c>
      <c r="AA21" s="259">
        <v>45000</v>
      </c>
      <c r="AB21" s="259">
        <v>45000</v>
      </c>
      <c r="AC21" s="259">
        <v>45000</v>
      </c>
      <c r="AD21" s="88">
        <f t="shared" si="3"/>
        <v>485000</v>
      </c>
      <c r="AF21" s="259">
        <v>85000</v>
      </c>
      <c r="AG21" s="259">
        <v>75000</v>
      </c>
      <c r="AH21" s="259">
        <v>75000</v>
      </c>
      <c r="AI21" s="259">
        <v>75000</v>
      </c>
      <c r="AJ21" s="259">
        <v>75000</v>
      </c>
      <c r="AK21" s="259">
        <v>75000</v>
      </c>
      <c r="AL21" s="259">
        <v>75000</v>
      </c>
      <c r="AM21" s="259">
        <v>75000</v>
      </c>
      <c r="AN21" s="259">
        <v>75000</v>
      </c>
      <c r="AO21" s="259">
        <v>75000</v>
      </c>
      <c r="AP21" s="259">
        <v>75000</v>
      </c>
      <c r="AQ21" s="259">
        <v>75000</v>
      </c>
      <c r="AR21" s="88">
        <f t="shared" si="5"/>
        <v>910000</v>
      </c>
    </row>
    <row r="22" spans="2:44" ht="15.75" customHeight="1" x14ac:dyDescent="0.3">
      <c r="B22" s="87" t="s">
        <v>81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8">
        <f t="shared" si="1"/>
        <v>0</v>
      </c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8">
        <f t="shared" si="3"/>
        <v>0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8">
        <f t="shared" si="5"/>
        <v>0</v>
      </c>
    </row>
    <row r="23" spans="2:44" ht="15.75" customHeight="1" x14ac:dyDescent="0.3">
      <c r="B23" s="258" t="s">
        <v>188</v>
      </c>
      <c r="C23" s="259"/>
      <c r="D23" s="259">
        <v>60000</v>
      </c>
      <c r="E23" s="259">
        <v>66000</v>
      </c>
      <c r="F23" s="259">
        <v>66000</v>
      </c>
      <c r="G23" s="259">
        <v>108240</v>
      </c>
      <c r="H23" s="259">
        <v>125400</v>
      </c>
      <c r="I23" s="259">
        <v>110550</v>
      </c>
      <c r="J23" s="259">
        <v>123750</v>
      </c>
      <c r="K23" s="259">
        <v>133650</v>
      </c>
      <c r="L23" s="259">
        <v>39600</v>
      </c>
      <c r="M23" s="259">
        <v>79200</v>
      </c>
      <c r="N23" s="259">
        <v>150870</v>
      </c>
      <c r="O23" s="259">
        <v>194700</v>
      </c>
      <c r="P23" s="88">
        <f t="shared" si="1"/>
        <v>1257960</v>
      </c>
      <c r="R23" s="259">
        <v>275550</v>
      </c>
      <c r="S23" s="259">
        <v>249150</v>
      </c>
      <c r="T23" s="259">
        <v>244000</v>
      </c>
      <c r="U23" s="259">
        <v>236000</v>
      </c>
      <c r="V23" s="259">
        <v>262350</v>
      </c>
      <c r="W23" s="259">
        <v>193050</v>
      </c>
      <c r="X23" s="259">
        <v>186450</v>
      </c>
      <c r="Y23" s="259">
        <v>201490</v>
      </c>
      <c r="Z23" s="259">
        <v>75900</v>
      </c>
      <c r="AA23" s="259">
        <v>115500</v>
      </c>
      <c r="AB23" s="259">
        <v>196350</v>
      </c>
      <c r="AC23" s="259">
        <v>298650</v>
      </c>
      <c r="AD23" s="88">
        <f t="shared" si="3"/>
        <v>2534440</v>
      </c>
      <c r="AF23" s="259">
        <v>292050</v>
      </c>
      <c r="AG23" s="259">
        <v>264000</v>
      </c>
      <c r="AH23" s="259">
        <v>259050</v>
      </c>
      <c r="AI23" s="259">
        <v>255750</v>
      </c>
      <c r="AJ23" s="259">
        <v>282150</v>
      </c>
      <c r="AK23" s="259">
        <v>217800</v>
      </c>
      <c r="AL23" s="259">
        <v>202950</v>
      </c>
      <c r="AM23" s="259">
        <v>235900</v>
      </c>
      <c r="AN23" s="259">
        <v>92400</v>
      </c>
      <c r="AO23" s="259">
        <v>134000</v>
      </c>
      <c r="AP23" s="259">
        <v>214500</v>
      </c>
      <c r="AQ23" s="259">
        <v>318450</v>
      </c>
      <c r="AR23" s="88">
        <f t="shared" si="5"/>
        <v>2769000</v>
      </c>
    </row>
    <row r="24" spans="2:44" ht="15.75" customHeight="1" x14ac:dyDescent="0.3">
      <c r="B24" s="258" t="s">
        <v>189</v>
      </c>
      <c r="C24" s="259"/>
      <c r="D24" s="259">
        <v>15000</v>
      </c>
      <c r="E24" s="259">
        <v>15000</v>
      </c>
      <c r="F24" s="259">
        <v>15000</v>
      </c>
      <c r="G24" s="259">
        <v>15000</v>
      </c>
      <c r="H24" s="259">
        <v>15000</v>
      </c>
      <c r="I24" s="259">
        <v>15000</v>
      </c>
      <c r="J24" s="259">
        <v>15000</v>
      </c>
      <c r="K24" s="259">
        <v>15000</v>
      </c>
      <c r="L24" s="259">
        <v>15000</v>
      </c>
      <c r="M24" s="259">
        <v>15000</v>
      </c>
      <c r="N24" s="259">
        <v>15000</v>
      </c>
      <c r="O24" s="259">
        <v>15000</v>
      </c>
      <c r="P24" s="88">
        <f t="shared" si="1"/>
        <v>180000</v>
      </c>
      <c r="R24" s="259">
        <v>15000</v>
      </c>
      <c r="S24" s="259">
        <v>15000</v>
      </c>
      <c r="T24" s="259">
        <v>15000</v>
      </c>
      <c r="U24" s="259">
        <v>15000</v>
      </c>
      <c r="V24" s="259">
        <v>15000</v>
      </c>
      <c r="W24" s="259">
        <v>15000</v>
      </c>
      <c r="X24" s="259">
        <v>15000</v>
      </c>
      <c r="Y24" s="259">
        <v>15000</v>
      </c>
      <c r="Z24" s="259">
        <v>15000</v>
      </c>
      <c r="AA24" s="259">
        <v>15000</v>
      </c>
      <c r="AB24" s="259">
        <v>15000</v>
      </c>
      <c r="AC24" s="259">
        <v>15000</v>
      </c>
      <c r="AD24" s="88">
        <f t="shared" si="3"/>
        <v>180000</v>
      </c>
      <c r="AF24" s="259">
        <v>15000</v>
      </c>
      <c r="AG24" s="259">
        <v>15000</v>
      </c>
      <c r="AH24" s="259">
        <v>15000</v>
      </c>
      <c r="AI24" s="259">
        <v>15000</v>
      </c>
      <c r="AJ24" s="259">
        <v>15000</v>
      </c>
      <c r="AK24" s="259">
        <v>15000</v>
      </c>
      <c r="AL24" s="259">
        <v>15000</v>
      </c>
      <c r="AM24" s="259">
        <v>15000</v>
      </c>
      <c r="AN24" s="259">
        <v>15000</v>
      </c>
      <c r="AO24" s="259">
        <v>15000</v>
      </c>
      <c r="AP24" s="259">
        <v>15000</v>
      </c>
      <c r="AQ24" s="259">
        <v>15000</v>
      </c>
      <c r="AR24" s="88">
        <f t="shared" si="5"/>
        <v>180000</v>
      </c>
    </row>
    <row r="25" spans="2:44" ht="15.75" customHeight="1" x14ac:dyDescent="0.3">
      <c r="B25" s="258" t="s">
        <v>82</v>
      </c>
      <c r="C25" s="259"/>
      <c r="D25" s="259">
        <v>30000</v>
      </c>
      <c r="E25" s="259">
        <v>10000</v>
      </c>
      <c r="F25" s="259"/>
      <c r="G25" s="259"/>
      <c r="H25" s="259"/>
      <c r="I25" s="259">
        <v>10000</v>
      </c>
      <c r="J25" s="259">
        <v>10000</v>
      </c>
      <c r="K25" s="259">
        <v>10000</v>
      </c>
      <c r="L25" s="259"/>
      <c r="M25" s="259"/>
      <c r="N25" s="259">
        <v>10000</v>
      </c>
      <c r="O25" s="259">
        <v>10000</v>
      </c>
      <c r="P25" s="88">
        <f t="shared" si="1"/>
        <v>90000</v>
      </c>
      <c r="R25" s="259">
        <v>10000</v>
      </c>
      <c r="S25" s="259"/>
      <c r="T25" s="259"/>
      <c r="U25" s="259"/>
      <c r="V25" s="259">
        <v>30000</v>
      </c>
      <c r="W25" s="259">
        <v>10000</v>
      </c>
      <c r="X25" s="259"/>
      <c r="Y25" s="259"/>
      <c r="Z25" s="259"/>
      <c r="AA25" s="259"/>
      <c r="AB25" s="259"/>
      <c r="AC25" s="259"/>
      <c r="AD25" s="88">
        <f t="shared" si="3"/>
        <v>50000</v>
      </c>
      <c r="AF25" s="259">
        <v>30000</v>
      </c>
      <c r="AG25" s="259">
        <v>10000</v>
      </c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88">
        <f t="shared" si="5"/>
        <v>40000</v>
      </c>
    </row>
    <row r="26" spans="2:44" ht="15.75" customHeight="1" x14ac:dyDescent="0.3">
      <c r="B26" s="84" t="s">
        <v>83</v>
      </c>
      <c r="C26" s="81"/>
      <c r="D26" s="85">
        <f t="shared" ref="D26:O26" si="14">SUM(D27:D29)</f>
        <v>35000</v>
      </c>
      <c r="E26" s="85">
        <f t="shared" si="14"/>
        <v>1000</v>
      </c>
      <c r="F26" s="85">
        <f t="shared" si="14"/>
        <v>1000</v>
      </c>
      <c r="G26" s="85">
        <f t="shared" si="14"/>
        <v>1000</v>
      </c>
      <c r="H26" s="85">
        <f t="shared" si="14"/>
        <v>1000</v>
      </c>
      <c r="I26" s="85">
        <f t="shared" si="14"/>
        <v>1000</v>
      </c>
      <c r="J26" s="85">
        <f t="shared" si="14"/>
        <v>1000</v>
      </c>
      <c r="K26" s="85">
        <f t="shared" si="14"/>
        <v>1000</v>
      </c>
      <c r="L26" s="85">
        <f t="shared" si="14"/>
        <v>1000</v>
      </c>
      <c r="M26" s="85">
        <f t="shared" si="14"/>
        <v>1000</v>
      </c>
      <c r="N26" s="85">
        <f t="shared" si="14"/>
        <v>1000</v>
      </c>
      <c r="O26" s="85">
        <f t="shared" si="14"/>
        <v>1000</v>
      </c>
      <c r="P26" s="86">
        <f t="shared" si="1"/>
        <v>46000</v>
      </c>
      <c r="R26" s="85">
        <f t="shared" ref="R26:AC26" si="15">SUM(R27:R29)</f>
        <v>1000</v>
      </c>
      <c r="S26" s="85">
        <f t="shared" si="15"/>
        <v>1000</v>
      </c>
      <c r="T26" s="85">
        <f t="shared" si="15"/>
        <v>1000</v>
      </c>
      <c r="U26" s="85">
        <f t="shared" si="15"/>
        <v>1000</v>
      </c>
      <c r="V26" s="85">
        <f t="shared" si="15"/>
        <v>1000</v>
      </c>
      <c r="W26" s="85">
        <f t="shared" si="15"/>
        <v>51000</v>
      </c>
      <c r="X26" s="85">
        <f t="shared" si="15"/>
        <v>1000</v>
      </c>
      <c r="Y26" s="85">
        <f t="shared" si="15"/>
        <v>1000</v>
      </c>
      <c r="Z26" s="85">
        <f t="shared" si="15"/>
        <v>1000</v>
      </c>
      <c r="AA26" s="85">
        <f t="shared" si="15"/>
        <v>1000</v>
      </c>
      <c r="AB26" s="85">
        <f t="shared" si="15"/>
        <v>1000</v>
      </c>
      <c r="AC26" s="85">
        <f t="shared" si="15"/>
        <v>1000</v>
      </c>
      <c r="AD26" s="86">
        <f t="shared" si="3"/>
        <v>62000</v>
      </c>
      <c r="AF26" s="85">
        <f t="shared" ref="AF26:AQ26" si="16">SUM(AF27:AF29)</f>
        <v>101000</v>
      </c>
      <c r="AG26" s="85">
        <f t="shared" si="16"/>
        <v>1000</v>
      </c>
      <c r="AH26" s="85">
        <f t="shared" si="16"/>
        <v>1000</v>
      </c>
      <c r="AI26" s="85">
        <f t="shared" si="16"/>
        <v>1000</v>
      </c>
      <c r="AJ26" s="85">
        <f t="shared" si="16"/>
        <v>1000</v>
      </c>
      <c r="AK26" s="85">
        <f t="shared" si="16"/>
        <v>1000</v>
      </c>
      <c r="AL26" s="85">
        <f t="shared" si="16"/>
        <v>1000</v>
      </c>
      <c r="AM26" s="85">
        <f t="shared" si="16"/>
        <v>1000</v>
      </c>
      <c r="AN26" s="85">
        <f t="shared" si="16"/>
        <v>1000</v>
      </c>
      <c r="AO26" s="85">
        <f t="shared" si="16"/>
        <v>1000</v>
      </c>
      <c r="AP26" s="85">
        <f t="shared" si="16"/>
        <v>1000</v>
      </c>
      <c r="AQ26" s="85">
        <f t="shared" si="16"/>
        <v>1000</v>
      </c>
      <c r="AR26" s="86">
        <f t="shared" si="5"/>
        <v>112000</v>
      </c>
    </row>
    <row r="27" spans="2:44" ht="15.75" customHeight="1" x14ac:dyDescent="0.3">
      <c r="B27" s="258" t="s">
        <v>84</v>
      </c>
      <c r="C27" s="259"/>
      <c r="D27" s="259">
        <v>35000</v>
      </c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88">
        <f t="shared" si="1"/>
        <v>35000</v>
      </c>
      <c r="R27" s="259"/>
      <c r="S27" s="259"/>
      <c r="T27" s="259"/>
      <c r="U27" s="259"/>
      <c r="V27" s="259"/>
      <c r="W27" s="259">
        <v>50000</v>
      </c>
      <c r="X27" s="259"/>
      <c r="Y27" s="259"/>
      <c r="Z27" s="259"/>
      <c r="AA27" s="259"/>
      <c r="AB27" s="259"/>
      <c r="AC27" s="259"/>
      <c r="AD27" s="88">
        <f t="shared" si="3"/>
        <v>50000</v>
      </c>
      <c r="AF27" s="259">
        <v>100000</v>
      </c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88">
        <f t="shared" si="5"/>
        <v>100000</v>
      </c>
    </row>
    <row r="28" spans="2:44" ht="15.75" customHeight="1" x14ac:dyDescent="0.3">
      <c r="B28" s="258" t="s">
        <v>85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88">
        <f t="shared" si="1"/>
        <v>0</v>
      </c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88">
        <f t="shared" si="3"/>
        <v>0</v>
      </c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88">
        <f t="shared" si="5"/>
        <v>0</v>
      </c>
    </row>
    <row r="29" spans="2:44" ht="15.75" customHeight="1" x14ac:dyDescent="0.3">
      <c r="B29" s="258" t="s">
        <v>86</v>
      </c>
      <c r="C29" s="259"/>
      <c r="D29" s="259"/>
      <c r="E29" s="259">
        <v>1000</v>
      </c>
      <c r="F29" s="259">
        <v>1000</v>
      </c>
      <c r="G29" s="259">
        <v>1000</v>
      </c>
      <c r="H29" s="259">
        <v>1000</v>
      </c>
      <c r="I29" s="259">
        <v>1000</v>
      </c>
      <c r="J29" s="259">
        <v>1000</v>
      </c>
      <c r="K29" s="259">
        <v>1000</v>
      </c>
      <c r="L29" s="259">
        <v>1000</v>
      </c>
      <c r="M29" s="259">
        <v>1000</v>
      </c>
      <c r="N29" s="259">
        <v>1000</v>
      </c>
      <c r="O29" s="259">
        <v>1000</v>
      </c>
      <c r="P29" s="88">
        <f t="shared" si="1"/>
        <v>11000</v>
      </c>
      <c r="R29" s="259">
        <v>1000</v>
      </c>
      <c r="S29" s="259">
        <v>1000</v>
      </c>
      <c r="T29" s="259">
        <v>1000</v>
      </c>
      <c r="U29" s="259">
        <v>1000</v>
      </c>
      <c r="V29" s="259">
        <v>1000</v>
      </c>
      <c r="W29" s="259">
        <v>1000</v>
      </c>
      <c r="X29" s="259">
        <v>1000</v>
      </c>
      <c r="Y29" s="259">
        <v>1000</v>
      </c>
      <c r="Z29" s="259">
        <v>1000</v>
      </c>
      <c r="AA29" s="259">
        <v>1000</v>
      </c>
      <c r="AB29" s="259">
        <v>1000</v>
      </c>
      <c r="AC29" s="259">
        <v>1000</v>
      </c>
      <c r="AD29" s="88">
        <f t="shared" si="3"/>
        <v>12000</v>
      </c>
      <c r="AF29" s="259">
        <v>1000</v>
      </c>
      <c r="AG29" s="259">
        <v>1000</v>
      </c>
      <c r="AH29" s="259">
        <v>1000</v>
      </c>
      <c r="AI29" s="259">
        <v>1000</v>
      </c>
      <c r="AJ29" s="259">
        <v>1000</v>
      </c>
      <c r="AK29" s="259">
        <v>1000</v>
      </c>
      <c r="AL29" s="259">
        <v>1000</v>
      </c>
      <c r="AM29" s="259">
        <v>1000</v>
      </c>
      <c r="AN29" s="259">
        <v>1000</v>
      </c>
      <c r="AO29" s="259">
        <v>1000</v>
      </c>
      <c r="AP29" s="259">
        <v>1000</v>
      </c>
      <c r="AQ29" s="259">
        <v>1000</v>
      </c>
      <c r="AR29" s="88">
        <f t="shared" si="5"/>
        <v>12000</v>
      </c>
    </row>
    <row r="30" spans="2:44" ht="15.75" customHeight="1" x14ac:dyDescent="0.3">
      <c r="B30" s="80" t="s">
        <v>87</v>
      </c>
      <c r="C30" s="81"/>
      <c r="D30" s="82">
        <f t="shared" ref="D30:O30" si="17">D31+D39+D46</f>
        <v>7470</v>
      </c>
      <c r="E30" s="82">
        <f t="shared" si="17"/>
        <v>0</v>
      </c>
      <c r="F30" s="82">
        <f t="shared" si="17"/>
        <v>0</v>
      </c>
      <c r="G30" s="82">
        <f t="shared" si="17"/>
        <v>0</v>
      </c>
      <c r="H30" s="82">
        <f t="shared" si="17"/>
        <v>0</v>
      </c>
      <c r="I30" s="82">
        <f t="shared" si="17"/>
        <v>0</v>
      </c>
      <c r="J30" s="82">
        <f t="shared" si="17"/>
        <v>0</v>
      </c>
      <c r="K30" s="82">
        <f t="shared" si="17"/>
        <v>0</v>
      </c>
      <c r="L30" s="82">
        <f t="shared" si="17"/>
        <v>0</v>
      </c>
      <c r="M30" s="82">
        <f t="shared" si="17"/>
        <v>0</v>
      </c>
      <c r="N30" s="82">
        <f t="shared" si="17"/>
        <v>0</v>
      </c>
      <c r="O30" s="82">
        <f t="shared" si="17"/>
        <v>0</v>
      </c>
      <c r="P30" s="83">
        <f t="shared" si="1"/>
        <v>7470</v>
      </c>
      <c r="R30" s="82">
        <f t="shared" ref="R30:AC30" si="18">R31+R39+R46</f>
        <v>0</v>
      </c>
      <c r="S30" s="82">
        <f t="shared" si="18"/>
        <v>0</v>
      </c>
      <c r="T30" s="82">
        <f t="shared" si="18"/>
        <v>0</v>
      </c>
      <c r="U30" s="82">
        <f t="shared" si="18"/>
        <v>0</v>
      </c>
      <c r="V30" s="82">
        <f t="shared" si="18"/>
        <v>15000</v>
      </c>
      <c r="W30" s="82">
        <f t="shared" si="18"/>
        <v>0</v>
      </c>
      <c r="X30" s="82">
        <f t="shared" si="18"/>
        <v>0</v>
      </c>
      <c r="Y30" s="82">
        <f t="shared" si="18"/>
        <v>0</v>
      </c>
      <c r="Z30" s="82">
        <f t="shared" si="18"/>
        <v>0</v>
      </c>
      <c r="AA30" s="82">
        <f t="shared" si="18"/>
        <v>0</v>
      </c>
      <c r="AB30" s="82">
        <f t="shared" si="18"/>
        <v>0</v>
      </c>
      <c r="AC30" s="82">
        <f t="shared" si="18"/>
        <v>0</v>
      </c>
      <c r="AD30" s="83">
        <f t="shared" si="3"/>
        <v>15000</v>
      </c>
      <c r="AF30" s="82">
        <f t="shared" ref="AF30:AQ30" si="19">AF31+AF39+AF46</f>
        <v>20000</v>
      </c>
      <c r="AG30" s="82">
        <f t="shared" si="19"/>
        <v>0</v>
      </c>
      <c r="AH30" s="82">
        <f t="shared" si="19"/>
        <v>0</v>
      </c>
      <c r="AI30" s="82">
        <f t="shared" si="19"/>
        <v>0</v>
      </c>
      <c r="AJ30" s="82">
        <f t="shared" si="19"/>
        <v>0</v>
      </c>
      <c r="AK30" s="82">
        <f t="shared" si="19"/>
        <v>0</v>
      </c>
      <c r="AL30" s="82">
        <f t="shared" si="19"/>
        <v>0</v>
      </c>
      <c r="AM30" s="82">
        <f t="shared" si="19"/>
        <v>0</v>
      </c>
      <c r="AN30" s="82">
        <f t="shared" si="19"/>
        <v>0</v>
      </c>
      <c r="AO30" s="82">
        <f t="shared" si="19"/>
        <v>0</v>
      </c>
      <c r="AP30" s="82">
        <f t="shared" si="19"/>
        <v>0</v>
      </c>
      <c r="AQ30" s="82">
        <f t="shared" si="19"/>
        <v>0</v>
      </c>
      <c r="AR30" s="83">
        <f t="shared" si="5"/>
        <v>20000</v>
      </c>
    </row>
    <row r="31" spans="2:44" ht="15.75" customHeight="1" x14ac:dyDescent="0.3">
      <c r="B31" s="84" t="s">
        <v>88</v>
      </c>
      <c r="C31" s="81"/>
      <c r="D31" s="85">
        <f t="shared" ref="D31:O31" si="20">SUM(D32:D38)</f>
        <v>7470</v>
      </c>
      <c r="E31" s="85">
        <f t="shared" si="20"/>
        <v>0</v>
      </c>
      <c r="F31" s="85">
        <f t="shared" si="20"/>
        <v>0</v>
      </c>
      <c r="G31" s="85">
        <f t="shared" si="20"/>
        <v>0</v>
      </c>
      <c r="H31" s="85">
        <f t="shared" si="20"/>
        <v>0</v>
      </c>
      <c r="I31" s="85">
        <f t="shared" si="20"/>
        <v>0</v>
      </c>
      <c r="J31" s="85">
        <f t="shared" si="20"/>
        <v>0</v>
      </c>
      <c r="K31" s="85">
        <f t="shared" si="20"/>
        <v>0</v>
      </c>
      <c r="L31" s="85">
        <f t="shared" si="20"/>
        <v>0</v>
      </c>
      <c r="M31" s="85">
        <f t="shared" si="20"/>
        <v>0</v>
      </c>
      <c r="N31" s="85">
        <f t="shared" si="20"/>
        <v>0</v>
      </c>
      <c r="O31" s="85">
        <f t="shared" si="20"/>
        <v>0</v>
      </c>
      <c r="P31" s="86">
        <f t="shared" si="1"/>
        <v>7470</v>
      </c>
      <c r="R31" s="85">
        <f t="shared" ref="R31:AC31" si="21">SUM(R32:R38)</f>
        <v>0</v>
      </c>
      <c r="S31" s="85">
        <f t="shared" si="21"/>
        <v>0</v>
      </c>
      <c r="T31" s="85">
        <f t="shared" si="21"/>
        <v>0</v>
      </c>
      <c r="U31" s="85">
        <f t="shared" si="21"/>
        <v>0</v>
      </c>
      <c r="V31" s="85">
        <f t="shared" si="21"/>
        <v>15000</v>
      </c>
      <c r="W31" s="85">
        <f t="shared" si="21"/>
        <v>0</v>
      </c>
      <c r="X31" s="85">
        <f t="shared" si="21"/>
        <v>0</v>
      </c>
      <c r="Y31" s="85">
        <f t="shared" si="21"/>
        <v>0</v>
      </c>
      <c r="Z31" s="85">
        <f t="shared" si="21"/>
        <v>0</v>
      </c>
      <c r="AA31" s="85">
        <f t="shared" si="21"/>
        <v>0</v>
      </c>
      <c r="AB31" s="85">
        <f t="shared" si="21"/>
        <v>0</v>
      </c>
      <c r="AC31" s="85">
        <f t="shared" si="21"/>
        <v>0</v>
      </c>
      <c r="AD31" s="86">
        <f t="shared" si="3"/>
        <v>15000</v>
      </c>
      <c r="AF31" s="85">
        <f t="shared" ref="AF31:AQ31" si="22">SUM(AF32:AF38)</f>
        <v>20000</v>
      </c>
      <c r="AG31" s="85">
        <f t="shared" si="22"/>
        <v>0</v>
      </c>
      <c r="AH31" s="85">
        <f t="shared" si="22"/>
        <v>0</v>
      </c>
      <c r="AI31" s="85">
        <f t="shared" si="22"/>
        <v>0</v>
      </c>
      <c r="AJ31" s="85">
        <f t="shared" si="22"/>
        <v>0</v>
      </c>
      <c r="AK31" s="85">
        <f t="shared" si="22"/>
        <v>0</v>
      </c>
      <c r="AL31" s="85">
        <f t="shared" si="22"/>
        <v>0</v>
      </c>
      <c r="AM31" s="85">
        <f t="shared" si="22"/>
        <v>0</v>
      </c>
      <c r="AN31" s="85">
        <f t="shared" si="22"/>
        <v>0</v>
      </c>
      <c r="AO31" s="85">
        <f t="shared" si="22"/>
        <v>0</v>
      </c>
      <c r="AP31" s="85">
        <f t="shared" si="22"/>
        <v>0</v>
      </c>
      <c r="AQ31" s="85">
        <f t="shared" si="22"/>
        <v>0</v>
      </c>
      <c r="AR31" s="86">
        <f t="shared" si="5"/>
        <v>20000</v>
      </c>
    </row>
    <row r="32" spans="2:44" ht="15.75" customHeight="1" x14ac:dyDescent="0.3">
      <c r="B32" s="87" t="s">
        <v>89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8">
        <f t="shared" si="1"/>
        <v>0</v>
      </c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8">
        <f t="shared" si="3"/>
        <v>0</v>
      </c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8">
        <f t="shared" si="5"/>
        <v>0</v>
      </c>
    </row>
    <row r="33" spans="2:44" ht="15.75" customHeight="1" x14ac:dyDescent="0.3">
      <c r="B33" s="87" t="s">
        <v>90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8">
        <f t="shared" si="1"/>
        <v>0</v>
      </c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8">
        <f t="shared" si="3"/>
        <v>0</v>
      </c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8">
        <f t="shared" si="5"/>
        <v>0</v>
      </c>
    </row>
    <row r="34" spans="2:44" ht="15.75" customHeight="1" x14ac:dyDescent="0.3">
      <c r="B34" s="87" t="s">
        <v>91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8">
        <f t="shared" si="1"/>
        <v>0</v>
      </c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8">
        <f t="shared" si="3"/>
        <v>0</v>
      </c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8">
        <f t="shared" si="5"/>
        <v>0</v>
      </c>
    </row>
    <row r="35" spans="2:44" ht="15.75" customHeight="1" x14ac:dyDescent="0.3">
      <c r="B35" s="258" t="s">
        <v>92</v>
      </c>
      <c r="C35" s="259"/>
      <c r="D35" s="259">
        <v>7470</v>
      </c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88">
        <f t="shared" si="1"/>
        <v>7470</v>
      </c>
      <c r="R35" s="259"/>
      <c r="S35" s="259"/>
      <c r="T35" s="259"/>
      <c r="U35" s="259"/>
      <c r="V35" s="259">
        <v>15000</v>
      </c>
      <c r="W35" s="259"/>
      <c r="X35" s="259"/>
      <c r="Y35" s="259"/>
      <c r="Z35" s="259"/>
      <c r="AA35" s="259"/>
      <c r="AB35" s="259"/>
      <c r="AC35" s="259"/>
      <c r="AD35" s="88">
        <f t="shared" si="3"/>
        <v>15000</v>
      </c>
      <c r="AF35" s="259">
        <v>20000</v>
      </c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88">
        <f t="shared" si="5"/>
        <v>20000</v>
      </c>
    </row>
    <row r="36" spans="2:44" ht="15.75" customHeight="1" x14ac:dyDescent="0.3">
      <c r="B36" s="87" t="s">
        <v>93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8">
        <f t="shared" si="1"/>
        <v>0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8">
        <f t="shared" si="3"/>
        <v>0</v>
      </c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8">
        <f t="shared" si="5"/>
        <v>0</v>
      </c>
    </row>
    <row r="37" spans="2:44" ht="15.75" customHeight="1" x14ac:dyDescent="0.3">
      <c r="B37" s="87" t="s">
        <v>94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8">
        <f t="shared" si="1"/>
        <v>0</v>
      </c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8">
        <f t="shared" si="3"/>
        <v>0</v>
      </c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8">
        <f t="shared" si="5"/>
        <v>0</v>
      </c>
    </row>
    <row r="38" spans="2:44" ht="15.75" customHeight="1" x14ac:dyDescent="0.3">
      <c r="B38" s="87" t="s">
        <v>95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8">
        <f t="shared" si="1"/>
        <v>0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8">
        <f t="shared" si="3"/>
        <v>0</v>
      </c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8">
        <f t="shared" si="5"/>
        <v>0</v>
      </c>
    </row>
    <row r="39" spans="2:44" ht="15.75" customHeight="1" x14ac:dyDescent="0.3">
      <c r="B39" s="84" t="s">
        <v>96</v>
      </c>
      <c r="C39" s="81"/>
      <c r="D39" s="85">
        <f t="shared" ref="D39:O39" si="23">SUM(D40:D45)</f>
        <v>0</v>
      </c>
      <c r="E39" s="85">
        <f t="shared" si="23"/>
        <v>0</v>
      </c>
      <c r="F39" s="85">
        <f t="shared" si="23"/>
        <v>0</v>
      </c>
      <c r="G39" s="85">
        <f t="shared" si="23"/>
        <v>0</v>
      </c>
      <c r="H39" s="85">
        <f t="shared" si="23"/>
        <v>0</v>
      </c>
      <c r="I39" s="85">
        <f t="shared" si="23"/>
        <v>0</v>
      </c>
      <c r="J39" s="85">
        <f t="shared" si="23"/>
        <v>0</v>
      </c>
      <c r="K39" s="85">
        <f t="shared" si="23"/>
        <v>0</v>
      </c>
      <c r="L39" s="85">
        <f t="shared" si="23"/>
        <v>0</v>
      </c>
      <c r="M39" s="85">
        <f t="shared" si="23"/>
        <v>0</v>
      </c>
      <c r="N39" s="85">
        <f t="shared" si="23"/>
        <v>0</v>
      </c>
      <c r="O39" s="85">
        <f t="shared" si="23"/>
        <v>0</v>
      </c>
      <c r="P39" s="86">
        <f t="shared" si="1"/>
        <v>0</v>
      </c>
      <c r="R39" s="85">
        <f t="shared" ref="R39:AC39" si="24">SUM(R40:R45)</f>
        <v>0</v>
      </c>
      <c r="S39" s="85">
        <f t="shared" si="24"/>
        <v>0</v>
      </c>
      <c r="T39" s="85">
        <f t="shared" si="24"/>
        <v>0</v>
      </c>
      <c r="U39" s="85">
        <f t="shared" si="24"/>
        <v>0</v>
      </c>
      <c r="V39" s="85">
        <f t="shared" si="24"/>
        <v>0</v>
      </c>
      <c r="W39" s="85">
        <f t="shared" si="24"/>
        <v>0</v>
      </c>
      <c r="X39" s="85">
        <f t="shared" si="24"/>
        <v>0</v>
      </c>
      <c r="Y39" s="85">
        <f t="shared" si="24"/>
        <v>0</v>
      </c>
      <c r="Z39" s="85">
        <f t="shared" si="24"/>
        <v>0</v>
      </c>
      <c r="AA39" s="85">
        <f t="shared" si="24"/>
        <v>0</v>
      </c>
      <c r="AB39" s="85">
        <f t="shared" si="24"/>
        <v>0</v>
      </c>
      <c r="AC39" s="85">
        <f t="shared" si="24"/>
        <v>0</v>
      </c>
      <c r="AD39" s="86">
        <f t="shared" si="3"/>
        <v>0</v>
      </c>
      <c r="AF39" s="85">
        <f t="shared" ref="AF39:AQ39" si="25">SUM(AF40:AF45)</f>
        <v>0</v>
      </c>
      <c r="AG39" s="85">
        <f t="shared" si="25"/>
        <v>0</v>
      </c>
      <c r="AH39" s="85">
        <f t="shared" si="25"/>
        <v>0</v>
      </c>
      <c r="AI39" s="85">
        <f t="shared" si="25"/>
        <v>0</v>
      </c>
      <c r="AJ39" s="85">
        <f t="shared" si="25"/>
        <v>0</v>
      </c>
      <c r="AK39" s="85">
        <f t="shared" si="25"/>
        <v>0</v>
      </c>
      <c r="AL39" s="85">
        <f t="shared" si="25"/>
        <v>0</v>
      </c>
      <c r="AM39" s="85">
        <f t="shared" si="25"/>
        <v>0</v>
      </c>
      <c r="AN39" s="85">
        <f t="shared" si="25"/>
        <v>0</v>
      </c>
      <c r="AO39" s="85">
        <f t="shared" si="25"/>
        <v>0</v>
      </c>
      <c r="AP39" s="85">
        <f t="shared" si="25"/>
        <v>0</v>
      </c>
      <c r="AQ39" s="85">
        <f t="shared" si="25"/>
        <v>0</v>
      </c>
      <c r="AR39" s="86">
        <f t="shared" si="5"/>
        <v>0</v>
      </c>
    </row>
    <row r="40" spans="2:44" ht="15.75" customHeight="1" x14ac:dyDescent="0.3">
      <c r="B40" s="87" t="s">
        <v>97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8">
        <f t="shared" si="1"/>
        <v>0</v>
      </c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8">
        <f t="shared" si="3"/>
        <v>0</v>
      </c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8">
        <f t="shared" si="5"/>
        <v>0</v>
      </c>
    </row>
    <row r="41" spans="2:44" ht="15.75" customHeight="1" x14ac:dyDescent="0.3">
      <c r="B41" s="87" t="s">
        <v>98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8">
        <f t="shared" si="1"/>
        <v>0</v>
      </c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8">
        <f t="shared" si="3"/>
        <v>0</v>
      </c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8">
        <f t="shared" si="5"/>
        <v>0</v>
      </c>
    </row>
    <row r="42" spans="2:44" ht="15.75" customHeight="1" x14ac:dyDescent="0.3">
      <c r="B42" s="258" t="s">
        <v>99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88">
        <f t="shared" si="1"/>
        <v>0</v>
      </c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88">
        <f t="shared" si="3"/>
        <v>0</v>
      </c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88">
        <f t="shared" si="5"/>
        <v>0</v>
      </c>
    </row>
    <row r="43" spans="2:44" ht="15.75" customHeight="1" x14ac:dyDescent="0.3">
      <c r="B43" s="87" t="s">
        <v>100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8">
        <f t="shared" si="1"/>
        <v>0</v>
      </c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8">
        <f t="shared" si="3"/>
        <v>0</v>
      </c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8">
        <f t="shared" si="5"/>
        <v>0</v>
      </c>
    </row>
    <row r="44" spans="2:44" ht="15.75" customHeight="1" x14ac:dyDescent="0.3">
      <c r="B44" s="87" t="s">
        <v>101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8">
        <f t="shared" si="1"/>
        <v>0</v>
      </c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8">
        <f t="shared" si="3"/>
        <v>0</v>
      </c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8">
        <f t="shared" si="5"/>
        <v>0</v>
      </c>
    </row>
    <row r="45" spans="2:44" ht="15.75" customHeight="1" x14ac:dyDescent="0.3">
      <c r="B45" s="87" t="s">
        <v>86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8">
        <f t="shared" si="1"/>
        <v>0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8">
        <f t="shared" si="3"/>
        <v>0</v>
      </c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8">
        <f t="shared" si="5"/>
        <v>0</v>
      </c>
    </row>
    <row r="46" spans="2:44" ht="15.75" customHeight="1" x14ac:dyDescent="0.3">
      <c r="B46" s="84" t="s">
        <v>102</v>
      </c>
      <c r="C46" s="81"/>
      <c r="D46" s="85">
        <f t="shared" ref="D46:O46" si="26">SUM(D47:D48)</f>
        <v>0</v>
      </c>
      <c r="E46" s="85">
        <f t="shared" si="26"/>
        <v>0</v>
      </c>
      <c r="F46" s="85">
        <f t="shared" si="26"/>
        <v>0</v>
      </c>
      <c r="G46" s="85">
        <f t="shared" si="26"/>
        <v>0</v>
      </c>
      <c r="H46" s="85">
        <f t="shared" si="26"/>
        <v>0</v>
      </c>
      <c r="I46" s="85">
        <f t="shared" si="26"/>
        <v>0</v>
      </c>
      <c r="J46" s="85">
        <f t="shared" si="26"/>
        <v>0</v>
      </c>
      <c r="K46" s="85">
        <f t="shared" si="26"/>
        <v>0</v>
      </c>
      <c r="L46" s="85">
        <f t="shared" si="26"/>
        <v>0</v>
      </c>
      <c r="M46" s="85">
        <f t="shared" si="26"/>
        <v>0</v>
      </c>
      <c r="N46" s="85">
        <f t="shared" si="26"/>
        <v>0</v>
      </c>
      <c r="O46" s="85">
        <f t="shared" si="26"/>
        <v>0</v>
      </c>
      <c r="P46" s="86">
        <f t="shared" si="1"/>
        <v>0</v>
      </c>
      <c r="R46" s="85">
        <f t="shared" ref="R46:AC46" si="27">SUM(R47:R48)</f>
        <v>0</v>
      </c>
      <c r="S46" s="85">
        <f t="shared" si="27"/>
        <v>0</v>
      </c>
      <c r="T46" s="85">
        <f t="shared" si="27"/>
        <v>0</v>
      </c>
      <c r="U46" s="85">
        <f t="shared" si="27"/>
        <v>0</v>
      </c>
      <c r="V46" s="85">
        <f t="shared" si="27"/>
        <v>0</v>
      </c>
      <c r="W46" s="85">
        <f t="shared" si="27"/>
        <v>0</v>
      </c>
      <c r="X46" s="85">
        <f t="shared" si="27"/>
        <v>0</v>
      </c>
      <c r="Y46" s="85">
        <f t="shared" si="27"/>
        <v>0</v>
      </c>
      <c r="Z46" s="85">
        <f t="shared" si="27"/>
        <v>0</v>
      </c>
      <c r="AA46" s="85">
        <f t="shared" si="27"/>
        <v>0</v>
      </c>
      <c r="AB46" s="85">
        <f t="shared" si="27"/>
        <v>0</v>
      </c>
      <c r="AC46" s="85">
        <f t="shared" si="27"/>
        <v>0</v>
      </c>
      <c r="AD46" s="86">
        <f t="shared" si="3"/>
        <v>0</v>
      </c>
      <c r="AF46" s="85">
        <f t="shared" ref="AF46:AQ46" si="28">SUM(AF47:AF48)</f>
        <v>0</v>
      </c>
      <c r="AG46" s="85">
        <f t="shared" si="28"/>
        <v>0</v>
      </c>
      <c r="AH46" s="85">
        <f t="shared" si="28"/>
        <v>0</v>
      </c>
      <c r="AI46" s="85">
        <f t="shared" si="28"/>
        <v>0</v>
      </c>
      <c r="AJ46" s="85">
        <f t="shared" si="28"/>
        <v>0</v>
      </c>
      <c r="AK46" s="85">
        <f t="shared" si="28"/>
        <v>0</v>
      </c>
      <c r="AL46" s="85">
        <f t="shared" si="28"/>
        <v>0</v>
      </c>
      <c r="AM46" s="85">
        <f t="shared" si="28"/>
        <v>0</v>
      </c>
      <c r="AN46" s="85">
        <f t="shared" si="28"/>
        <v>0</v>
      </c>
      <c r="AO46" s="85">
        <f t="shared" si="28"/>
        <v>0</v>
      </c>
      <c r="AP46" s="85">
        <f t="shared" si="28"/>
        <v>0</v>
      </c>
      <c r="AQ46" s="85">
        <f t="shared" si="28"/>
        <v>0</v>
      </c>
      <c r="AR46" s="86">
        <f t="shared" si="5"/>
        <v>0</v>
      </c>
    </row>
    <row r="47" spans="2:44" ht="15.75" customHeight="1" x14ac:dyDescent="0.3">
      <c r="B47" s="87" t="s">
        <v>103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8">
        <f t="shared" si="1"/>
        <v>0</v>
      </c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8">
        <f t="shared" si="3"/>
        <v>0</v>
      </c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8">
        <f t="shared" si="5"/>
        <v>0</v>
      </c>
    </row>
    <row r="48" spans="2:44" ht="15.75" customHeight="1" x14ac:dyDescent="0.3">
      <c r="B48" s="87" t="s">
        <v>104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8">
        <f t="shared" si="1"/>
        <v>0</v>
      </c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8">
        <f t="shared" si="3"/>
        <v>0</v>
      </c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8">
        <f t="shared" si="5"/>
        <v>0</v>
      </c>
    </row>
    <row r="49" spans="2:44" ht="15.75" customHeight="1" x14ac:dyDescent="0.3">
      <c r="B49" s="89" t="s">
        <v>3</v>
      </c>
      <c r="C49" s="90"/>
      <c r="D49" s="91"/>
      <c r="E49" s="91">
        <f t="shared" ref="D49:O49" si="29">E30+E5</f>
        <v>148000</v>
      </c>
      <c r="F49" s="91">
        <f t="shared" si="29"/>
        <v>112000</v>
      </c>
      <c r="G49" s="91">
        <f t="shared" si="29"/>
        <v>154240</v>
      </c>
      <c r="H49" s="91">
        <f t="shared" si="29"/>
        <v>171400</v>
      </c>
      <c r="I49" s="91">
        <f t="shared" si="29"/>
        <v>177550</v>
      </c>
      <c r="J49" s="91">
        <f t="shared" si="29"/>
        <v>179750</v>
      </c>
      <c r="K49" s="91">
        <f t="shared" si="29"/>
        <v>189650</v>
      </c>
      <c r="L49" s="91">
        <f t="shared" si="29"/>
        <v>85600</v>
      </c>
      <c r="M49" s="91">
        <f t="shared" si="29"/>
        <v>125200</v>
      </c>
      <c r="N49" s="91">
        <f t="shared" si="29"/>
        <v>219870</v>
      </c>
      <c r="O49" s="91">
        <f t="shared" si="29"/>
        <v>250700</v>
      </c>
      <c r="P49" s="91">
        <f>SUM(E49:O49)</f>
        <v>1813960</v>
      </c>
      <c r="R49" s="91">
        <f t="shared" ref="R49:AC49" si="30">R30+R5</f>
        <v>331550</v>
      </c>
      <c r="S49" s="91">
        <f t="shared" si="30"/>
        <v>315150</v>
      </c>
      <c r="T49" s="91">
        <f t="shared" si="30"/>
        <v>290000</v>
      </c>
      <c r="U49" s="91">
        <f t="shared" si="30"/>
        <v>282000</v>
      </c>
      <c r="V49" s="91">
        <f t="shared" si="30"/>
        <v>373350</v>
      </c>
      <c r="W49" s="91">
        <f t="shared" si="30"/>
        <v>314050</v>
      </c>
      <c r="X49" s="91">
        <f t="shared" si="30"/>
        <v>277450</v>
      </c>
      <c r="Y49" s="91">
        <f t="shared" si="30"/>
        <v>262490</v>
      </c>
      <c r="Z49" s="91">
        <f t="shared" si="30"/>
        <v>136900</v>
      </c>
      <c r="AA49" s="91">
        <f t="shared" si="30"/>
        <v>176500</v>
      </c>
      <c r="AB49" s="91">
        <f t="shared" si="30"/>
        <v>257350</v>
      </c>
      <c r="AC49" s="91">
        <f t="shared" si="30"/>
        <v>359650</v>
      </c>
      <c r="AD49" s="91">
        <f t="shared" si="3"/>
        <v>3376440</v>
      </c>
      <c r="AF49" s="91">
        <f t="shared" ref="AF49:AQ49" si="31">AF30+AF5</f>
        <v>543050</v>
      </c>
      <c r="AG49" s="91">
        <f t="shared" si="31"/>
        <v>365000</v>
      </c>
      <c r="AH49" s="91">
        <f t="shared" si="31"/>
        <v>350050</v>
      </c>
      <c r="AI49" s="91">
        <f t="shared" si="31"/>
        <v>346750</v>
      </c>
      <c r="AJ49" s="91">
        <f t="shared" si="31"/>
        <v>373150</v>
      </c>
      <c r="AK49" s="91">
        <f t="shared" si="31"/>
        <v>308800</v>
      </c>
      <c r="AL49" s="91">
        <f t="shared" si="31"/>
        <v>293950</v>
      </c>
      <c r="AM49" s="91">
        <f t="shared" si="31"/>
        <v>326900</v>
      </c>
      <c r="AN49" s="91">
        <f t="shared" si="31"/>
        <v>183400</v>
      </c>
      <c r="AO49" s="91">
        <f t="shared" si="31"/>
        <v>225000</v>
      </c>
      <c r="AP49" s="91">
        <f t="shared" si="31"/>
        <v>305500</v>
      </c>
      <c r="AQ49" s="91">
        <f t="shared" si="31"/>
        <v>409450</v>
      </c>
      <c r="AR49" s="91">
        <f t="shared" si="5"/>
        <v>4031000</v>
      </c>
    </row>
    <row r="50" spans="2:44" ht="15.75" customHeight="1" x14ac:dyDescent="0.3"/>
    <row r="51" spans="2:44" ht="15.75" customHeight="1" x14ac:dyDescent="0.3"/>
    <row r="52" spans="2:44" ht="15.75" customHeight="1" x14ac:dyDescent="0.3"/>
    <row r="53" spans="2:44" ht="15.75" customHeight="1" x14ac:dyDescent="0.3"/>
    <row r="54" spans="2:44" ht="15.75" customHeight="1" x14ac:dyDescent="0.3"/>
    <row r="55" spans="2:44" ht="15.75" customHeight="1" x14ac:dyDescent="0.3"/>
    <row r="56" spans="2:44" ht="15.75" customHeight="1" x14ac:dyDescent="0.3"/>
    <row r="57" spans="2:44" ht="15.75" customHeight="1" x14ac:dyDescent="0.3"/>
    <row r="58" spans="2:44" ht="15.75" customHeight="1" x14ac:dyDescent="0.3"/>
    <row r="59" spans="2:44" ht="15.75" customHeight="1" x14ac:dyDescent="0.3"/>
    <row r="60" spans="2:44" ht="15.75" customHeight="1" x14ac:dyDescent="0.3"/>
    <row r="61" spans="2:44" ht="15.75" customHeight="1" x14ac:dyDescent="0.3"/>
    <row r="62" spans="2:44" ht="15.75" customHeight="1" x14ac:dyDescent="0.3"/>
    <row r="63" spans="2:44" ht="15.75" customHeight="1" x14ac:dyDescent="0.3"/>
    <row r="64" spans="2:4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2:P2"/>
    <mergeCell ref="D3:P3"/>
    <mergeCell ref="R3:AD3"/>
    <mergeCell ref="AF3:AR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040"/>
  <sheetViews>
    <sheetView topLeftCell="A64" zoomScale="80" zoomScaleNormal="80" workbookViewId="0">
      <selection activeCell="D77" sqref="D77"/>
    </sheetView>
  </sheetViews>
  <sheetFormatPr defaultColWidth="14.44140625" defaultRowHeight="15" customHeight="1" outlineLevelCol="1" x14ac:dyDescent="0.3"/>
  <cols>
    <col min="1" max="1" width="2.88671875" customWidth="1"/>
    <col min="2" max="2" width="30" customWidth="1"/>
    <col min="3" max="3" width="10.44140625" customWidth="1"/>
    <col min="4" max="4" width="9.88671875" customWidth="1"/>
    <col min="5" max="5" width="2.77734375" customWidth="1"/>
    <col min="6" max="6" width="9.21875" customWidth="1" outlineLevel="1"/>
    <col min="7" max="8" width="8.88671875" customWidth="1" outlineLevel="1"/>
    <col min="9" max="9" width="10.109375" customWidth="1" outlineLevel="1"/>
    <col min="10" max="15" width="10" customWidth="1" outlineLevel="1"/>
    <col min="16" max="17" width="11.44140625" customWidth="1" outlineLevel="1"/>
    <col min="18" max="18" width="11.44140625" customWidth="1"/>
    <col min="19" max="30" width="11.44140625" customWidth="1" outlineLevel="1"/>
    <col min="31" max="31" width="12.44140625" customWidth="1"/>
    <col min="32" max="43" width="11.44140625" customWidth="1"/>
    <col min="44" max="44" width="12.44140625" customWidth="1"/>
  </cols>
  <sheetData>
    <row r="1" spans="2:44" ht="43.5" customHeight="1" x14ac:dyDescent="0.35">
      <c r="D1" s="70"/>
      <c r="F1" s="70"/>
      <c r="G1" s="70"/>
      <c r="H1" s="70"/>
      <c r="I1" s="70"/>
      <c r="J1" s="70"/>
      <c r="K1" s="70"/>
      <c r="L1" s="70"/>
      <c r="M1" s="70"/>
      <c r="R1" s="15"/>
      <c r="AF1" s="10"/>
    </row>
    <row r="2" spans="2:44" ht="18.75" customHeight="1" x14ac:dyDescent="0.35">
      <c r="B2" s="300" t="s">
        <v>105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10"/>
    </row>
    <row r="3" spans="2:44" ht="15.75" customHeight="1" x14ac:dyDescent="0.3">
      <c r="R3" s="15"/>
      <c r="AF3" s="10"/>
    </row>
    <row r="4" spans="2:44" ht="15.75" customHeight="1" thickBot="1" x14ac:dyDescent="0.35">
      <c r="F4" s="306" t="s">
        <v>31</v>
      </c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6"/>
      <c r="R4" s="307" t="s">
        <v>106</v>
      </c>
      <c r="S4" s="306" t="s">
        <v>1</v>
      </c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6"/>
      <c r="AE4" s="309" t="s">
        <v>36</v>
      </c>
      <c r="AF4" s="312" t="s">
        <v>2</v>
      </c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4"/>
      <c r="AR4" s="307" t="s">
        <v>38</v>
      </c>
    </row>
    <row r="5" spans="2:44" ht="15.75" customHeight="1" thickBot="1" x14ac:dyDescent="0.35">
      <c r="B5" s="311" t="s">
        <v>107</v>
      </c>
      <c r="C5" s="289"/>
      <c r="D5" s="290"/>
      <c r="F5" s="92" t="s">
        <v>7</v>
      </c>
      <c r="G5" s="92" t="s">
        <v>15</v>
      </c>
      <c r="H5" s="92" t="s">
        <v>16</v>
      </c>
      <c r="I5" s="92" t="s">
        <v>17</v>
      </c>
      <c r="J5" s="92" t="s">
        <v>18</v>
      </c>
      <c r="K5" s="92" t="s">
        <v>19</v>
      </c>
      <c r="L5" s="92" t="s">
        <v>20</v>
      </c>
      <c r="M5" s="93" t="s">
        <v>21</v>
      </c>
      <c r="N5" s="92" t="s">
        <v>108</v>
      </c>
      <c r="O5" s="92" t="s">
        <v>109</v>
      </c>
      <c r="P5" s="92" t="s">
        <v>110</v>
      </c>
      <c r="Q5" s="93" t="s">
        <v>111</v>
      </c>
      <c r="R5" s="308"/>
      <c r="S5" s="210" t="s">
        <v>7</v>
      </c>
      <c r="T5" s="210" t="s">
        <v>15</v>
      </c>
      <c r="U5" s="92" t="s">
        <v>16</v>
      </c>
      <c r="V5" s="92" t="s">
        <v>17</v>
      </c>
      <c r="W5" s="92" t="s">
        <v>18</v>
      </c>
      <c r="X5" s="92" t="s">
        <v>19</v>
      </c>
      <c r="Y5" s="92" t="s">
        <v>20</v>
      </c>
      <c r="Z5" s="93" t="s">
        <v>21</v>
      </c>
      <c r="AA5" s="92" t="s">
        <v>108</v>
      </c>
      <c r="AB5" s="92" t="s">
        <v>109</v>
      </c>
      <c r="AC5" s="92" t="s">
        <v>110</v>
      </c>
      <c r="AD5" s="93" t="s">
        <v>111</v>
      </c>
      <c r="AE5" s="310"/>
      <c r="AF5" s="92" t="s">
        <v>7</v>
      </c>
      <c r="AG5" s="92" t="s">
        <v>15</v>
      </c>
      <c r="AH5" s="92" t="s">
        <v>16</v>
      </c>
      <c r="AI5" s="92" t="s">
        <v>17</v>
      </c>
      <c r="AJ5" s="92" t="s">
        <v>18</v>
      </c>
      <c r="AK5" s="92" t="s">
        <v>19</v>
      </c>
      <c r="AL5" s="92" t="s">
        <v>20</v>
      </c>
      <c r="AM5" s="93" t="s">
        <v>21</v>
      </c>
      <c r="AN5" s="92" t="s">
        <v>108</v>
      </c>
      <c r="AO5" s="92" t="s">
        <v>109</v>
      </c>
      <c r="AP5" s="92" t="s">
        <v>110</v>
      </c>
      <c r="AQ5" s="93" t="s">
        <v>111</v>
      </c>
      <c r="AR5" s="315"/>
    </row>
    <row r="6" spans="2:44" ht="14.4" x14ac:dyDescent="0.3">
      <c r="B6" s="4" t="s">
        <v>112</v>
      </c>
      <c r="C6" s="4" t="s">
        <v>113</v>
      </c>
      <c r="D6" s="35"/>
      <c r="F6" s="94"/>
      <c r="G6" s="95"/>
      <c r="H6" s="95"/>
      <c r="I6" s="95"/>
      <c r="J6" s="95"/>
      <c r="K6" s="95"/>
      <c r="L6" s="96"/>
      <c r="M6" s="96"/>
      <c r="N6" s="96"/>
      <c r="O6" s="96"/>
      <c r="P6" s="96"/>
      <c r="Q6" s="97"/>
      <c r="R6" s="208"/>
      <c r="S6" s="212"/>
      <c r="T6" s="212"/>
      <c r="U6" s="209"/>
      <c r="V6" s="96"/>
      <c r="W6" s="96"/>
      <c r="X6" s="96"/>
      <c r="Y6" s="96"/>
      <c r="Z6" s="96"/>
      <c r="AA6" s="96"/>
      <c r="AB6" s="96"/>
      <c r="AC6" s="96"/>
      <c r="AD6" s="99"/>
      <c r="AE6" s="98"/>
      <c r="AF6" s="214"/>
      <c r="AG6" s="215"/>
      <c r="AH6" s="215"/>
      <c r="AI6" s="35"/>
      <c r="AJ6" s="35"/>
      <c r="AK6" s="35"/>
      <c r="AL6" s="35"/>
      <c r="AM6" s="35"/>
      <c r="AN6" s="35"/>
      <c r="AO6" s="35"/>
      <c r="AP6" s="35"/>
      <c r="AQ6" s="101"/>
      <c r="AR6" s="98"/>
    </row>
    <row r="7" spans="2:44" ht="14.4" x14ac:dyDescent="0.3">
      <c r="B7" s="35" t="s">
        <v>170</v>
      </c>
      <c r="C7" s="102"/>
      <c r="D7" s="35"/>
      <c r="F7" s="100"/>
      <c r="G7" s="103">
        <v>20</v>
      </c>
      <c r="H7" s="103">
        <v>20</v>
      </c>
      <c r="I7" s="103">
        <v>65</v>
      </c>
      <c r="J7" s="103">
        <v>85</v>
      </c>
      <c r="K7" s="103">
        <v>35</v>
      </c>
      <c r="L7" s="237">
        <v>0</v>
      </c>
      <c r="M7" s="237">
        <v>0</v>
      </c>
      <c r="N7" s="237">
        <v>0</v>
      </c>
      <c r="O7" s="35">
        <v>45</v>
      </c>
      <c r="P7" s="35">
        <v>75</v>
      </c>
      <c r="Q7" s="104">
        <v>100</v>
      </c>
      <c r="R7" s="208">
        <f t="shared" ref="R7:R21" si="0">SUM(F7:Q7)</f>
        <v>445</v>
      </c>
      <c r="S7" s="212">
        <v>65</v>
      </c>
      <c r="T7" s="212">
        <v>30</v>
      </c>
      <c r="U7" s="198">
        <v>25</v>
      </c>
      <c r="V7" s="103">
        <v>60</v>
      </c>
      <c r="W7" s="103">
        <v>100</v>
      </c>
      <c r="X7" s="216">
        <v>45</v>
      </c>
      <c r="Y7" s="237">
        <v>0</v>
      </c>
      <c r="Z7" s="237">
        <v>0</v>
      </c>
      <c r="AA7" s="237">
        <v>0</v>
      </c>
      <c r="AB7" s="35">
        <v>50</v>
      </c>
      <c r="AC7" s="35">
        <v>85</v>
      </c>
      <c r="AD7" s="104">
        <v>120</v>
      </c>
      <c r="AE7" s="208">
        <f t="shared" ref="AE7:AE21" si="1">SUM(S7:AD7)</f>
        <v>580</v>
      </c>
      <c r="AF7" s="212">
        <v>70</v>
      </c>
      <c r="AG7" s="212">
        <v>35</v>
      </c>
      <c r="AH7" s="198">
        <v>30</v>
      </c>
      <c r="AI7" s="103">
        <v>65</v>
      </c>
      <c r="AJ7" s="103">
        <v>105</v>
      </c>
      <c r="AK7" s="216">
        <v>50</v>
      </c>
      <c r="AL7" s="237">
        <v>0</v>
      </c>
      <c r="AM7" s="237">
        <v>0</v>
      </c>
      <c r="AN7" s="237">
        <v>0</v>
      </c>
      <c r="AO7" s="35">
        <v>55</v>
      </c>
      <c r="AP7" s="35">
        <v>90</v>
      </c>
      <c r="AQ7" s="104">
        <v>125</v>
      </c>
      <c r="AR7" s="98">
        <f t="shared" ref="AR7:AR21" si="2">SUM(AF7:AQ7)</f>
        <v>625</v>
      </c>
    </row>
    <row r="8" spans="2:44" ht="14.4" x14ac:dyDescent="0.3">
      <c r="B8" s="35" t="s">
        <v>171</v>
      </c>
      <c r="C8" s="102"/>
      <c r="D8" s="35"/>
      <c r="F8" s="100"/>
      <c r="G8" s="103">
        <v>20</v>
      </c>
      <c r="H8" s="103">
        <v>20</v>
      </c>
      <c r="I8" s="103">
        <v>65</v>
      </c>
      <c r="J8" s="103">
        <v>85</v>
      </c>
      <c r="K8" s="103">
        <v>35</v>
      </c>
      <c r="L8" s="237">
        <v>0</v>
      </c>
      <c r="M8" s="237">
        <v>0</v>
      </c>
      <c r="N8" s="237">
        <v>0</v>
      </c>
      <c r="O8" s="35">
        <v>45</v>
      </c>
      <c r="P8" s="35">
        <v>75</v>
      </c>
      <c r="Q8" s="104">
        <v>100</v>
      </c>
      <c r="R8" s="208">
        <f t="shared" si="0"/>
        <v>445</v>
      </c>
      <c r="S8" s="212">
        <v>65</v>
      </c>
      <c r="T8" s="212">
        <v>30</v>
      </c>
      <c r="U8" s="198">
        <v>25</v>
      </c>
      <c r="V8" s="103">
        <v>60</v>
      </c>
      <c r="W8" s="103">
        <v>100</v>
      </c>
      <c r="X8" s="216">
        <v>45</v>
      </c>
      <c r="Y8" s="237">
        <v>0</v>
      </c>
      <c r="Z8" s="237">
        <v>0</v>
      </c>
      <c r="AA8" s="237">
        <v>0</v>
      </c>
      <c r="AB8" s="35">
        <v>50</v>
      </c>
      <c r="AC8" s="35">
        <v>85</v>
      </c>
      <c r="AD8" s="104">
        <v>120</v>
      </c>
      <c r="AE8" s="208">
        <f t="shared" si="1"/>
        <v>580</v>
      </c>
      <c r="AF8" s="212">
        <v>70</v>
      </c>
      <c r="AG8" s="212">
        <v>35</v>
      </c>
      <c r="AH8" s="198">
        <v>30</v>
      </c>
      <c r="AI8" s="103">
        <v>65</v>
      </c>
      <c r="AJ8" s="103">
        <v>105</v>
      </c>
      <c r="AK8" s="216">
        <v>50</v>
      </c>
      <c r="AL8" s="237">
        <v>0</v>
      </c>
      <c r="AM8" s="237">
        <v>0</v>
      </c>
      <c r="AN8" s="237">
        <v>0</v>
      </c>
      <c r="AO8" s="35">
        <v>55</v>
      </c>
      <c r="AP8" s="35">
        <v>90</v>
      </c>
      <c r="AQ8" s="104">
        <v>125</v>
      </c>
      <c r="AR8" s="98">
        <f t="shared" si="2"/>
        <v>625</v>
      </c>
    </row>
    <row r="9" spans="2:44" ht="14.4" x14ac:dyDescent="0.3">
      <c r="B9" s="35" t="s">
        <v>172</v>
      </c>
      <c r="C9" s="102"/>
      <c r="D9" s="35"/>
      <c r="F9" s="100"/>
      <c r="G9" s="103">
        <v>30</v>
      </c>
      <c r="H9" s="103">
        <v>30</v>
      </c>
      <c r="I9" s="103">
        <v>80</v>
      </c>
      <c r="J9" s="103">
        <v>95</v>
      </c>
      <c r="K9" s="103">
        <v>45</v>
      </c>
      <c r="L9" s="237">
        <v>0</v>
      </c>
      <c r="M9" s="237">
        <v>0</v>
      </c>
      <c r="N9" s="237">
        <v>0</v>
      </c>
      <c r="O9" s="35">
        <v>60</v>
      </c>
      <c r="P9" s="35">
        <v>90</v>
      </c>
      <c r="Q9" s="104">
        <v>130</v>
      </c>
      <c r="R9" s="208">
        <f t="shared" si="0"/>
        <v>560</v>
      </c>
      <c r="S9" s="212">
        <v>70</v>
      </c>
      <c r="T9" s="212">
        <v>35</v>
      </c>
      <c r="U9" s="198">
        <v>30</v>
      </c>
      <c r="V9" s="103">
        <v>70</v>
      </c>
      <c r="W9" s="103">
        <v>130</v>
      </c>
      <c r="X9" s="216">
        <v>65</v>
      </c>
      <c r="Y9" s="237">
        <v>0</v>
      </c>
      <c r="Z9" s="237">
        <v>0</v>
      </c>
      <c r="AA9" s="237">
        <v>0</v>
      </c>
      <c r="AB9" s="35">
        <v>70</v>
      </c>
      <c r="AC9" s="35">
        <v>120</v>
      </c>
      <c r="AD9" s="104">
        <v>150</v>
      </c>
      <c r="AE9" s="208">
        <f t="shared" si="1"/>
        <v>740</v>
      </c>
      <c r="AF9" s="212">
        <v>75</v>
      </c>
      <c r="AG9" s="212">
        <v>40</v>
      </c>
      <c r="AH9" s="198">
        <v>35</v>
      </c>
      <c r="AI9" s="103">
        <v>75</v>
      </c>
      <c r="AJ9" s="103">
        <v>135</v>
      </c>
      <c r="AK9" s="216">
        <v>70</v>
      </c>
      <c r="AL9" s="237">
        <v>0</v>
      </c>
      <c r="AM9" s="237">
        <v>0</v>
      </c>
      <c r="AN9" s="237">
        <v>0</v>
      </c>
      <c r="AO9" s="35">
        <v>75</v>
      </c>
      <c r="AP9" s="35">
        <v>125</v>
      </c>
      <c r="AQ9" s="104">
        <v>155</v>
      </c>
      <c r="AR9" s="98">
        <f t="shared" si="2"/>
        <v>785</v>
      </c>
    </row>
    <row r="10" spans="2:44" ht="14.4" x14ac:dyDescent="0.3">
      <c r="B10" s="35" t="s">
        <v>173</v>
      </c>
      <c r="C10" s="102"/>
      <c r="D10" s="35"/>
      <c r="F10" s="100"/>
      <c r="G10" s="103">
        <v>35</v>
      </c>
      <c r="H10" s="103">
        <v>35</v>
      </c>
      <c r="I10" s="103">
        <v>33</v>
      </c>
      <c r="J10" s="103">
        <v>30</v>
      </c>
      <c r="K10" s="103">
        <v>30</v>
      </c>
      <c r="L10" s="35">
        <v>25</v>
      </c>
      <c r="M10" s="35">
        <v>25</v>
      </c>
      <c r="N10" s="35">
        <v>10</v>
      </c>
      <c r="O10" s="35">
        <v>20</v>
      </c>
      <c r="P10" s="35">
        <v>23</v>
      </c>
      <c r="Q10" s="104">
        <v>40</v>
      </c>
      <c r="R10" s="208">
        <f t="shared" si="0"/>
        <v>306</v>
      </c>
      <c r="S10" s="212">
        <v>110</v>
      </c>
      <c r="T10" s="212">
        <v>135</v>
      </c>
      <c r="U10" s="198">
        <v>135</v>
      </c>
      <c r="V10" s="103">
        <v>100</v>
      </c>
      <c r="W10" s="103">
        <v>70</v>
      </c>
      <c r="X10" s="216">
        <v>40</v>
      </c>
      <c r="Y10" s="35">
        <v>35</v>
      </c>
      <c r="Z10" s="35">
        <v>30</v>
      </c>
      <c r="AA10" s="35">
        <v>20</v>
      </c>
      <c r="AB10" s="35">
        <v>25</v>
      </c>
      <c r="AC10" s="35">
        <v>35</v>
      </c>
      <c r="AD10" s="104">
        <v>50</v>
      </c>
      <c r="AE10" s="208">
        <f t="shared" si="1"/>
        <v>785</v>
      </c>
      <c r="AF10" s="212">
        <v>115</v>
      </c>
      <c r="AG10" s="212">
        <v>140</v>
      </c>
      <c r="AH10" s="198">
        <v>140</v>
      </c>
      <c r="AI10" s="103">
        <v>105</v>
      </c>
      <c r="AJ10" s="103">
        <v>75</v>
      </c>
      <c r="AK10" s="216">
        <v>45</v>
      </c>
      <c r="AL10" s="35">
        <v>40</v>
      </c>
      <c r="AM10" s="35">
        <v>35</v>
      </c>
      <c r="AN10" s="35">
        <v>25</v>
      </c>
      <c r="AO10" s="35">
        <v>30</v>
      </c>
      <c r="AP10" s="35">
        <v>40</v>
      </c>
      <c r="AQ10" s="104">
        <v>55</v>
      </c>
      <c r="AR10" s="98">
        <f t="shared" si="2"/>
        <v>845</v>
      </c>
    </row>
    <row r="11" spans="2:44" ht="14.4" x14ac:dyDescent="0.3">
      <c r="B11" s="35" t="s">
        <v>174</v>
      </c>
      <c r="C11" s="102"/>
      <c r="D11" s="35"/>
      <c r="F11" s="100"/>
      <c r="G11" s="198">
        <v>25</v>
      </c>
      <c r="H11" s="198">
        <v>25</v>
      </c>
      <c r="I11" s="198">
        <v>27</v>
      </c>
      <c r="J11" s="198">
        <v>30</v>
      </c>
      <c r="K11" s="198">
        <v>30</v>
      </c>
      <c r="L11" s="35">
        <v>30</v>
      </c>
      <c r="M11" s="35">
        <v>20</v>
      </c>
      <c r="N11" s="35">
        <v>10</v>
      </c>
      <c r="O11" s="35">
        <v>25</v>
      </c>
      <c r="P11" s="35">
        <v>35</v>
      </c>
      <c r="Q11" s="199">
        <v>40</v>
      </c>
      <c r="R11" s="208">
        <f t="shared" si="0"/>
        <v>297</v>
      </c>
      <c r="S11" s="212">
        <v>80</v>
      </c>
      <c r="T11" s="212">
        <v>70</v>
      </c>
      <c r="U11" s="198">
        <v>70</v>
      </c>
      <c r="V11" s="198">
        <v>80</v>
      </c>
      <c r="W11" s="198">
        <v>90</v>
      </c>
      <c r="X11" s="217">
        <v>70</v>
      </c>
      <c r="Y11" s="35">
        <v>50</v>
      </c>
      <c r="Z11" s="35">
        <v>50</v>
      </c>
      <c r="AA11" s="35">
        <v>35</v>
      </c>
      <c r="AB11" s="35">
        <v>35</v>
      </c>
      <c r="AC11" s="35">
        <v>50</v>
      </c>
      <c r="AD11" s="199">
        <v>60</v>
      </c>
      <c r="AE11" s="208">
        <f t="shared" ref="AE11:AE13" si="3">SUM(S11:AD11)</f>
        <v>740</v>
      </c>
      <c r="AF11" s="212">
        <v>85</v>
      </c>
      <c r="AG11" s="212">
        <v>75</v>
      </c>
      <c r="AH11" s="198">
        <v>75</v>
      </c>
      <c r="AI11" s="198">
        <v>85</v>
      </c>
      <c r="AJ11" s="198">
        <v>95</v>
      </c>
      <c r="AK11" s="217">
        <v>75</v>
      </c>
      <c r="AL11" s="35">
        <v>55</v>
      </c>
      <c r="AM11" s="35">
        <v>55</v>
      </c>
      <c r="AN11" s="35">
        <v>40</v>
      </c>
      <c r="AO11" s="35">
        <v>40</v>
      </c>
      <c r="AP11" s="35">
        <v>55</v>
      </c>
      <c r="AQ11" s="199">
        <v>65</v>
      </c>
      <c r="AR11" s="98">
        <f t="shared" si="2"/>
        <v>800</v>
      </c>
    </row>
    <row r="12" spans="2:44" ht="14.4" x14ac:dyDescent="0.3">
      <c r="B12" s="35" t="s">
        <v>177</v>
      </c>
      <c r="C12" s="102"/>
      <c r="D12" s="35"/>
      <c r="F12" s="100"/>
      <c r="G12" s="198">
        <v>20</v>
      </c>
      <c r="H12" s="198">
        <v>20</v>
      </c>
      <c r="I12" s="198">
        <v>18</v>
      </c>
      <c r="J12" s="198">
        <v>15</v>
      </c>
      <c r="K12" s="198">
        <v>5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199">
        <v>5</v>
      </c>
      <c r="R12" s="208">
        <f t="shared" si="0"/>
        <v>83</v>
      </c>
      <c r="S12" s="212">
        <v>50</v>
      </c>
      <c r="T12" s="212">
        <v>35</v>
      </c>
      <c r="U12" s="198">
        <v>35</v>
      </c>
      <c r="V12" s="198">
        <v>25</v>
      </c>
      <c r="W12" s="198">
        <v>15</v>
      </c>
      <c r="X12" s="217">
        <v>5</v>
      </c>
      <c r="Y12" s="237">
        <v>0</v>
      </c>
      <c r="Z12" s="237">
        <v>0</v>
      </c>
      <c r="AA12" s="237">
        <v>0</v>
      </c>
      <c r="AB12" s="237">
        <v>0</v>
      </c>
      <c r="AC12" s="237">
        <v>0</v>
      </c>
      <c r="AD12" s="199">
        <v>20</v>
      </c>
      <c r="AE12" s="208">
        <f t="shared" si="3"/>
        <v>185</v>
      </c>
      <c r="AF12" s="212">
        <v>55</v>
      </c>
      <c r="AG12" s="212">
        <v>40</v>
      </c>
      <c r="AH12" s="198">
        <v>40</v>
      </c>
      <c r="AI12" s="198">
        <v>30</v>
      </c>
      <c r="AJ12" s="198">
        <v>20</v>
      </c>
      <c r="AK12" s="217">
        <v>10</v>
      </c>
      <c r="AL12" s="237">
        <v>0</v>
      </c>
      <c r="AM12" s="237">
        <v>0</v>
      </c>
      <c r="AN12" s="237">
        <v>0</v>
      </c>
      <c r="AO12" s="237">
        <v>0</v>
      </c>
      <c r="AP12" s="237">
        <v>0</v>
      </c>
      <c r="AQ12" s="199">
        <v>25</v>
      </c>
      <c r="AR12" s="98">
        <f t="shared" si="2"/>
        <v>220</v>
      </c>
    </row>
    <row r="13" spans="2:44" ht="14.4" x14ac:dyDescent="0.3">
      <c r="B13" s="215" t="s">
        <v>176</v>
      </c>
      <c r="C13" s="102"/>
      <c r="D13" s="35"/>
      <c r="F13" s="100"/>
      <c r="G13" s="198">
        <v>25</v>
      </c>
      <c r="H13" s="198">
        <v>25</v>
      </c>
      <c r="I13" s="198">
        <v>20</v>
      </c>
      <c r="J13" s="198">
        <v>20</v>
      </c>
      <c r="K13" s="198">
        <v>20</v>
      </c>
      <c r="L13" s="35">
        <v>15</v>
      </c>
      <c r="M13" s="35">
        <v>15</v>
      </c>
      <c r="N13" s="35">
        <v>15</v>
      </c>
      <c r="O13" s="35">
        <v>15</v>
      </c>
      <c r="P13" s="35">
        <v>20</v>
      </c>
      <c r="Q13" s="199">
        <v>20</v>
      </c>
      <c r="R13" s="208">
        <f t="shared" si="0"/>
        <v>210</v>
      </c>
      <c r="S13" s="212">
        <v>60</v>
      </c>
      <c r="T13" s="212">
        <v>50</v>
      </c>
      <c r="U13" s="198">
        <v>50</v>
      </c>
      <c r="V13" s="198">
        <v>45</v>
      </c>
      <c r="W13" s="198">
        <v>35</v>
      </c>
      <c r="X13" s="217">
        <v>35</v>
      </c>
      <c r="Y13" s="35">
        <v>35</v>
      </c>
      <c r="Z13" s="35">
        <v>35</v>
      </c>
      <c r="AA13" s="35">
        <v>25</v>
      </c>
      <c r="AB13" s="35">
        <v>30</v>
      </c>
      <c r="AC13" s="35">
        <v>45</v>
      </c>
      <c r="AD13" s="199">
        <v>60</v>
      </c>
      <c r="AE13" s="208">
        <f t="shared" si="3"/>
        <v>505</v>
      </c>
      <c r="AF13" s="212">
        <v>65</v>
      </c>
      <c r="AG13" s="212">
        <v>55</v>
      </c>
      <c r="AH13" s="198">
        <v>55</v>
      </c>
      <c r="AI13" s="198">
        <v>50</v>
      </c>
      <c r="AJ13" s="198">
        <v>40</v>
      </c>
      <c r="AK13" s="217">
        <v>40</v>
      </c>
      <c r="AL13" s="35">
        <v>40</v>
      </c>
      <c r="AM13" s="35">
        <v>40</v>
      </c>
      <c r="AN13" s="35">
        <v>30</v>
      </c>
      <c r="AO13" s="35">
        <v>35</v>
      </c>
      <c r="AP13" s="35">
        <v>50</v>
      </c>
      <c r="AQ13" s="199">
        <v>65</v>
      </c>
      <c r="AR13" s="98">
        <f t="shared" si="2"/>
        <v>565</v>
      </c>
    </row>
    <row r="14" spans="2:44" ht="15.75" customHeight="1" x14ac:dyDescent="0.3">
      <c r="B14" s="212" t="s">
        <v>175</v>
      </c>
      <c r="C14" s="226"/>
      <c r="D14" s="35"/>
      <c r="F14" s="214"/>
      <c r="G14" s="103">
        <v>25</v>
      </c>
      <c r="H14" s="103">
        <v>25</v>
      </c>
      <c r="I14" s="103">
        <v>20</v>
      </c>
      <c r="J14" s="103">
        <v>20</v>
      </c>
      <c r="K14" s="103">
        <v>20</v>
      </c>
      <c r="L14" s="35">
        <v>15</v>
      </c>
      <c r="M14" s="35">
        <v>15</v>
      </c>
      <c r="N14" s="35">
        <v>15</v>
      </c>
      <c r="O14" s="35">
        <v>15</v>
      </c>
      <c r="P14" s="35">
        <v>20</v>
      </c>
      <c r="Q14" s="104">
        <v>20</v>
      </c>
      <c r="R14" s="208">
        <f t="shared" si="0"/>
        <v>210</v>
      </c>
      <c r="S14" s="243">
        <v>60</v>
      </c>
      <c r="T14" s="243">
        <v>50</v>
      </c>
      <c r="U14" s="198">
        <v>50</v>
      </c>
      <c r="V14" s="103">
        <v>45</v>
      </c>
      <c r="W14" s="103">
        <v>35</v>
      </c>
      <c r="X14" s="216">
        <v>35</v>
      </c>
      <c r="Y14" s="35">
        <v>35</v>
      </c>
      <c r="Z14" s="35">
        <v>35</v>
      </c>
      <c r="AA14" s="35">
        <v>25</v>
      </c>
      <c r="AB14" s="35">
        <v>30</v>
      </c>
      <c r="AC14" s="35">
        <v>45</v>
      </c>
      <c r="AD14" s="104">
        <v>60</v>
      </c>
      <c r="AE14" s="208">
        <f t="shared" si="1"/>
        <v>505</v>
      </c>
      <c r="AF14" s="243">
        <v>65</v>
      </c>
      <c r="AG14" s="243">
        <v>55</v>
      </c>
      <c r="AH14" s="198">
        <v>55</v>
      </c>
      <c r="AI14" s="103">
        <v>50</v>
      </c>
      <c r="AJ14" s="103">
        <v>40</v>
      </c>
      <c r="AK14" s="216">
        <v>40</v>
      </c>
      <c r="AL14" s="35">
        <v>40</v>
      </c>
      <c r="AM14" s="35">
        <v>40</v>
      </c>
      <c r="AN14" s="35">
        <v>30</v>
      </c>
      <c r="AO14" s="35">
        <v>35</v>
      </c>
      <c r="AP14" s="35">
        <v>50</v>
      </c>
      <c r="AQ14" s="104">
        <v>65</v>
      </c>
      <c r="AR14" s="98">
        <f t="shared" si="2"/>
        <v>565</v>
      </c>
    </row>
    <row r="15" spans="2:44" s="218" customFormat="1" ht="15.75" customHeight="1" x14ac:dyDescent="0.3">
      <c r="B15" s="35" t="s">
        <v>180</v>
      </c>
      <c r="C15" s="220"/>
      <c r="D15" s="35"/>
      <c r="F15" s="212"/>
      <c r="G15" s="240">
        <v>0</v>
      </c>
      <c r="H15" s="240">
        <v>0</v>
      </c>
      <c r="I15" s="240">
        <v>0</v>
      </c>
      <c r="J15" s="240">
        <v>0</v>
      </c>
      <c r="K15" s="221">
        <v>35</v>
      </c>
      <c r="L15" s="215">
        <v>85</v>
      </c>
      <c r="M15" s="215">
        <v>95</v>
      </c>
      <c r="N15" s="215">
        <v>25</v>
      </c>
      <c r="O15" s="239">
        <v>0</v>
      </c>
      <c r="P15" s="239">
        <v>0</v>
      </c>
      <c r="Q15" s="242">
        <v>0</v>
      </c>
      <c r="R15" s="208">
        <f t="shared" si="0"/>
        <v>240</v>
      </c>
      <c r="S15" s="246">
        <v>0</v>
      </c>
      <c r="T15" s="240">
        <v>0</v>
      </c>
      <c r="U15" s="240">
        <v>0</v>
      </c>
      <c r="V15" s="240">
        <v>0</v>
      </c>
      <c r="W15" s="240">
        <v>0</v>
      </c>
      <c r="X15" s="221">
        <v>45</v>
      </c>
      <c r="Y15" s="215">
        <v>100</v>
      </c>
      <c r="Z15" s="215">
        <v>130</v>
      </c>
      <c r="AA15" s="215">
        <v>30</v>
      </c>
      <c r="AB15" s="239">
        <v>0</v>
      </c>
      <c r="AC15" s="239">
        <v>0</v>
      </c>
      <c r="AD15" s="242">
        <v>0</v>
      </c>
      <c r="AE15" s="208">
        <f t="shared" si="1"/>
        <v>305</v>
      </c>
      <c r="AF15" s="246">
        <v>0</v>
      </c>
      <c r="AG15" s="240">
        <v>0</v>
      </c>
      <c r="AH15" s="240">
        <v>0</v>
      </c>
      <c r="AI15" s="240">
        <v>0</v>
      </c>
      <c r="AJ15" s="240">
        <v>0</v>
      </c>
      <c r="AK15" s="221">
        <v>50</v>
      </c>
      <c r="AL15" s="215">
        <v>105</v>
      </c>
      <c r="AM15" s="215">
        <v>135</v>
      </c>
      <c r="AN15" s="215">
        <v>35</v>
      </c>
      <c r="AO15" s="239">
        <v>0</v>
      </c>
      <c r="AP15" s="239">
        <v>0</v>
      </c>
      <c r="AQ15" s="242">
        <v>0</v>
      </c>
      <c r="AR15" s="98">
        <f t="shared" si="2"/>
        <v>325</v>
      </c>
    </row>
    <row r="16" spans="2:44" s="218" customFormat="1" ht="15.75" customHeight="1" x14ac:dyDescent="0.3">
      <c r="B16" s="35" t="s">
        <v>181</v>
      </c>
      <c r="C16" s="220"/>
      <c r="D16" s="35"/>
      <c r="F16" s="212"/>
      <c r="G16" s="240">
        <v>0</v>
      </c>
      <c r="H16" s="240">
        <v>0</v>
      </c>
      <c r="I16" s="240">
        <v>0</v>
      </c>
      <c r="J16" s="240">
        <v>0</v>
      </c>
      <c r="K16" s="221">
        <v>35</v>
      </c>
      <c r="L16" s="215">
        <v>85</v>
      </c>
      <c r="M16" s="215">
        <v>95</v>
      </c>
      <c r="N16" s="215">
        <v>25</v>
      </c>
      <c r="O16" s="239">
        <v>0</v>
      </c>
      <c r="P16" s="239">
        <v>0</v>
      </c>
      <c r="Q16" s="242">
        <v>0</v>
      </c>
      <c r="R16" s="208">
        <f t="shared" si="0"/>
        <v>240</v>
      </c>
      <c r="S16" s="246">
        <v>0</v>
      </c>
      <c r="T16" s="240">
        <v>0</v>
      </c>
      <c r="U16" s="240">
        <v>0</v>
      </c>
      <c r="V16" s="240">
        <v>0</v>
      </c>
      <c r="W16" s="240">
        <v>0</v>
      </c>
      <c r="X16" s="221">
        <v>45</v>
      </c>
      <c r="Y16" s="215">
        <v>100</v>
      </c>
      <c r="Z16" s="215">
        <v>130</v>
      </c>
      <c r="AA16" s="215">
        <v>30</v>
      </c>
      <c r="AB16" s="239">
        <v>0</v>
      </c>
      <c r="AC16" s="239">
        <v>0</v>
      </c>
      <c r="AD16" s="242">
        <v>0</v>
      </c>
      <c r="AE16" s="208">
        <f t="shared" si="1"/>
        <v>305</v>
      </c>
      <c r="AF16" s="246">
        <v>0</v>
      </c>
      <c r="AG16" s="240">
        <v>0</v>
      </c>
      <c r="AH16" s="240">
        <v>0</v>
      </c>
      <c r="AI16" s="240">
        <v>0</v>
      </c>
      <c r="AJ16" s="240">
        <v>0</v>
      </c>
      <c r="AK16" s="221">
        <v>50</v>
      </c>
      <c r="AL16" s="215">
        <v>105</v>
      </c>
      <c r="AM16" s="215">
        <v>135</v>
      </c>
      <c r="AN16" s="215">
        <v>35</v>
      </c>
      <c r="AO16" s="239">
        <v>0</v>
      </c>
      <c r="AP16" s="239">
        <v>0</v>
      </c>
      <c r="AQ16" s="242">
        <v>0</v>
      </c>
      <c r="AR16" s="98">
        <f t="shared" si="2"/>
        <v>325</v>
      </c>
    </row>
    <row r="17" spans="2:44" s="218" customFormat="1" ht="15.75" customHeight="1" x14ac:dyDescent="0.3">
      <c r="B17" s="35" t="s">
        <v>182</v>
      </c>
      <c r="C17" s="220"/>
      <c r="D17" s="35"/>
      <c r="F17" s="212"/>
      <c r="G17" s="240">
        <v>0</v>
      </c>
      <c r="H17" s="240">
        <v>0</v>
      </c>
      <c r="I17" s="240">
        <v>0</v>
      </c>
      <c r="J17" s="240">
        <v>0</v>
      </c>
      <c r="K17" s="221">
        <v>45</v>
      </c>
      <c r="L17" s="215">
        <v>120</v>
      </c>
      <c r="M17" s="215">
        <v>140</v>
      </c>
      <c r="N17" s="215">
        <v>20</v>
      </c>
      <c r="O17" s="239">
        <v>0</v>
      </c>
      <c r="P17" s="239">
        <v>0</v>
      </c>
      <c r="Q17" s="242">
        <v>0</v>
      </c>
      <c r="R17" s="208">
        <f t="shared" si="0"/>
        <v>325</v>
      </c>
      <c r="S17" s="246">
        <v>0</v>
      </c>
      <c r="T17" s="240">
        <v>0</v>
      </c>
      <c r="U17" s="240">
        <v>0</v>
      </c>
      <c r="V17" s="240">
        <v>0</v>
      </c>
      <c r="W17" s="240">
        <v>0</v>
      </c>
      <c r="X17" s="221">
        <v>65</v>
      </c>
      <c r="Y17" s="215">
        <v>150</v>
      </c>
      <c r="Z17" s="215">
        <v>180</v>
      </c>
      <c r="AA17" s="215">
        <v>35</v>
      </c>
      <c r="AB17" s="239">
        <v>0</v>
      </c>
      <c r="AC17" s="239">
        <v>0</v>
      </c>
      <c r="AD17" s="242">
        <v>0</v>
      </c>
      <c r="AE17" s="208">
        <f t="shared" si="1"/>
        <v>430</v>
      </c>
      <c r="AF17" s="246">
        <v>0</v>
      </c>
      <c r="AG17" s="240">
        <v>0</v>
      </c>
      <c r="AH17" s="240">
        <v>0</v>
      </c>
      <c r="AI17" s="240">
        <v>0</v>
      </c>
      <c r="AJ17" s="240">
        <v>0</v>
      </c>
      <c r="AK17" s="221">
        <v>70</v>
      </c>
      <c r="AL17" s="215">
        <v>155</v>
      </c>
      <c r="AM17" s="215">
        <v>185</v>
      </c>
      <c r="AN17" s="215">
        <v>40</v>
      </c>
      <c r="AO17" s="239">
        <v>0</v>
      </c>
      <c r="AP17" s="239">
        <v>0</v>
      </c>
      <c r="AQ17" s="242">
        <v>0</v>
      </c>
      <c r="AR17" s="98">
        <f t="shared" si="2"/>
        <v>450</v>
      </c>
    </row>
    <row r="18" spans="2:44" s="218" customFormat="1" ht="15.75" customHeight="1" x14ac:dyDescent="0.3">
      <c r="B18" s="212" t="s">
        <v>183</v>
      </c>
      <c r="C18" s="220"/>
      <c r="D18" s="35"/>
      <c r="F18" s="212"/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40">
        <v>0</v>
      </c>
      <c r="N18" s="240">
        <v>0</v>
      </c>
      <c r="O18" s="215">
        <v>15</v>
      </c>
      <c r="P18" s="215">
        <v>40</v>
      </c>
      <c r="Q18" s="249">
        <v>25</v>
      </c>
      <c r="R18" s="208">
        <f t="shared" si="0"/>
        <v>80</v>
      </c>
      <c r="S18" s="247">
        <v>5</v>
      </c>
      <c r="T18" s="240">
        <v>0</v>
      </c>
      <c r="U18" s="240">
        <v>0</v>
      </c>
      <c r="V18" s="223">
        <v>10</v>
      </c>
      <c r="W18" s="223">
        <v>50</v>
      </c>
      <c r="X18" s="223">
        <v>30</v>
      </c>
      <c r="Y18" s="240">
        <v>0</v>
      </c>
      <c r="Z18" s="240">
        <v>0</v>
      </c>
      <c r="AA18" s="240">
        <v>0</v>
      </c>
      <c r="AB18" s="248">
        <v>15</v>
      </c>
      <c r="AC18" s="248">
        <v>40</v>
      </c>
      <c r="AD18" s="249">
        <v>55</v>
      </c>
      <c r="AE18" s="208">
        <f t="shared" si="1"/>
        <v>205</v>
      </c>
      <c r="AF18" s="247">
        <v>10</v>
      </c>
      <c r="AG18" s="223">
        <v>0</v>
      </c>
      <c r="AH18" s="223">
        <v>0</v>
      </c>
      <c r="AI18" s="223">
        <v>15</v>
      </c>
      <c r="AJ18" s="223">
        <v>55</v>
      </c>
      <c r="AK18" s="223">
        <v>35</v>
      </c>
      <c r="AL18" s="223">
        <v>0</v>
      </c>
      <c r="AM18" s="223">
        <v>0</v>
      </c>
      <c r="AN18" s="223">
        <v>0</v>
      </c>
      <c r="AO18" s="248">
        <v>20</v>
      </c>
      <c r="AP18" s="248">
        <v>45</v>
      </c>
      <c r="AQ18" s="249">
        <v>60</v>
      </c>
      <c r="AR18" s="98">
        <f t="shared" si="2"/>
        <v>240</v>
      </c>
    </row>
    <row r="19" spans="2:44" s="218" customFormat="1" ht="15.75" customHeight="1" x14ac:dyDescent="0.3">
      <c r="B19" s="212" t="s">
        <v>184</v>
      </c>
      <c r="C19" s="220"/>
      <c r="D19" s="35"/>
      <c r="F19" s="212"/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P19" s="215">
        <v>35</v>
      </c>
      <c r="Q19" s="249">
        <v>45</v>
      </c>
      <c r="R19" s="208">
        <f t="shared" si="0"/>
        <v>80</v>
      </c>
      <c r="S19" s="247">
        <v>100</v>
      </c>
      <c r="T19" s="223">
        <v>130</v>
      </c>
      <c r="U19" s="223">
        <v>130</v>
      </c>
      <c r="V19" s="223">
        <v>100</v>
      </c>
      <c r="W19" s="223">
        <v>70</v>
      </c>
      <c r="X19" s="223">
        <v>20</v>
      </c>
      <c r="Y19" s="223">
        <v>20</v>
      </c>
      <c r="Z19" s="223">
        <v>25</v>
      </c>
      <c r="AA19" s="223">
        <v>10</v>
      </c>
      <c r="AB19" s="223">
        <v>15</v>
      </c>
      <c r="AC19" s="248">
        <v>30</v>
      </c>
      <c r="AD19" s="249">
        <v>70</v>
      </c>
      <c r="AE19" s="208">
        <f t="shared" si="1"/>
        <v>720</v>
      </c>
      <c r="AF19" s="247">
        <v>105</v>
      </c>
      <c r="AG19" s="223">
        <v>135</v>
      </c>
      <c r="AH19" s="223">
        <v>135</v>
      </c>
      <c r="AI19" s="223">
        <v>105</v>
      </c>
      <c r="AJ19" s="223">
        <v>75</v>
      </c>
      <c r="AK19" s="223">
        <v>25</v>
      </c>
      <c r="AL19" s="223">
        <v>25</v>
      </c>
      <c r="AM19" s="223">
        <v>30</v>
      </c>
      <c r="AN19" s="223">
        <v>15</v>
      </c>
      <c r="AO19" s="223">
        <v>20</v>
      </c>
      <c r="AP19" s="248">
        <v>35</v>
      </c>
      <c r="AQ19" s="249">
        <v>75</v>
      </c>
      <c r="AR19" s="98">
        <f t="shared" si="2"/>
        <v>780</v>
      </c>
    </row>
    <row r="20" spans="2:44" s="218" customFormat="1" ht="15.75" customHeight="1" x14ac:dyDescent="0.3">
      <c r="B20" s="212" t="s">
        <v>185</v>
      </c>
      <c r="C20" s="220"/>
      <c r="D20" s="35"/>
      <c r="F20" s="212"/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40">
        <v>0</v>
      </c>
      <c r="P20" s="215">
        <v>20</v>
      </c>
      <c r="Q20" s="249">
        <v>30</v>
      </c>
      <c r="R20" s="208">
        <f t="shared" si="0"/>
        <v>50</v>
      </c>
      <c r="S20" s="247">
        <v>80</v>
      </c>
      <c r="T20" s="223">
        <v>90</v>
      </c>
      <c r="U20" s="223">
        <v>90</v>
      </c>
      <c r="V20" s="223">
        <v>60</v>
      </c>
      <c r="W20" s="223">
        <v>50</v>
      </c>
      <c r="X20" s="223">
        <v>20</v>
      </c>
      <c r="Y20" s="223">
        <v>20</v>
      </c>
      <c r="Z20" s="223">
        <v>25</v>
      </c>
      <c r="AA20" s="223">
        <v>10</v>
      </c>
      <c r="AB20" s="223">
        <v>15</v>
      </c>
      <c r="AC20" s="248">
        <v>30</v>
      </c>
      <c r="AD20" s="249">
        <v>70</v>
      </c>
      <c r="AE20" s="208">
        <f t="shared" si="1"/>
        <v>560</v>
      </c>
      <c r="AF20" s="247">
        <v>85</v>
      </c>
      <c r="AG20" s="223">
        <v>95</v>
      </c>
      <c r="AH20" s="223">
        <v>95</v>
      </c>
      <c r="AI20" s="223">
        <v>65</v>
      </c>
      <c r="AJ20" s="223">
        <v>55</v>
      </c>
      <c r="AK20" s="223">
        <v>25</v>
      </c>
      <c r="AL20" s="223">
        <v>25</v>
      </c>
      <c r="AM20" s="223">
        <v>30</v>
      </c>
      <c r="AN20" s="223">
        <v>15</v>
      </c>
      <c r="AO20" s="223">
        <v>20</v>
      </c>
      <c r="AP20" s="248">
        <v>35</v>
      </c>
      <c r="AQ20" s="249">
        <v>75</v>
      </c>
      <c r="AR20" s="98">
        <f t="shared" si="2"/>
        <v>620</v>
      </c>
    </row>
    <row r="21" spans="2:44" s="218" customFormat="1" ht="15.75" customHeight="1" x14ac:dyDescent="0.3">
      <c r="B21" s="212" t="s">
        <v>186</v>
      </c>
      <c r="C21" s="220"/>
      <c r="D21" s="35"/>
      <c r="F21" s="212"/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40">
        <v>0</v>
      </c>
      <c r="P21" s="215">
        <v>25</v>
      </c>
      <c r="Q21" s="249">
        <v>35</v>
      </c>
      <c r="R21" s="208">
        <f t="shared" si="0"/>
        <v>60</v>
      </c>
      <c r="S21" s="247">
        <v>90</v>
      </c>
      <c r="T21" s="223">
        <v>100</v>
      </c>
      <c r="U21" s="223">
        <v>100</v>
      </c>
      <c r="V21" s="223">
        <v>60</v>
      </c>
      <c r="W21" s="223">
        <v>50</v>
      </c>
      <c r="X21" s="223">
        <v>20</v>
      </c>
      <c r="Y21" s="223">
        <v>20</v>
      </c>
      <c r="Z21" s="223">
        <v>25</v>
      </c>
      <c r="AA21" s="223">
        <v>10</v>
      </c>
      <c r="AB21" s="223">
        <v>15</v>
      </c>
      <c r="AC21" s="248">
        <v>30</v>
      </c>
      <c r="AD21" s="249">
        <v>70</v>
      </c>
      <c r="AE21" s="208">
        <f t="shared" si="1"/>
        <v>590</v>
      </c>
      <c r="AF21" s="247">
        <v>85</v>
      </c>
      <c r="AG21" s="223">
        <v>95</v>
      </c>
      <c r="AH21" s="223">
        <v>95</v>
      </c>
      <c r="AI21" s="223">
        <v>65</v>
      </c>
      <c r="AJ21" s="223">
        <v>55</v>
      </c>
      <c r="AK21" s="223">
        <v>25</v>
      </c>
      <c r="AL21" s="223">
        <v>25</v>
      </c>
      <c r="AM21" s="223">
        <v>30</v>
      </c>
      <c r="AN21" s="223">
        <v>15</v>
      </c>
      <c r="AO21" s="223">
        <v>20</v>
      </c>
      <c r="AP21" s="248">
        <v>35</v>
      </c>
      <c r="AQ21" s="249">
        <v>75</v>
      </c>
      <c r="AR21" s="98">
        <f t="shared" si="2"/>
        <v>620</v>
      </c>
    </row>
    <row r="22" spans="2:44" ht="15.75" customHeight="1" thickBot="1" x14ac:dyDescent="0.35">
      <c r="B22" s="319" t="s">
        <v>3</v>
      </c>
      <c r="C22" s="289"/>
      <c r="D22" s="105">
        <f>SUM(D6:D14)</f>
        <v>0</v>
      </c>
      <c r="E22" s="10"/>
      <c r="F22" s="211">
        <f>SUM(F6:F14)</f>
        <v>0</v>
      </c>
      <c r="G22" s="106">
        <f>SUM(G6:G21)</f>
        <v>200</v>
      </c>
      <c r="H22" s="106">
        <f t="shared" ref="H22:Q22" si="4">SUM(H6:H21)</f>
        <v>200</v>
      </c>
      <c r="I22" s="106">
        <f t="shared" si="4"/>
        <v>328</v>
      </c>
      <c r="J22" s="106">
        <f t="shared" si="4"/>
        <v>380</v>
      </c>
      <c r="K22" s="106">
        <f t="shared" si="4"/>
        <v>335</v>
      </c>
      <c r="L22" s="106">
        <f t="shared" si="4"/>
        <v>375</v>
      </c>
      <c r="M22" s="106">
        <f t="shared" si="4"/>
        <v>405</v>
      </c>
      <c r="N22" s="106">
        <f t="shared" si="4"/>
        <v>120</v>
      </c>
      <c r="O22" s="106">
        <f t="shared" si="4"/>
        <v>240</v>
      </c>
      <c r="P22" s="106">
        <f t="shared" si="4"/>
        <v>458</v>
      </c>
      <c r="Q22" s="106">
        <f t="shared" si="4"/>
        <v>590</v>
      </c>
      <c r="R22" s="244">
        <f>SUM(R6:R21)</f>
        <v>3631</v>
      </c>
      <c r="S22" s="106">
        <f>SUM(S6:S21)</f>
        <v>835</v>
      </c>
      <c r="T22" s="106">
        <f t="shared" ref="T22:AD22" si="5">SUM(T6:T21)</f>
        <v>755</v>
      </c>
      <c r="U22" s="106">
        <f t="shared" si="5"/>
        <v>740</v>
      </c>
      <c r="V22" s="106">
        <f t="shared" si="5"/>
        <v>715</v>
      </c>
      <c r="W22" s="106">
        <f t="shared" si="5"/>
        <v>795</v>
      </c>
      <c r="X22" s="106">
        <f t="shared" si="5"/>
        <v>585</v>
      </c>
      <c r="Y22" s="106">
        <f t="shared" si="5"/>
        <v>565</v>
      </c>
      <c r="Z22" s="106">
        <f t="shared" si="5"/>
        <v>665</v>
      </c>
      <c r="AA22" s="106">
        <f t="shared" si="5"/>
        <v>230</v>
      </c>
      <c r="AB22" s="106">
        <f t="shared" si="5"/>
        <v>350</v>
      </c>
      <c r="AC22" s="106">
        <f t="shared" si="5"/>
        <v>595</v>
      </c>
      <c r="AD22" s="106">
        <f t="shared" si="5"/>
        <v>905</v>
      </c>
      <c r="AE22" s="110">
        <f>SUM(AE6:AE21)</f>
        <v>7735</v>
      </c>
      <c r="AF22" s="211">
        <f t="shared" ref="AF22:AQ22" si="6">SUM(AF6:AF21)</f>
        <v>885</v>
      </c>
      <c r="AG22" s="211">
        <f t="shared" si="6"/>
        <v>800</v>
      </c>
      <c r="AH22" s="211">
        <f t="shared" si="6"/>
        <v>785</v>
      </c>
      <c r="AI22" s="106">
        <f t="shared" si="6"/>
        <v>775</v>
      </c>
      <c r="AJ22" s="106">
        <f t="shared" si="6"/>
        <v>855</v>
      </c>
      <c r="AK22" s="106">
        <f t="shared" si="6"/>
        <v>660</v>
      </c>
      <c r="AL22" s="106">
        <f t="shared" si="6"/>
        <v>615</v>
      </c>
      <c r="AM22" s="106">
        <f t="shared" si="6"/>
        <v>715</v>
      </c>
      <c r="AN22" s="106">
        <f t="shared" si="6"/>
        <v>280</v>
      </c>
      <c r="AO22" s="106">
        <f t="shared" si="6"/>
        <v>405</v>
      </c>
      <c r="AP22" s="106">
        <f t="shared" si="6"/>
        <v>650</v>
      </c>
      <c r="AQ22" s="107">
        <f t="shared" si="6"/>
        <v>965</v>
      </c>
      <c r="AR22" s="245">
        <f>SUM(AR6:AR21)</f>
        <v>8390</v>
      </c>
    </row>
    <row r="23" spans="2:44" ht="15.75" customHeight="1" thickBot="1" x14ac:dyDescent="0.35">
      <c r="B23" s="112"/>
      <c r="C23" s="112"/>
      <c r="D23" s="1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2:44" ht="15.75" customHeight="1" thickBot="1" x14ac:dyDescent="0.35">
      <c r="B24" s="311" t="s">
        <v>114</v>
      </c>
      <c r="C24" s="289"/>
      <c r="D24" s="290"/>
      <c r="F24" s="92" t="s">
        <v>7</v>
      </c>
      <c r="G24" s="92" t="s">
        <v>15</v>
      </c>
      <c r="H24" s="92" t="s">
        <v>16</v>
      </c>
      <c r="I24" s="92" t="s">
        <v>17</v>
      </c>
      <c r="J24" s="92" t="s">
        <v>18</v>
      </c>
      <c r="K24" s="92" t="s">
        <v>19</v>
      </c>
      <c r="L24" s="92" t="s">
        <v>20</v>
      </c>
      <c r="M24" s="93" t="s">
        <v>21</v>
      </c>
      <c r="N24" s="92" t="s">
        <v>108</v>
      </c>
      <c r="O24" s="92" t="s">
        <v>109</v>
      </c>
      <c r="P24" s="92" t="s">
        <v>110</v>
      </c>
      <c r="Q24" s="93" t="s">
        <v>111</v>
      </c>
      <c r="R24" s="113"/>
      <c r="S24" s="92" t="s">
        <v>7</v>
      </c>
      <c r="T24" s="92" t="s">
        <v>15</v>
      </c>
      <c r="U24" s="92" t="s">
        <v>16</v>
      </c>
      <c r="V24" s="92" t="s">
        <v>17</v>
      </c>
      <c r="W24" s="92" t="s">
        <v>18</v>
      </c>
      <c r="X24" s="92" t="s">
        <v>19</v>
      </c>
      <c r="Y24" s="92" t="s">
        <v>20</v>
      </c>
      <c r="Z24" s="93" t="s">
        <v>21</v>
      </c>
      <c r="AA24" s="92" t="s">
        <v>108</v>
      </c>
      <c r="AB24" s="92" t="s">
        <v>109</v>
      </c>
      <c r="AC24" s="92" t="s">
        <v>110</v>
      </c>
      <c r="AD24" s="93" t="s">
        <v>111</v>
      </c>
      <c r="AE24" s="114"/>
      <c r="AF24" s="92" t="s">
        <v>7</v>
      </c>
      <c r="AG24" s="92" t="s">
        <v>15</v>
      </c>
      <c r="AH24" s="92" t="s">
        <v>16</v>
      </c>
      <c r="AI24" s="92" t="s">
        <v>17</v>
      </c>
      <c r="AJ24" s="92" t="s">
        <v>18</v>
      </c>
      <c r="AK24" s="92" t="s">
        <v>19</v>
      </c>
      <c r="AL24" s="92" t="s">
        <v>20</v>
      </c>
      <c r="AM24" s="93" t="s">
        <v>21</v>
      </c>
      <c r="AN24" s="92" t="s">
        <v>108</v>
      </c>
      <c r="AO24" s="92" t="s">
        <v>109</v>
      </c>
      <c r="AP24" s="92" t="s">
        <v>110</v>
      </c>
      <c r="AQ24" s="93" t="s">
        <v>111</v>
      </c>
      <c r="AR24" s="115"/>
    </row>
    <row r="25" spans="2:44" ht="14.4" x14ac:dyDescent="0.3">
      <c r="B25" s="4" t="s">
        <v>112</v>
      </c>
      <c r="C25" s="4" t="s">
        <v>113</v>
      </c>
      <c r="D25" s="35"/>
      <c r="F25" s="116"/>
      <c r="G25" s="117"/>
      <c r="H25" s="117"/>
      <c r="I25" s="117"/>
      <c r="J25" s="117"/>
      <c r="K25" s="117"/>
      <c r="L25" s="118"/>
      <c r="M25" s="118"/>
      <c r="N25" s="118"/>
      <c r="O25" s="118"/>
      <c r="P25" s="118"/>
      <c r="Q25" s="119"/>
      <c r="R25" s="98"/>
      <c r="S25" s="95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9"/>
      <c r="AE25" s="98"/>
      <c r="AF25" s="100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101"/>
      <c r="AR25" s="98"/>
    </row>
    <row r="26" spans="2:44" ht="14.4" x14ac:dyDescent="0.3">
      <c r="B26" s="35" t="s">
        <v>170</v>
      </c>
      <c r="C26" s="102"/>
      <c r="D26" s="35"/>
      <c r="F26" s="100">
        <v>88</v>
      </c>
      <c r="G26" s="236">
        <v>0</v>
      </c>
      <c r="H26" s="103">
        <v>17</v>
      </c>
      <c r="I26" s="103">
        <v>85</v>
      </c>
      <c r="J26" s="103">
        <v>35</v>
      </c>
      <c r="K26" s="236">
        <v>0</v>
      </c>
      <c r="L26" s="237">
        <v>0</v>
      </c>
      <c r="M26" s="237">
        <v>0</v>
      </c>
      <c r="N26" s="35">
        <v>45</v>
      </c>
      <c r="O26" s="35">
        <v>75</v>
      </c>
      <c r="P26" s="35">
        <v>100</v>
      </c>
      <c r="Q26" s="104">
        <v>65</v>
      </c>
      <c r="R26" s="98">
        <f t="shared" ref="R26:R40" si="7">SUM(F26:Q26)</f>
        <v>510</v>
      </c>
      <c r="S26" s="212">
        <v>30</v>
      </c>
      <c r="T26" s="198">
        <v>25</v>
      </c>
      <c r="U26" s="103">
        <v>60</v>
      </c>
      <c r="V26" s="103">
        <v>100</v>
      </c>
      <c r="W26" s="216">
        <v>45</v>
      </c>
      <c r="X26" s="237">
        <v>0</v>
      </c>
      <c r="Y26" s="237">
        <v>0</v>
      </c>
      <c r="Z26" s="237">
        <v>0</v>
      </c>
      <c r="AA26" s="35">
        <v>50</v>
      </c>
      <c r="AB26" s="35">
        <v>85</v>
      </c>
      <c r="AC26" s="104">
        <v>120</v>
      </c>
      <c r="AD26" s="104">
        <v>70</v>
      </c>
      <c r="AE26" s="98">
        <f t="shared" ref="AE26:AE40" si="8">SUM(S26:AD26)</f>
        <v>585</v>
      </c>
      <c r="AF26" s="212">
        <v>35</v>
      </c>
      <c r="AG26" s="198">
        <v>30</v>
      </c>
      <c r="AH26" s="103">
        <v>65</v>
      </c>
      <c r="AI26" s="103">
        <v>105</v>
      </c>
      <c r="AJ26" s="216">
        <v>50</v>
      </c>
      <c r="AK26" s="237">
        <v>0</v>
      </c>
      <c r="AL26" s="237">
        <v>0</v>
      </c>
      <c r="AM26" s="237">
        <v>0</v>
      </c>
      <c r="AN26" s="35">
        <v>55</v>
      </c>
      <c r="AO26" s="35">
        <v>90</v>
      </c>
      <c r="AP26" s="104">
        <v>125</v>
      </c>
      <c r="AQ26" s="104">
        <v>0</v>
      </c>
      <c r="AR26" s="98">
        <f t="shared" ref="AR26:AR40" si="9">SUM(AF26:AQ26)</f>
        <v>555</v>
      </c>
    </row>
    <row r="27" spans="2:44" ht="14.4" x14ac:dyDescent="0.3">
      <c r="B27" s="35" t="s">
        <v>171</v>
      </c>
      <c r="C27" s="102"/>
      <c r="D27" s="35"/>
      <c r="F27" s="100">
        <v>88</v>
      </c>
      <c r="G27" s="236">
        <v>0</v>
      </c>
      <c r="H27" s="103">
        <v>17</v>
      </c>
      <c r="I27" s="103">
        <v>85</v>
      </c>
      <c r="J27" s="103">
        <v>35</v>
      </c>
      <c r="K27" s="236">
        <v>0</v>
      </c>
      <c r="L27" s="237">
        <v>0</v>
      </c>
      <c r="M27" s="237">
        <v>0</v>
      </c>
      <c r="N27" s="35">
        <v>45</v>
      </c>
      <c r="O27" s="35">
        <v>75</v>
      </c>
      <c r="P27" s="35">
        <v>100</v>
      </c>
      <c r="Q27" s="104">
        <v>65</v>
      </c>
      <c r="R27" s="98">
        <f t="shared" si="7"/>
        <v>510</v>
      </c>
      <c r="S27" s="212">
        <v>30</v>
      </c>
      <c r="T27" s="198">
        <v>25</v>
      </c>
      <c r="U27" s="103">
        <v>60</v>
      </c>
      <c r="V27" s="103">
        <v>100</v>
      </c>
      <c r="W27" s="216">
        <v>45</v>
      </c>
      <c r="X27" s="237">
        <v>0</v>
      </c>
      <c r="Y27" s="237">
        <v>0</v>
      </c>
      <c r="Z27" s="237">
        <v>0</v>
      </c>
      <c r="AA27" s="35">
        <v>50</v>
      </c>
      <c r="AB27" s="35">
        <v>85</v>
      </c>
      <c r="AC27" s="104">
        <v>120</v>
      </c>
      <c r="AD27" s="104">
        <v>70</v>
      </c>
      <c r="AE27" s="98">
        <f t="shared" si="8"/>
        <v>585</v>
      </c>
      <c r="AF27" s="212">
        <v>35</v>
      </c>
      <c r="AG27" s="198">
        <v>30</v>
      </c>
      <c r="AH27" s="103">
        <v>65</v>
      </c>
      <c r="AI27" s="103">
        <v>105</v>
      </c>
      <c r="AJ27" s="216">
        <v>50</v>
      </c>
      <c r="AK27" s="237">
        <v>0</v>
      </c>
      <c r="AL27" s="237">
        <v>0</v>
      </c>
      <c r="AM27" s="237">
        <v>0</v>
      </c>
      <c r="AN27" s="35">
        <v>55</v>
      </c>
      <c r="AO27" s="35">
        <v>90</v>
      </c>
      <c r="AP27" s="104">
        <v>125</v>
      </c>
      <c r="AQ27" s="104">
        <v>0</v>
      </c>
      <c r="AR27" s="98">
        <f t="shared" si="9"/>
        <v>555</v>
      </c>
    </row>
    <row r="28" spans="2:44" ht="14.4" x14ac:dyDescent="0.3">
      <c r="B28" s="35" t="s">
        <v>172</v>
      </c>
      <c r="C28" s="102"/>
      <c r="D28" s="35"/>
      <c r="F28" s="100">
        <v>176</v>
      </c>
      <c r="G28" s="236">
        <v>0</v>
      </c>
      <c r="H28" s="236">
        <v>0</v>
      </c>
      <c r="I28" s="103">
        <v>59</v>
      </c>
      <c r="J28" s="103">
        <v>45</v>
      </c>
      <c r="K28" s="236">
        <v>0</v>
      </c>
      <c r="L28" s="237">
        <v>0</v>
      </c>
      <c r="M28" s="237">
        <v>0</v>
      </c>
      <c r="N28" s="35">
        <v>60</v>
      </c>
      <c r="O28" s="35">
        <v>90</v>
      </c>
      <c r="P28" s="35">
        <v>130</v>
      </c>
      <c r="Q28" s="104">
        <v>70</v>
      </c>
      <c r="R28" s="98">
        <f t="shared" si="7"/>
        <v>630</v>
      </c>
      <c r="S28" s="212">
        <v>35</v>
      </c>
      <c r="T28" s="198">
        <v>30</v>
      </c>
      <c r="U28" s="103">
        <v>70</v>
      </c>
      <c r="V28" s="103">
        <v>130</v>
      </c>
      <c r="W28" s="216">
        <v>65</v>
      </c>
      <c r="X28" s="237">
        <v>0</v>
      </c>
      <c r="Y28" s="237">
        <v>0</v>
      </c>
      <c r="Z28" s="237">
        <v>0</v>
      </c>
      <c r="AA28" s="35">
        <v>70</v>
      </c>
      <c r="AB28" s="35">
        <v>120</v>
      </c>
      <c r="AC28" s="104">
        <v>150</v>
      </c>
      <c r="AD28" s="104">
        <v>75</v>
      </c>
      <c r="AE28" s="98">
        <f t="shared" ref="AE28:AE30" si="10">SUM(S28:AD28)</f>
        <v>745</v>
      </c>
      <c r="AF28" s="212">
        <v>40</v>
      </c>
      <c r="AG28" s="198">
        <v>35</v>
      </c>
      <c r="AH28" s="103">
        <v>75</v>
      </c>
      <c r="AI28" s="103">
        <v>135</v>
      </c>
      <c r="AJ28" s="216">
        <v>70</v>
      </c>
      <c r="AK28" s="237">
        <v>0</v>
      </c>
      <c r="AL28" s="237">
        <v>0</v>
      </c>
      <c r="AM28" s="237">
        <v>0</v>
      </c>
      <c r="AN28" s="35">
        <v>75</v>
      </c>
      <c r="AO28" s="35">
        <v>125</v>
      </c>
      <c r="AP28" s="104">
        <v>155</v>
      </c>
      <c r="AQ28" s="104">
        <v>0</v>
      </c>
      <c r="AR28" s="98">
        <f t="shared" ref="AR28:AR30" si="11">SUM(AF28:AQ28)</f>
        <v>710</v>
      </c>
    </row>
    <row r="29" spans="2:44" ht="14.4" x14ac:dyDescent="0.3">
      <c r="B29" s="35" t="s">
        <v>173</v>
      </c>
      <c r="C29" s="102"/>
      <c r="D29" s="35"/>
      <c r="F29" s="100">
        <v>115</v>
      </c>
      <c r="G29" s="236">
        <v>0</v>
      </c>
      <c r="H29" s="236">
        <v>0</v>
      </c>
      <c r="I29" s="103">
        <v>23</v>
      </c>
      <c r="J29" s="103">
        <v>30</v>
      </c>
      <c r="K29" s="103">
        <v>25</v>
      </c>
      <c r="L29" s="35">
        <v>25</v>
      </c>
      <c r="M29" s="35">
        <v>10</v>
      </c>
      <c r="N29" s="35">
        <v>20</v>
      </c>
      <c r="O29" s="35">
        <v>23</v>
      </c>
      <c r="P29" s="35">
        <v>25</v>
      </c>
      <c r="Q29" s="104">
        <v>110</v>
      </c>
      <c r="R29" s="98">
        <f t="shared" si="7"/>
        <v>406</v>
      </c>
      <c r="S29" s="212">
        <v>135</v>
      </c>
      <c r="T29" s="198">
        <v>135</v>
      </c>
      <c r="U29" s="103">
        <v>100</v>
      </c>
      <c r="V29" s="103">
        <v>70</v>
      </c>
      <c r="W29" s="216">
        <v>40</v>
      </c>
      <c r="X29" s="35">
        <v>35</v>
      </c>
      <c r="Y29" s="35">
        <v>30</v>
      </c>
      <c r="Z29" s="35">
        <v>20</v>
      </c>
      <c r="AA29" s="35">
        <v>25</v>
      </c>
      <c r="AB29" s="35">
        <v>35</v>
      </c>
      <c r="AC29" s="104">
        <v>50</v>
      </c>
      <c r="AD29" s="104">
        <v>115</v>
      </c>
      <c r="AE29" s="98">
        <f t="shared" si="10"/>
        <v>790</v>
      </c>
      <c r="AF29" s="212">
        <v>140</v>
      </c>
      <c r="AG29" s="198">
        <v>140</v>
      </c>
      <c r="AH29" s="103">
        <v>105</v>
      </c>
      <c r="AI29" s="103">
        <v>75</v>
      </c>
      <c r="AJ29" s="216">
        <v>45</v>
      </c>
      <c r="AK29" s="35">
        <v>40</v>
      </c>
      <c r="AL29" s="35">
        <v>35</v>
      </c>
      <c r="AM29" s="35">
        <v>25</v>
      </c>
      <c r="AN29" s="35">
        <v>30</v>
      </c>
      <c r="AO29" s="35">
        <v>40</v>
      </c>
      <c r="AP29" s="104">
        <v>55</v>
      </c>
      <c r="AQ29" s="104">
        <v>0</v>
      </c>
      <c r="AR29" s="98">
        <f t="shared" si="11"/>
        <v>730</v>
      </c>
    </row>
    <row r="30" spans="2:44" ht="14.4" x14ac:dyDescent="0.3">
      <c r="B30" s="35" t="s">
        <v>174</v>
      </c>
      <c r="C30" s="102"/>
      <c r="D30" s="35"/>
      <c r="F30" s="100">
        <v>30</v>
      </c>
      <c r="G30" s="198">
        <v>20</v>
      </c>
      <c r="H30" s="198">
        <v>27</v>
      </c>
      <c r="I30" s="198">
        <v>30</v>
      </c>
      <c r="J30" s="198">
        <v>30</v>
      </c>
      <c r="K30" s="198">
        <v>30</v>
      </c>
      <c r="L30" s="35">
        <v>20</v>
      </c>
      <c r="M30" s="35">
        <v>10</v>
      </c>
      <c r="N30" s="35">
        <v>25</v>
      </c>
      <c r="O30" s="35">
        <v>35</v>
      </c>
      <c r="P30" s="35">
        <v>40</v>
      </c>
      <c r="Q30" s="199">
        <v>80</v>
      </c>
      <c r="R30" s="98">
        <f t="shared" si="7"/>
        <v>377</v>
      </c>
      <c r="S30" s="212">
        <v>70</v>
      </c>
      <c r="T30" s="198">
        <v>70</v>
      </c>
      <c r="U30" s="198">
        <v>80</v>
      </c>
      <c r="V30" s="198">
        <v>90</v>
      </c>
      <c r="W30" s="217">
        <v>70</v>
      </c>
      <c r="X30" s="35">
        <v>50</v>
      </c>
      <c r="Y30" s="35">
        <v>50</v>
      </c>
      <c r="Z30" s="35">
        <v>35</v>
      </c>
      <c r="AA30" s="35">
        <v>35</v>
      </c>
      <c r="AB30" s="35">
        <v>50</v>
      </c>
      <c r="AC30" s="199">
        <v>60</v>
      </c>
      <c r="AD30" s="199">
        <v>85</v>
      </c>
      <c r="AE30" s="98">
        <f t="shared" si="10"/>
        <v>745</v>
      </c>
      <c r="AF30" s="212">
        <v>75</v>
      </c>
      <c r="AG30" s="198">
        <v>75</v>
      </c>
      <c r="AH30" s="198">
        <v>85</v>
      </c>
      <c r="AI30" s="198">
        <v>95</v>
      </c>
      <c r="AJ30" s="217">
        <v>75</v>
      </c>
      <c r="AK30" s="35">
        <v>55</v>
      </c>
      <c r="AL30" s="35">
        <v>55</v>
      </c>
      <c r="AM30" s="35">
        <v>40</v>
      </c>
      <c r="AN30" s="35">
        <v>40</v>
      </c>
      <c r="AO30" s="35">
        <v>55</v>
      </c>
      <c r="AP30" s="199">
        <v>65</v>
      </c>
      <c r="AQ30" s="199">
        <v>0</v>
      </c>
      <c r="AR30" s="98">
        <f t="shared" si="11"/>
        <v>715</v>
      </c>
    </row>
    <row r="31" spans="2:44" ht="14.4" x14ac:dyDescent="0.3">
      <c r="B31" s="35" t="s">
        <v>177</v>
      </c>
      <c r="C31" s="102"/>
      <c r="D31" s="35"/>
      <c r="F31" s="100">
        <v>55</v>
      </c>
      <c r="G31" s="198">
        <v>0</v>
      </c>
      <c r="H31" s="198">
        <v>3</v>
      </c>
      <c r="I31" s="198">
        <v>15</v>
      </c>
      <c r="J31" s="198">
        <v>5</v>
      </c>
      <c r="K31" s="238">
        <v>0</v>
      </c>
      <c r="L31" s="237">
        <v>0</v>
      </c>
      <c r="M31" s="237">
        <v>0</v>
      </c>
      <c r="N31" s="237">
        <v>0</v>
      </c>
      <c r="O31" s="237">
        <v>0</v>
      </c>
      <c r="P31" s="35">
        <v>5</v>
      </c>
      <c r="Q31" s="199">
        <v>50</v>
      </c>
      <c r="R31" s="98">
        <f t="shared" si="7"/>
        <v>133</v>
      </c>
      <c r="S31" s="212">
        <v>35</v>
      </c>
      <c r="T31" s="198">
        <v>35</v>
      </c>
      <c r="U31" s="198">
        <v>25</v>
      </c>
      <c r="V31" s="198">
        <v>15</v>
      </c>
      <c r="W31" s="217">
        <v>5</v>
      </c>
      <c r="X31" s="237">
        <v>0</v>
      </c>
      <c r="Y31" s="237">
        <v>0</v>
      </c>
      <c r="Z31" s="237">
        <v>0</v>
      </c>
      <c r="AA31" s="237">
        <v>0</v>
      </c>
      <c r="AB31" s="237">
        <v>0</v>
      </c>
      <c r="AC31" s="199">
        <v>20</v>
      </c>
      <c r="AD31" s="199">
        <v>55</v>
      </c>
      <c r="AE31" s="98">
        <f t="shared" si="8"/>
        <v>190</v>
      </c>
      <c r="AF31" s="212">
        <v>40</v>
      </c>
      <c r="AG31" s="198">
        <v>40</v>
      </c>
      <c r="AH31" s="198">
        <v>30</v>
      </c>
      <c r="AI31" s="198">
        <v>20</v>
      </c>
      <c r="AJ31" s="217">
        <v>10</v>
      </c>
      <c r="AK31" s="237">
        <v>0</v>
      </c>
      <c r="AL31" s="237">
        <v>0</v>
      </c>
      <c r="AM31" s="237">
        <v>0</v>
      </c>
      <c r="AN31" s="237">
        <v>0</v>
      </c>
      <c r="AO31" s="237">
        <v>0</v>
      </c>
      <c r="AP31" s="199">
        <v>25</v>
      </c>
      <c r="AQ31" s="199">
        <v>0</v>
      </c>
      <c r="AR31" s="98">
        <f t="shared" si="9"/>
        <v>165</v>
      </c>
    </row>
    <row r="32" spans="2:44" ht="14.4" x14ac:dyDescent="0.3">
      <c r="B32" s="35" t="s">
        <v>176</v>
      </c>
      <c r="C32" s="102"/>
      <c r="D32" s="35"/>
      <c r="F32" s="100">
        <v>38</v>
      </c>
      <c r="G32" s="198">
        <v>12</v>
      </c>
      <c r="H32" s="198">
        <v>20</v>
      </c>
      <c r="I32" s="198">
        <v>20</v>
      </c>
      <c r="J32" s="198">
        <v>20</v>
      </c>
      <c r="K32" s="198">
        <v>15</v>
      </c>
      <c r="L32" s="35">
        <v>15</v>
      </c>
      <c r="M32" s="35">
        <v>15</v>
      </c>
      <c r="N32" s="35">
        <v>15</v>
      </c>
      <c r="O32" s="35">
        <v>20</v>
      </c>
      <c r="P32" s="35">
        <v>20</v>
      </c>
      <c r="Q32" s="199">
        <v>60</v>
      </c>
      <c r="R32" s="98">
        <f t="shared" si="7"/>
        <v>270</v>
      </c>
      <c r="S32" s="212">
        <v>50</v>
      </c>
      <c r="T32" s="198">
        <v>50</v>
      </c>
      <c r="U32" s="198">
        <v>45</v>
      </c>
      <c r="V32" s="198">
        <v>35</v>
      </c>
      <c r="W32" s="217">
        <v>35</v>
      </c>
      <c r="X32" s="35">
        <v>35</v>
      </c>
      <c r="Y32" s="35">
        <v>35</v>
      </c>
      <c r="Z32" s="35">
        <v>25</v>
      </c>
      <c r="AA32" s="35">
        <v>30</v>
      </c>
      <c r="AB32" s="35">
        <v>45</v>
      </c>
      <c r="AC32" s="199">
        <v>60</v>
      </c>
      <c r="AD32" s="199">
        <v>65</v>
      </c>
      <c r="AE32" s="98">
        <f t="shared" si="8"/>
        <v>510</v>
      </c>
      <c r="AF32" s="212">
        <v>55</v>
      </c>
      <c r="AG32" s="198">
        <v>55</v>
      </c>
      <c r="AH32" s="198">
        <v>50</v>
      </c>
      <c r="AI32" s="198">
        <v>40</v>
      </c>
      <c r="AJ32" s="217">
        <v>40</v>
      </c>
      <c r="AK32" s="35">
        <v>40</v>
      </c>
      <c r="AL32" s="35">
        <v>40</v>
      </c>
      <c r="AM32" s="35">
        <v>30</v>
      </c>
      <c r="AN32" s="35">
        <v>35</v>
      </c>
      <c r="AO32" s="35">
        <v>50</v>
      </c>
      <c r="AP32" s="199">
        <v>65</v>
      </c>
      <c r="AQ32" s="199">
        <v>0</v>
      </c>
      <c r="AR32" s="98">
        <f t="shared" si="9"/>
        <v>500</v>
      </c>
    </row>
    <row r="33" spans="2:44" ht="15.75" customHeight="1" x14ac:dyDescent="0.3">
      <c r="B33" s="215" t="s">
        <v>175</v>
      </c>
      <c r="C33" s="227"/>
      <c r="D33" s="215"/>
      <c r="F33" s="100">
        <v>38</v>
      </c>
      <c r="G33" s="198">
        <v>12</v>
      </c>
      <c r="H33" s="198">
        <v>20</v>
      </c>
      <c r="I33" s="198">
        <v>20</v>
      </c>
      <c r="J33" s="198">
        <v>20</v>
      </c>
      <c r="K33" s="198">
        <v>15</v>
      </c>
      <c r="L33" s="35">
        <v>15</v>
      </c>
      <c r="M33" s="35">
        <v>15</v>
      </c>
      <c r="N33" s="35">
        <v>15</v>
      </c>
      <c r="O33" s="35">
        <v>20</v>
      </c>
      <c r="P33" s="35">
        <v>20</v>
      </c>
      <c r="Q33" s="120">
        <v>60</v>
      </c>
      <c r="R33" s="98">
        <f t="shared" si="7"/>
        <v>270</v>
      </c>
      <c r="S33" s="243">
        <v>50</v>
      </c>
      <c r="T33" s="198">
        <v>50</v>
      </c>
      <c r="U33" s="103">
        <v>45</v>
      </c>
      <c r="V33" s="103">
        <v>35</v>
      </c>
      <c r="W33" s="216">
        <v>35</v>
      </c>
      <c r="X33" s="35">
        <v>35</v>
      </c>
      <c r="Y33" s="35">
        <v>35</v>
      </c>
      <c r="Z33" s="35">
        <v>25</v>
      </c>
      <c r="AA33" s="35">
        <v>30</v>
      </c>
      <c r="AB33" s="35">
        <v>45</v>
      </c>
      <c r="AC33" s="104">
        <v>60</v>
      </c>
      <c r="AD33" s="104">
        <v>65</v>
      </c>
      <c r="AE33" s="98">
        <f t="shared" si="8"/>
        <v>510</v>
      </c>
      <c r="AF33" s="243">
        <v>55</v>
      </c>
      <c r="AG33" s="198">
        <v>55</v>
      </c>
      <c r="AH33" s="103">
        <v>50</v>
      </c>
      <c r="AI33" s="103">
        <v>40</v>
      </c>
      <c r="AJ33" s="216">
        <v>40</v>
      </c>
      <c r="AK33" s="35">
        <v>40</v>
      </c>
      <c r="AL33" s="35">
        <v>40</v>
      </c>
      <c r="AM33" s="35">
        <v>30</v>
      </c>
      <c r="AN33" s="35">
        <v>35</v>
      </c>
      <c r="AO33" s="35">
        <v>50</v>
      </c>
      <c r="AP33" s="104">
        <v>65</v>
      </c>
      <c r="AQ33" s="104">
        <v>0</v>
      </c>
      <c r="AR33" s="98">
        <f t="shared" si="9"/>
        <v>500</v>
      </c>
    </row>
    <row r="34" spans="2:44" s="218" customFormat="1" ht="15.75" customHeight="1" x14ac:dyDescent="0.3">
      <c r="B34" s="35" t="s">
        <v>180</v>
      </c>
      <c r="C34" s="229"/>
      <c r="D34" s="212"/>
      <c r="F34" s="241">
        <v>0</v>
      </c>
      <c r="G34" s="240">
        <v>0</v>
      </c>
      <c r="H34" s="240">
        <v>0</v>
      </c>
      <c r="I34" s="240">
        <v>0</v>
      </c>
      <c r="J34" s="221">
        <v>50</v>
      </c>
      <c r="K34" s="221">
        <v>70</v>
      </c>
      <c r="L34" s="215">
        <v>95</v>
      </c>
      <c r="M34" s="215">
        <v>25</v>
      </c>
      <c r="N34" s="239">
        <v>0</v>
      </c>
      <c r="O34" s="239">
        <v>0</v>
      </c>
      <c r="P34" s="239">
        <v>0</v>
      </c>
      <c r="Q34" s="239">
        <v>0</v>
      </c>
      <c r="R34" s="98">
        <f t="shared" si="7"/>
        <v>240</v>
      </c>
      <c r="S34" s="240">
        <v>0</v>
      </c>
      <c r="T34" s="240">
        <v>0</v>
      </c>
      <c r="U34" s="240">
        <v>0</v>
      </c>
      <c r="V34" s="240">
        <v>0</v>
      </c>
      <c r="W34" s="221">
        <v>45</v>
      </c>
      <c r="X34" s="215">
        <v>100</v>
      </c>
      <c r="Y34" s="215">
        <v>130</v>
      </c>
      <c r="Z34" s="215">
        <v>30</v>
      </c>
      <c r="AA34" s="239">
        <v>0</v>
      </c>
      <c r="AB34" s="239">
        <v>0</v>
      </c>
      <c r="AC34" s="242">
        <v>0</v>
      </c>
      <c r="AD34" s="242">
        <v>0</v>
      </c>
      <c r="AE34" s="98">
        <f t="shared" si="8"/>
        <v>305</v>
      </c>
      <c r="AF34" s="240">
        <v>0</v>
      </c>
      <c r="AG34" s="240">
        <v>0</v>
      </c>
      <c r="AH34" s="240">
        <v>0</v>
      </c>
      <c r="AI34" s="240">
        <v>0</v>
      </c>
      <c r="AJ34" s="221">
        <v>50</v>
      </c>
      <c r="AK34" s="215">
        <v>105</v>
      </c>
      <c r="AL34" s="215">
        <v>135</v>
      </c>
      <c r="AM34" s="215">
        <v>35</v>
      </c>
      <c r="AN34" s="239">
        <v>0</v>
      </c>
      <c r="AO34" s="239">
        <v>0</v>
      </c>
      <c r="AP34" s="242">
        <v>0</v>
      </c>
      <c r="AQ34" s="242">
        <v>0</v>
      </c>
      <c r="AR34" s="98">
        <f t="shared" si="9"/>
        <v>325</v>
      </c>
    </row>
    <row r="35" spans="2:44" s="218" customFormat="1" ht="15.75" customHeight="1" x14ac:dyDescent="0.3">
      <c r="B35" s="35" t="s">
        <v>181</v>
      </c>
      <c r="C35" s="229"/>
      <c r="D35" s="212"/>
      <c r="F35" s="241">
        <v>0</v>
      </c>
      <c r="G35" s="240">
        <v>0</v>
      </c>
      <c r="H35" s="240">
        <v>0</v>
      </c>
      <c r="I35" s="240">
        <v>0</v>
      </c>
      <c r="J35" s="221">
        <v>50</v>
      </c>
      <c r="K35" s="221">
        <v>70</v>
      </c>
      <c r="L35" s="215">
        <v>95</v>
      </c>
      <c r="M35" s="215">
        <v>25</v>
      </c>
      <c r="N35" s="239">
        <v>0</v>
      </c>
      <c r="O35" s="239">
        <v>0</v>
      </c>
      <c r="P35" s="239">
        <v>0</v>
      </c>
      <c r="Q35" s="239">
        <v>0</v>
      </c>
      <c r="R35" s="98">
        <f t="shared" si="7"/>
        <v>240</v>
      </c>
      <c r="S35" s="240">
        <v>0</v>
      </c>
      <c r="T35" s="240">
        <v>0</v>
      </c>
      <c r="U35" s="240">
        <v>0</v>
      </c>
      <c r="V35" s="240">
        <v>0</v>
      </c>
      <c r="W35" s="221">
        <v>45</v>
      </c>
      <c r="X35" s="215">
        <v>100</v>
      </c>
      <c r="Y35" s="215">
        <v>130</v>
      </c>
      <c r="Z35" s="215">
        <v>30</v>
      </c>
      <c r="AA35" s="239">
        <v>0</v>
      </c>
      <c r="AB35" s="239">
        <v>0</v>
      </c>
      <c r="AC35" s="242">
        <v>0</v>
      </c>
      <c r="AD35" s="242">
        <v>0</v>
      </c>
      <c r="AE35" s="98">
        <f t="shared" si="8"/>
        <v>305</v>
      </c>
      <c r="AF35" s="240">
        <v>0</v>
      </c>
      <c r="AG35" s="240">
        <v>0</v>
      </c>
      <c r="AH35" s="240">
        <v>0</v>
      </c>
      <c r="AI35" s="240">
        <v>0</v>
      </c>
      <c r="AJ35" s="221">
        <v>50</v>
      </c>
      <c r="AK35" s="215">
        <v>105</v>
      </c>
      <c r="AL35" s="215">
        <v>135</v>
      </c>
      <c r="AM35" s="215">
        <v>35</v>
      </c>
      <c r="AN35" s="239">
        <v>0</v>
      </c>
      <c r="AO35" s="239">
        <v>0</v>
      </c>
      <c r="AP35" s="242">
        <v>0</v>
      </c>
      <c r="AQ35" s="242">
        <v>0</v>
      </c>
      <c r="AR35" s="98">
        <f t="shared" si="9"/>
        <v>325</v>
      </c>
    </row>
    <row r="36" spans="2:44" s="218" customFormat="1" ht="15.75" customHeight="1" x14ac:dyDescent="0.3">
      <c r="B36" s="35" t="s">
        <v>182</v>
      </c>
      <c r="C36" s="229"/>
      <c r="D36" s="212"/>
      <c r="F36" s="241">
        <v>0</v>
      </c>
      <c r="G36" s="240">
        <v>0</v>
      </c>
      <c r="H36" s="240">
        <v>0</v>
      </c>
      <c r="I36" s="240">
        <v>0</v>
      </c>
      <c r="J36" s="221">
        <v>60</v>
      </c>
      <c r="K36" s="221">
        <v>105</v>
      </c>
      <c r="L36" s="215">
        <v>140</v>
      </c>
      <c r="M36" s="215">
        <v>20</v>
      </c>
      <c r="N36" s="239">
        <v>0</v>
      </c>
      <c r="O36" s="239">
        <v>0</v>
      </c>
      <c r="P36" s="239">
        <v>0</v>
      </c>
      <c r="Q36" s="239">
        <v>0</v>
      </c>
      <c r="R36" s="98">
        <f t="shared" si="7"/>
        <v>325</v>
      </c>
      <c r="S36" s="240">
        <v>0</v>
      </c>
      <c r="T36" s="240">
        <v>0</v>
      </c>
      <c r="U36" s="240">
        <v>0</v>
      </c>
      <c r="V36" s="240">
        <v>0</v>
      </c>
      <c r="W36" s="221">
        <v>65</v>
      </c>
      <c r="X36" s="215">
        <v>150</v>
      </c>
      <c r="Y36" s="215">
        <v>180</v>
      </c>
      <c r="Z36" s="215">
        <v>35</v>
      </c>
      <c r="AA36" s="239">
        <v>0</v>
      </c>
      <c r="AB36" s="239">
        <v>0</v>
      </c>
      <c r="AC36" s="242">
        <v>0</v>
      </c>
      <c r="AD36" s="242">
        <v>0</v>
      </c>
      <c r="AE36" s="98">
        <f t="shared" si="8"/>
        <v>430</v>
      </c>
      <c r="AF36" s="240">
        <v>0</v>
      </c>
      <c r="AG36" s="240">
        <v>0</v>
      </c>
      <c r="AH36" s="240">
        <v>0</v>
      </c>
      <c r="AI36" s="240">
        <v>0</v>
      </c>
      <c r="AJ36" s="221">
        <v>70</v>
      </c>
      <c r="AK36" s="215">
        <v>155</v>
      </c>
      <c r="AL36" s="215">
        <v>185</v>
      </c>
      <c r="AM36" s="215">
        <v>40</v>
      </c>
      <c r="AN36" s="239">
        <v>0</v>
      </c>
      <c r="AO36" s="239">
        <v>0</v>
      </c>
      <c r="AP36" s="242">
        <v>0</v>
      </c>
      <c r="AQ36" s="242">
        <v>0</v>
      </c>
      <c r="AR36" s="98">
        <f t="shared" si="9"/>
        <v>450</v>
      </c>
    </row>
    <row r="37" spans="2:44" s="218" customFormat="1" ht="15.75" customHeight="1" x14ac:dyDescent="0.3">
      <c r="B37" s="212" t="s">
        <v>183</v>
      </c>
      <c r="C37" s="229"/>
      <c r="D37" s="212"/>
      <c r="F37" s="241">
        <v>0</v>
      </c>
      <c r="G37" s="240">
        <v>0</v>
      </c>
      <c r="H37" s="240">
        <v>0</v>
      </c>
      <c r="I37" s="240">
        <v>0</v>
      </c>
      <c r="J37" s="240">
        <v>0</v>
      </c>
      <c r="K37" s="240">
        <v>0</v>
      </c>
      <c r="L37" s="240">
        <v>0</v>
      </c>
      <c r="M37" s="240">
        <v>0</v>
      </c>
      <c r="N37" s="221">
        <v>20</v>
      </c>
      <c r="O37" s="215">
        <v>35</v>
      </c>
      <c r="P37" s="215">
        <v>25</v>
      </c>
      <c r="Q37" s="222">
        <v>5</v>
      </c>
      <c r="R37" s="98">
        <f t="shared" si="7"/>
        <v>85</v>
      </c>
      <c r="S37" s="240">
        <v>0</v>
      </c>
      <c r="T37" s="240">
        <v>0</v>
      </c>
      <c r="U37" s="223">
        <v>10</v>
      </c>
      <c r="V37" s="223">
        <v>50</v>
      </c>
      <c r="W37" s="223">
        <v>30</v>
      </c>
      <c r="X37" s="240">
        <v>0</v>
      </c>
      <c r="Y37" s="240">
        <v>0</v>
      </c>
      <c r="Z37" s="240">
        <v>0</v>
      </c>
      <c r="AA37" s="248">
        <v>15</v>
      </c>
      <c r="AB37" s="248">
        <v>40</v>
      </c>
      <c r="AC37" s="249">
        <v>55</v>
      </c>
      <c r="AD37" s="249">
        <v>10</v>
      </c>
      <c r="AE37" s="98">
        <f t="shared" si="8"/>
        <v>210</v>
      </c>
      <c r="AF37" s="223">
        <v>0</v>
      </c>
      <c r="AG37" s="223">
        <v>0</v>
      </c>
      <c r="AH37" s="223">
        <v>15</v>
      </c>
      <c r="AI37" s="223">
        <v>55</v>
      </c>
      <c r="AJ37" s="223">
        <v>35</v>
      </c>
      <c r="AK37" s="223">
        <v>0</v>
      </c>
      <c r="AL37" s="223">
        <v>0</v>
      </c>
      <c r="AM37" s="223">
        <v>0</v>
      </c>
      <c r="AN37" s="248">
        <v>20</v>
      </c>
      <c r="AO37" s="248">
        <v>45</v>
      </c>
      <c r="AP37" s="249">
        <v>60</v>
      </c>
      <c r="AQ37" s="249">
        <v>0</v>
      </c>
      <c r="AR37" s="98">
        <f t="shared" si="9"/>
        <v>230</v>
      </c>
    </row>
    <row r="38" spans="2:44" s="218" customFormat="1" ht="15.75" customHeight="1" x14ac:dyDescent="0.3">
      <c r="B38" s="212" t="s">
        <v>184</v>
      </c>
      <c r="C38" s="229"/>
      <c r="D38" s="212"/>
      <c r="F38" s="241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1">
        <v>70</v>
      </c>
      <c r="P38" s="215">
        <v>10</v>
      </c>
      <c r="Q38" s="249">
        <v>100</v>
      </c>
      <c r="R38" s="98">
        <f t="shared" si="7"/>
        <v>180</v>
      </c>
      <c r="S38" s="247">
        <v>130</v>
      </c>
      <c r="T38" s="223">
        <v>130</v>
      </c>
      <c r="U38" s="223">
        <v>100</v>
      </c>
      <c r="V38" s="223">
        <v>70</v>
      </c>
      <c r="W38" s="223">
        <v>20</v>
      </c>
      <c r="X38" s="223">
        <v>20</v>
      </c>
      <c r="Y38" s="223">
        <v>25</v>
      </c>
      <c r="Z38" s="223">
        <v>10</v>
      </c>
      <c r="AA38" s="223">
        <v>15</v>
      </c>
      <c r="AB38" s="223">
        <v>30</v>
      </c>
      <c r="AC38" s="248">
        <v>70</v>
      </c>
      <c r="AD38" s="249">
        <v>105</v>
      </c>
      <c r="AE38" s="98">
        <f t="shared" si="8"/>
        <v>725</v>
      </c>
      <c r="AF38" s="223">
        <v>135</v>
      </c>
      <c r="AG38" s="223">
        <v>135</v>
      </c>
      <c r="AH38" s="223">
        <v>105</v>
      </c>
      <c r="AI38" s="223">
        <v>75</v>
      </c>
      <c r="AJ38" s="223">
        <v>25</v>
      </c>
      <c r="AK38" s="223">
        <v>25</v>
      </c>
      <c r="AL38" s="223">
        <v>30</v>
      </c>
      <c r="AM38" s="223">
        <v>15</v>
      </c>
      <c r="AN38" s="223">
        <v>20</v>
      </c>
      <c r="AO38" s="248">
        <v>35</v>
      </c>
      <c r="AP38" s="249">
        <v>75</v>
      </c>
      <c r="AQ38" s="249">
        <v>0</v>
      </c>
      <c r="AR38" s="98">
        <f t="shared" si="9"/>
        <v>675</v>
      </c>
    </row>
    <row r="39" spans="2:44" s="218" customFormat="1" ht="15.75" customHeight="1" x14ac:dyDescent="0.3">
      <c r="B39" s="212" t="s">
        <v>185</v>
      </c>
      <c r="C39" s="229"/>
      <c r="D39" s="212"/>
      <c r="F39" s="241">
        <v>0</v>
      </c>
      <c r="G39" s="240">
        <v>0</v>
      </c>
      <c r="H39" s="240">
        <v>0</v>
      </c>
      <c r="I39" s="240">
        <v>0</v>
      </c>
      <c r="J39" s="240">
        <v>0</v>
      </c>
      <c r="K39" s="240">
        <v>0</v>
      </c>
      <c r="L39" s="240">
        <v>0</v>
      </c>
      <c r="M39" s="240">
        <v>0</v>
      </c>
      <c r="N39" s="240">
        <v>0</v>
      </c>
      <c r="O39" s="221">
        <v>40</v>
      </c>
      <c r="P39" s="215">
        <v>10</v>
      </c>
      <c r="Q39" s="249">
        <v>80</v>
      </c>
      <c r="R39" s="98">
        <f t="shared" si="7"/>
        <v>130</v>
      </c>
      <c r="S39" s="247">
        <v>90</v>
      </c>
      <c r="T39" s="223">
        <v>90</v>
      </c>
      <c r="U39" s="223">
        <v>60</v>
      </c>
      <c r="V39" s="223">
        <v>50</v>
      </c>
      <c r="W39" s="223">
        <v>20</v>
      </c>
      <c r="X39" s="223">
        <v>20</v>
      </c>
      <c r="Y39" s="223">
        <v>25</v>
      </c>
      <c r="Z39" s="223">
        <v>10</v>
      </c>
      <c r="AA39" s="223">
        <v>15</v>
      </c>
      <c r="AB39" s="223">
        <v>30</v>
      </c>
      <c r="AC39" s="248">
        <v>70</v>
      </c>
      <c r="AD39" s="249">
        <v>85</v>
      </c>
      <c r="AE39" s="98">
        <f t="shared" si="8"/>
        <v>565</v>
      </c>
      <c r="AF39" s="223">
        <v>95</v>
      </c>
      <c r="AG39" s="223">
        <v>95</v>
      </c>
      <c r="AH39" s="223">
        <v>65</v>
      </c>
      <c r="AI39" s="223">
        <v>55</v>
      </c>
      <c r="AJ39" s="223">
        <v>25</v>
      </c>
      <c r="AK39" s="223">
        <v>25</v>
      </c>
      <c r="AL39" s="223">
        <v>30</v>
      </c>
      <c r="AM39" s="223">
        <v>15</v>
      </c>
      <c r="AN39" s="223">
        <v>20</v>
      </c>
      <c r="AO39" s="248">
        <v>35</v>
      </c>
      <c r="AP39" s="249">
        <v>75</v>
      </c>
      <c r="AQ39" s="249">
        <v>0</v>
      </c>
      <c r="AR39" s="98">
        <f t="shared" si="9"/>
        <v>535</v>
      </c>
    </row>
    <row r="40" spans="2:44" s="218" customFormat="1" ht="15.75" customHeight="1" thickBot="1" x14ac:dyDescent="0.35">
      <c r="B40" s="212" t="s">
        <v>186</v>
      </c>
      <c r="C40" s="229"/>
      <c r="D40" s="212"/>
      <c r="F40" s="241">
        <v>0</v>
      </c>
      <c r="G40" s="240">
        <v>0</v>
      </c>
      <c r="H40" s="240">
        <v>0</v>
      </c>
      <c r="I40" s="240">
        <v>0</v>
      </c>
      <c r="J40" s="240">
        <v>0</v>
      </c>
      <c r="K40" s="240">
        <v>0</v>
      </c>
      <c r="L40" s="240">
        <v>0</v>
      </c>
      <c r="M40" s="240">
        <v>0</v>
      </c>
      <c r="N40" s="240">
        <v>0</v>
      </c>
      <c r="O40" s="221">
        <v>50</v>
      </c>
      <c r="P40" s="215">
        <v>10</v>
      </c>
      <c r="Q40" s="249">
        <v>90</v>
      </c>
      <c r="R40" s="98">
        <f t="shared" si="7"/>
        <v>150</v>
      </c>
      <c r="S40" s="247">
        <v>100</v>
      </c>
      <c r="T40" s="223">
        <v>100</v>
      </c>
      <c r="U40" s="223">
        <v>60</v>
      </c>
      <c r="V40" s="223">
        <v>50</v>
      </c>
      <c r="W40" s="223">
        <v>20</v>
      </c>
      <c r="X40" s="223">
        <v>20</v>
      </c>
      <c r="Y40" s="223">
        <v>25</v>
      </c>
      <c r="Z40" s="223">
        <v>10</v>
      </c>
      <c r="AA40" s="223">
        <v>15</v>
      </c>
      <c r="AB40" s="223">
        <v>30</v>
      </c>
      <c r="AC40" s="248">
        <v>70</v>
      </c>
      <c r="AD40" s="249">
        <v>85</v>
      </c>
      <c r="AE40" s="98">
        <f t="shared" si="8"/>
        <v>585</v>
      </c>
      <c r="AF40" s="223">
        <v>95</v>
      </c>
      <c r="AG40" s="223">
        <v>95</v>
      </c>
      <c r="AH40" s="223">
        <v>65</v>
      </c>
      <c r="AI40" s="223">
        <v>55</v>
      </c>
      <c r="AJ40" s="223">
        <v>25</v>
      </c>
      <c r="AK40" s="223">
        <v>25</v>
      </c>
      <c r="AL40" s="223">
        <v>30</v>
      </c>
      <c r="AM40" s="223">
        <v>15</v>
      </c>
      <c r="AN40" s="223">
        <v>20</v>
      </c>
      <c r="AO40" s="248">
        <v>35</v>
      </c>
      <c r="AP40" s="249">
        <v>75</v>
      </c>
      <c r="AQ40" s="249">
        <v>0</v>
      </c>
      <c r="AR40" s="98">
        <f t="shared" si="9"/>
        <v>535</v>
      </c>
    </row>
    <row r="41" spans="2:44" ht="15.75" customHeight="1" thickBot="1" x14ac:dyDescent="0.35">
      <c r="B41" s="319" t="s">
        <v>3</v>
      </c>
      <c r="C41" s="317"/>
      <c r="D41" s="228">
        <f>SUM(D25:D33)</f>
        <v>0</v>
      </c>
      <c r="E41" s="10"/>
      <c r="F41" s="111">
        <f>SUM(F25:F40)</f>
        <v>628</v>
      </c>
      <c r="G41" s="111">
        <f t="shared" ref="G41:Q41" si="12">SUM(G25:G40)</f>
        <v>44</v>
      </c>
      <c r="H41" s="111">
        <f t="shared" si="12"/>
        <v>104</v>
      </c>
      <c r="I41" s="111">
        <f t="shared" si="12"/>
        <v>337</v>
      </c>
      <c r="J41" s="111">
        <f t="shared" si="12"/>
        <v>380</v>
      </c>
      <c r="K41" s="111">
        <f t="shared" si="12"/>
        <v>330</v>
      </c>
      <c r="L41" s="111">
        <f t="shared" si="12"/>
        <v>405</v>
      </c>
      <c r="M41" s="111">
        <f t="shared" si="12"/>
        <v>120</v>
      </c>
      <c r="N41" s="111">
        <f t="shared" si="12"/>
        <v>245</v>
      </c>
      <c r="O41" s="111">
        <f t="shared" si="12"/>
        <v>533</v>
      </c>
      <c r="P41" s="111">
        <f t="shared" si="12"/>
        <v>495</v>
      </c>
      <c r="Q41" s="111">
        <f t="shared" si="12"/>
        <v>835</v>
      </c>
      <c r="R41" s="108">
        <f>SUM(R25:R40)</f>
        <v>4456</v>
      </c>
      <c r="S41" s="109">
        <f>SUM(S25:S40)</f>
        <v>755</v>
      </c>
      <c r="T41" s="109">
        <f t="shared" ref="T41:AD41" si="13">SUM(T25:T40)</f>
        <v>740</v>
      </c>
      <c r="U41" s="109">
        <f t="shared" si="13"/>
        <v>715</v>
      </c>
      <c r="V41" s="109">
        <f t="shared" si="13"/>
        <v>795</v>
      </c>
      <c r="W41" s="109">
        <f t="shared" si="13"/>
        <v>585</v>
      </c>
      <c r="X41" s="109">
        <f t="shared" si="13"/>
        <v>565</v>
      </c>
      <c r="Y41" s="109">
        <f t="shared" si="13"/>
        <v>665</v>
      </c>
      <c r="Z41" s="109">
        <f t="shared" si="13"/>
        <v>230</v>
      </c>
      <c r="AA41" s="109">
        <f t="shared" si="13"/>
        <v>350</v>
      </c>
      <c r="AB41" s="109">
        <f t="shared" si="13"/>
        <v>595</v>
      </c>
      <c r="AC41" s="109">
        <f t="shared" si="13"/>
        <v>905</v>
      </c>
      <c r="AD41" s="109">
        <f t="shared" si="13"/>
        <v>885</v>
      </c>
      <c r="AE41" s="110">
        <f>SUM(AE25:AE40)</f>
        <v>7785</v>
      </c>
      <c r="AF41" s="111">
        <f>SUM(AF25:AF40)</f>
        <v>800</v>
      </c>
      <c r="AG41" s="111">
        <f t="shared" ref="AG41:AQ41" si="14">SUM(AG25:AG40)</f>
        <v>785</v>
      </c>
      <c r="AH41" s="111">
        <f t="shared" si="14"/>
        <v>775</v>
      </c>
      <c r="AI41" s="111">
        <f t="shared" si="14"/>
        <v>855</v>
      </c>
      <c r="AJ41" s="111">
        <f t="shared" si="14"/>
        <v>660</v>
      </c>
      <c r="AK41" s="111">
        <f t="shared" si="14"/>
        <v>615</v>
      </c>
      <c r="AL41" s="111">
        <f t="shared" si="14"/>
        <v>715</v>
      </c>
      <c r="AM41" s="111">
        <f t="shared" si="14"/>
        <v>280</v>
      </c>
      <c r="AN41" s="111">
        <f t="shared" si="14"/>
        <v>405</v>
      </c>
      <c r="AO41" s="111">
        <f t="shared" si="14"/>
        <v>650</v>
      </c>
      <c r="AP41" s="111">
        <f t="shared" si="14"/>
        <v>965</v>
      </c>
      <c r="AQ41" s="111">
        <f t="shared" si="14"/>
        <v>0</v>
      </c>
      <c r="AR41" s="110">
        <f>SUM(AR25:AR40)</f>
        <v>7505</v>
      </c>
    </row>
    <row r="42" spans="2:44" ht="15.75" customHeight="1" x14ac:dyDescent="0.3">
      <c r="B42" s="112"/>
      <c r="C42" s="112"/>
      <c r="D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2:44" ht="15.75" customHeight="1" thickBot="1" x14ac:dyDescent="0.35">
      <c r="B43" s="288" t="s">
        <v>115</v>
      </c>
      <c r="C43" s="289"/>
      <c r="D43" s="29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2:44" ht="27" customHeight="1" thickBot="1" x14ac:dyDescent="0.35">
      <c r="B44" s="4" t="s">
        <v>112</v>
      </c>
      <c r="C44" s="4" t="s">
        <v>113</v>
      </c>
      <c r="D44" s="31" t="s">
        <v>116</v>
      </c>
      <c r="F44" s="92" t="s">
        <v>7</v>
      </c>
      <c r="G44" s="92" t="s">
        <v>15</v>
      </c>
      <c r="H44" s="92" t="s">
        <v>16</v>
      </c>
      <c r="I44" s="92" t="s">
        <v>17</v>
      </c>
      <c r="J44" s="92" t="s">
        <v>18</v>
      </c>
      <c r="K44" s="202" t="s">
        <v>19</v>
      </c>
      <c r="L44" s="205" t="s">
        <v>20</v>
      </c>
      <c r="M44" s="203" t="s">
        <v>21</v>
      </c>
      <c r="N44" s="92" t="s">
        <v>108</v>
      </c>
      <c r="O44" s="92" t="s">
        <v>109</v>
      </c>
      <c r="P44" s="92" t="s">
        <v>110</v>
      </c>
      <c r="Q44" s="93" t="s">
        <v>111</v>
      </c>
      <c r="R44" s="121"/>
      <c r="S44" s="92" t="s">
        <v>7</v>
      </c>
      <c r="T44" s="92" t="s">
        <v>15</v>
      </c>
      <c r="U44" s="92" t="s">
        <v>16</v>
      </c>
      <c r="V44" s="92" t="s">
        <v>17</v>
      </c>
      <c r="W44" s="92" t="s">
        <v>18</v>
      </c>
      <c r="X44" s="92" t="s">
        <v>19</v>
      </c>
      <c r="Y44" s="92" t="s">
        <v>20</v>
      </c>
      <c r="Z44" s="93" t="s">
        <v>21</v>
      </c>
      <c r="AA44" s="92" t="s">
        <v>108</v>
      </c>
      <c r="AB44" s="92" t="s">
        <v>109</v>
      </c>
      <c r="AC44" s="92" t="s">
        <v>110</v>
      </c>
      <c r="AD44" s="93" t="s">
        <v>111</v>
      </c>
      <c r="AE44" s="40"/>
      <c r="AF44" s="92" t="s">
        <v>7</v>
      </c>
      <c r="AG44" s="92" t="s">
        <v>15</v>
      </c>
      <c r="AH44" s="92" t="s">
        <v>16</v>
      </c>
      <c r="AI44" s="92" t="s">
        <v>17</v>
      </c>
      <c r="AJ44" s="92" t="s">
        <v>18</v>
      </c>
      <c r="AK44" s="92" t="s">
        <v>19</v>
      </c>
      <c r="AL44" s="92" t="s">
        <v>20</v>
      </c>
      <c r="AM44" s="93" t="s">
        <v>21</v>
      </c>
      <c r="AN44" s="92" t="s">
        <v>108</v>
      </c>
      <c r="AO44" s="92" t="s">
        <v>109</v>
      </c>
      <c r="AP44" s="92" t="s">
        <v>110</v>
      </c>
      <c r="AQ44" s="93" t="s">
        <v>111</v>
      </c>
      <c r="AR44" s="40"/>
    </row>
    <row r="45" spans="2:44" ht="15.75" customHeight="1" x14ac:dyDescent="0.3">
      <c r="B45" s="35" t="s">
        <v>170</v>
      </c>
      <c r="C45" s="102"/>
      <c r="D45" s="39">
        <v>5390</v>
      </c>
      <c r="F45" s="39"/>
      <c r="G45" s="103">
        <f t="shared" ref="G45:G52" si="15">PRODUCT(D45,G7)</f>
        <v>107800</v>
      </c>
      <c r="H45" s="103">
        <f t="shared" ref="H45:H52" si="16">PRODUCT(D45,H7)</f>
        <v>107800</v>
      </c>
      <c r="I45" s="103">
        <f t="shared" ref="I45:I52" si="17">PRODUCT(D45,I7)</f>
        <v>350350</v>
      </c>
      <c r="J45" s="103">
        <f t="shared" ref="J45:J52" si="18">PRODUCT(D45,J7)</f>
        <v>458150</v>
      </c>
      <c r="K45" s="103">
        <f t="shared" ref="K45:K52" si="19">PRODUCT(D45,K7)</f>
        <v>188650</v>
      </c>
      <c r="L45" s="270">
        <f t="shared" ref="L45:L52" si="20">PRODUCT(D45,L7)</f>
        <v>0</v>
      </c>
      <c r="M45" s="270">
        <f t="shared" ref="M45:M52" si="21">PRODUCT(D45,M7)</f>
        <v>0</v>
      </c>
      <c r="N45" s="270">
        <f t="shared" ref="N45:N52" si="22">PRODUCT(D45,N7)</f>
        <v>0</v>
      </c>
      <c r="O45" s="204">
        <f t="shared" ref="O45:O52" si="23">PRODUCT(D45,O7)</f>
        <v>242550</v>
      </c>
      <c r="P45" s="204">
        <f t="shared" ref="P45:P52" si="24">PRODUCT(D45,P7)</f>
        <v>404250</v>
      </c>
      <c r="Q45" s="39">
        <f t="shared" ref="Q45:Q52" si="25">PRODUCT(D45,Q7)</f>
        <v>539000</v>
      </c>
      <c r="R45" s="123">
        <f t="shared" ref="R45:R59" si="26">SUM(F45:Q45)</f>
        <v>2398550</v>
      </c>
      <c r="S45" s="122">
        <f t="shared" ref="S45:S52" si="27">PRODUCT(S7,D45)</f>
        <v>350350</v>
      </c>
      <c r="T45" s="213">
        <f t="shared" ref="T45:T52" si="28">PRODUCT(T7,D45)</f>
        <v>161700</v>
      </c>
      <c r="U45" s="213">
        <f t="shared" ref="U45:U52" si="29">PRODUCT(U7,D45)</f>
        <v>134750</v>
      </c>
      <c r="V45" s="213">
        <f t="shared" ref="V45:V52" si="30">PRODUCT(V7,D45)</f>
        <v>323400</v>
      </c>
      <c r="W45" s="213">
        <f t="shared" ref="W45:W52" si="31">PRODUCT(W7,D45)</f>
        <v>539000</v>
      </c>
      <c r="X45" s="213">
        <f t="shared" ref="X45:X52" si="32">PRODUCT(X7,D45)</f>
        <v>242550</v>
      </c>
      <c r="Y45" s="263">
        <f t="shared" ref="Y45:Y52" si="33">PRODUCT(Y7,D45)</f>
        <v>0</v>
      </c>
      <c r="Z45" s="263">
        <f t="shared" ref="Z45:Z52" si="34">PRODUCT(Z7,D45)</f>
        <v>0</v>
      </c>
      <c r="AA45" s="263">
        <f t="shared" ref="AA45:AA52" si="35">PRODUCT(AA7,D45)</f>
        <v>0</v>
      </c>
      <c r="AB45" s="213">
        <f t="shared" ref="AB45:AB52" si="36">PRODUCT(AB7,D45)</f>
        <v>269500</v>
      </c>
      <c r="AC45" s="213">
        <f t="shared" ref="AC45:AC52" si="37">PRODUCT(AC7,D45)</f>
        <v>458150</v>
      </c>
      <c r="AD45" s="213">
        <f t="shared" ref="AD45:AD52" si="38">PRODUCT(AD7,D45)</f>
        <v>646800</v>
      </c>
      <c r="AE45" s="40">
        <f t="shared" ref="AE45:AE59" si="39">SUM(S45:AD45)</f>
        <v>3126200</v>
      </c>
      <c r="AF45" s="122">
        <f t="shared" ref="AF45:AF52" si="40">PRODUCT(AF7,D45)</f>
        <v>377300</v>
      </c>
      <c r="AG45" s="122">
        <f t="shared" ref="AG45:AG52" si="41">PRODUCT(AG7,D45)</f>
        <v>188650</v>
      </c>
      <c r="AH45" s="122">
        <f t="shared" ref="AH45:AH52" si="42">PRODUCT(AH7,D45)</f>
        <v>161700</v>
      </c>
      <c r="AI45" s="122">
        <f t="shared" ref="AI45:AI52" si="43">PRODUCT(AI7,D45)</f>
        <v>350350</v>
      </c>
      <c r="AJ45" s="122">
        <f t="shared" ref="AJ45:AJ52" si="44">PRODUCT(AJ7,D45)</f>
        <v>565950</v>
      </c>
      <c r="AK45" s="122">
        <f t="shared" ref="AK45:AK52" si="45">PRODUCT(AK7,D45)</f>
        <v>269500</v>
      </c>
      <c r="AL45" s="122">
        <f t="shared" ref="AL45:AL52" si="46">PRODUCT(AL7,D45)</f>
        <v>0</v>
      </c>
      <c r="AM45" s="122">
        <f t="shared" ref="AM45:AM52" si="47">PRODUCT(AM7,D45)</f>
        <v>0</v>
      </c>
      <c r="AN45" s="122">
        <f t="shared" ref="AN45:AN52" si="48">PRODUCT(AN7,D45)</f>
        <v>0</v>
      </c>
      <c r="AO45" s="122">
        <f t="shared" ref="AO45:AO52" si="49">PRODUCT(AO7,D45)</f>
        <v>296450</v>
      </c>
      <c r="AP45" s="122">
        <f t="shared" ref="AP45:AP52" si="50">PRODUCT(AP7,D45)</f>
        <v>485100</v>
      </c>
      <c r="AQ45" s="122">
        <f t="shared" ref="AQ45:AQ52" si="51">PRODUCT(AQ7,D45)</f>
        <v>673750</v>
      </c>
      <c r="AR45" s="40">
        <f t="shared" ref="AR45:AR59" si="52">SUM(AF45:AQ45)</f>
        <v>3368750</v>
      </c>
    </row>
    <row r="46" spans="2:44" ht="15.75" customHeight="1" x14ac:dyDescent="0.3">
      <c r="B46" s="35" t="s">
        <v>171</v>
      </c>
      <c r="C46" s="102"/>
      <c r="D46" s="39">
        <v>4090</v>
      </c>
      <c r="F46" s="39"/>
      <c r="G46" s="103">
        <f t="shared" si="15"/>
        <v>81800</v>
      </c>
      <c r="H46" s="103">
        <f t="shared" si="16"/>
        <v>81800</v>
      </c>
      <c r="I46" s="103">
        <f t="shared" si="17"/>
        <v>265850</v>
      </c>
      <c r="J46" s="103">
        <f t="shared" si="18"/>
        <v>347650</v>
      </c>
      <c r="K46" s="103">
        <f t="shared" si="19"/>
        <v>143150</v>
      </c>
      <c r="L46" s="266">
        <f t="shared" si="20"/>
        <v>0</v>
      </c>
      <c r="M46" s="270">
        <f t="shared" si="21"/>
        <v>0</v>
      </c>
      <c r="N46" s="270">
        <f t="shared" si="22"/>
        <v>0</v>
      </c>
      <c r="O46" s="204">
        <f t="shared" si="23"/>
        <v>184050</v>
      </c>
      <c r="P46" s="204">
        <f t="shared" si="24"/>
        <v>306750</v>
      </c>
      <c r="Q46" s="39">
        <f t="shared" si="25"/>
        <v>409000</v>
      </c>
      <c r="R46" s="123">
        <f t="shared" si="26"/>
        <v>1820050</v>
      </c>
      <c r="S46" s="122">
        <f t="shared" si="27"/>
        <v>265850</v>
      </c>
      <c r="T46" s="213">
        <f t="shared" si="28"/>
        <v>122700</v>
      </c>
      <c r="U46" s="213">
        <f t="shared" si="29"/>
        <v>102250</v>
      </c>
      <c r="V46" s="213">
        <f t="shared" si="30"/>
        <v>245400</v>
      </c>
      <c r="W46" s="213">
        <f t="shared" si="31"/>
        <v>409000</v>
      </c>
      <c r="X46" s="213">
        <f t="shared" si="32"/>
        <v>184050</v>
      </c>
      <c r="Y46" s="263">
        <f t="shared" si="33"/>
        <v>0</v>
      </c>
      <c r="Z46" s="263">
        <f t="shared" si="34"/>
        <v>0</v>
      </c>
      <c r="AA46" s="263">
        <f t="shared" si="35"/>
        <v>0</v>
      </c>
      <c r="AB46" s="213">
        <f t="shared" si="36"/>
        <v>204500</v>
      </c>
      <c r="AC46" s="213">
        <f t="shared" si="37"/>
        <v>347650</v>
      </c>
      <c r="AD46" s="213">
        <f t="shared" si="38"/>
        <v>490800</v>
      </c>
      <c r="AE46" s="40">
        <f t="shared" si="39"/>
        <v>2372200</v>
      </c>
      <c r="AF46" s="122">
        <f t="shared" si="40"/>
        <v>286300</v>
      </c>
      <c r="AG46" s="122">
        <f t="shared" si="41"/>
        <v>143150</v>
      </c>
      <c r="AH46" s="122">
        <f t="shared" si="42"/>
        <v>122700</v>
      </c>
      <c r="AI46" s="122">
        <f t="shared" si="43"/>
        <v>265850</v>
      </c>
      <c r="AJ46" s="122">
        <f t="shared" si="44"/>
        <v>429450</v>
      </c>
      <c r="AK46" s="122">
        <f t="shared" si="45"/>
        <v>204500</v>
      </c>
      <c r="AL46" s="122">
        <f t="shared" si="46"/>
        <v>0</v>
      </c>
      <c r="AM46" s="122">
        <f t="shared" si="47"/>
        <v>0</v>
      </c>
      <c r="AN46" s="122">
        <f t="shared" si="48"/>
        <v>0</v>
      </c>
      <c r="AO46" s="122">
        <f t="shared" si="49"/>
        <v>224950</v>
      </c>
      <c r="AP46" s="122">
        <f t="shared" si="50"/>
        <v>368100</v>
      </c>
      <c r="AQ46" s="122">
        <f t="shared" si="51"/>
        <v>511250</v>
      </c>
      <c r="AR46" s="40">
        <f t="shared" si="52"/>
        <v>2556250</v>
      </c>
    </row>
    <row r="47" spans="2:44" ht="15.75" customHeight="1" x14ac:dyDescent="0.3">
      <c r="B47" s="35" t="s">
        <v>172</v>
      </c>
      <c r="C47" s="102"/>
      <c r="D47" s="39">
        <v>4090</v>
      </c>
      <c r="F47" s="39"/>
      <c r="G47" s="103">
        <f t="shared" si="15"/>
        <v>122700</v>
      </c>
      <c r="H47" s="103">
        <f t="shared" si="16"/>
        <v>122700</v>
      </c>
      <c r="I47" s="103">
        <f t="shared" si="17"/>
        <v>327200</v>
      </c>
      <c r="J47" s="103">
        <f t="shared" si="18"/>
        <v>388550</v>
      </c>
      <c r="K47" s="103">
        <f t="shared" si="19"/>
        <v>184050</v>
      </c>
      <c r="L47" s="266">
        <f t="shared" si="20"/>
        <v>0</v>
      </c>
      <c r="M47" s="270">
        <f t="shared" si="21"/>
        <v>0</v>
      </c>
      <c r="N47" s="270">
        <f t="shared" si="22"/>
        <v>0</v>
      </c>
      <c r="O47" s="204">
        <f t="shared" si="23"/>
        <v>245400</v>
      </c>
      <c r="P47" s="204">
        <f t="shared" si="24"/>
        <v>368100</v>
      </c>
      <c r="Q47" s="39">
        <f t="shared" si="25"/>
        <v>531700</v>
      </c>
      <c r="R47" s="123">
        <f t="shared" si="26"/>
        <v>2290400</v>
      </c>
      <c r="S47" s="122">
        <f t="shared" si="27"/>
        <v>286300</v>
      </c>
      <c r="T47" s="213">
        <f t="shared" si="28"/>
        <v>143150</v>
      </c>
      <c r="U47" s="213">
        <f t="shared" si="29"/>
        <v>122700</v>
      </c>
      <c r="V47" s="213">
        <f t="shared" si="30"/>
        <v>286300</v>
      </c>
      <c r="W47" s="213">
        <f t="shared" si="31"/>
        <v>531700</v>
      </c>
      <c r="X47" s="213">
        <f t="shared" si="32"/>
        <v>265850</v>
      </c>
      <c r="Y47" s="263">
        <f t="shared" si="33"/>
        <v>0</v>
      </c>
      <c r="Z47" s="263">
        <f t="shared" si="34"/>
        <v>0</v>
      </c>
      <c r="AA47" s="263">
        <f t="shared" si="35"/>
        <v>0</v>
      </c>
      <c r="AB47" s="213">
        <f t="shared" si="36"/>
        <v>286300</v>
      </c>
      <c r="AC47" s="213">
        <f t="shared" si="37"/>
        <v>490800</v>
      </c>
      <c r="AD47" s="213">
        <f t="shared" si="38"/>
        <v>613500</v>
      </c>
      <c r="AE47" s="40">
        <f t="shared" si="39"/>
        <v>3026600</v>
      </c>
      <c r="AF47" s="122">
        <f t="shared" si="40"/>
        <v>306750</v>
      </c>
      <c r="AG47" s="122">
        <f t="shared" si="41"/>
        <v>163600</v>
      </c>
      <c r="AH47" s="122">
        <f t="shared" si="42"/>
        <v>143150</v>
      </c>
      <c r="AI47" s="122">
        <f t="shared" si="43"/>
        <v>306750</v>
      </c>
      <c r="AJ47" s="122">
        <f t="shared" si="44"/>
        <v>552150</v>
      </c>
      <c r="AK47" s="122">
        <f t="shared" si="45"/>
        <v>286300</v>
      </c>
      <c r="AL47" s="122">
        <f t="shared" si="46"/>
        <v>0</v>
      </c>
      <c r="AM47" s="122">
        <f t="shared" si="47"/>
        <v>0</v>
      </c>
      <c r="AN47" s="122">
        <f t="shared" si="48"/>
        <v>0</v>
      </c>
      <c r="AO47" s="122">
        <f t="shared" si="49"/>
        <v>306750</v>
      </c>
      <c r="AP47" s="122">
        <f t="shared" si="50"/>
        <v>511250</v>
      </c>
      <c r="AQ47" s="122">
        <f t="shared" si="51"/>
        <v>633950</v>
      </c>
      <c r="AR47" s="40">
        <f t="shared" si="52"/>
        <v>3210650</v>
      </c>
    </row>
    <row r="48" spans="2:44" ht="15.75" customHeight="1" x14ac:dyDescent="0.3">
      <c r="B48" s="35" t="s">
        <v>173</v>
      </c>
      <c r="C48" s="102"/>
      <c r="D48" s="39">
        <v>2390</v>
      </c>
      <c r="F48" s="39"/>
      <c r="G48" s="103">
        <f t="shared" si="15"/>
        <v>83650</v>
      </c>
      <c r="H48" s="103">
        <f t="shared" si="16"/>
        <v>83650</v>
      </c>
      <c r="I48" s="103">
        <f t="shared" si="17"/>
        <v>78870</v>
      </c>
      <c r="J48" s="103">
        <f t="shared" si="18"/>
        <v>71700</v>
      </c>
      <c r="K48" s="103">
        <f t="shared" si="19"/>
        <v>71700</v>
      </c>
      <c r="L48" s="201">
        <f t="shared" si="20"/>
        <v>59750</v>
      </c>
      <c r="M48" s="204">
        <f t="shared" si="21"/>
        <v>59750</v>
      </c>
      <c r="N48" s="204">
        <f t="shared" si="22"/>
        <v>23900</v>
      </c>
      <c r="O48" s="204">
        <f t="shared" si="23"/>
        <v>47800</v>
      </c>
      <c r="P48" s="204">
        <f t="shared" si="24"/>
        <v>54970</v>
      </c>
      <c r="Q48" s="39">
        <f t="shared" si="25"/>
        <v>95600</v>
      </c>
      <c r="R48" s="123">
        <f t="shared" si="26"/>
        <v>731340</v>
      </c>
      <c r="S48" s="122">
        <f t="shared" si="27"/>
        <v>262900</v>
      </c>
      <c r="T48" s="213">
        <f t="shared" si="28"/>
        <v>322650</v>
      </c>
      <c r="U48" s="213">
        <f t="shared" si="29"/>
        <v>322650</v>
      </c>
      <c r="V48" s="213">
        <f t="shared" si="30"/>
        <v>239000</v>
      </c>
      <c r="W48" s="213">
        <f t="shared" si="31"/>
        <v>167300</v>
      </c>
      <c r="X48" s="213">
        <f t="shared" si="32"/>
        <v>95600</v>
      </c>
      <c r="Y48" s="213">
        <f t="shared" si="33"/>
        <v>83650</v>
      </c>
      <c r="Z48" s="213">
        <f t="shared" si="34"/>
        <v>71700</v>
      </c>
      <c r="AA48" s="213">
        <f t="shared" si="35"/>
        <v>47800</v>
      </c>
      <c r="AB48" s="213">
        <f t="shared" si="36"/>
        <v>59750</v>
      </c>
      <c r="AC48" s="213">
        <f t="shared" si="37"/>
        <v>83650</v>
      </c>
      <c r="AD48" s="213">
        <f t="shared" si="38"/>
        <v>119500</v>
      </c>
      <c r="AE48" s="40">
        <f t="shared" si="39"/>
        <v>1876150</v>
      </c>
      <c r="AF48" s="122">
        <f t="shared" si="40"/>
        <v>274850</v>
      </c>
      <c r="AG48" s="122">
        <f t="shared" si="41"/>
        <v>334600</v>
      </c>
      <c r="AH48" s="122">
        <f t="shared" si="42"/>
        <v>334600</v>
      </c>
      <c r="AI48" s="122">
        <f t="shared" si="43"/>
        <v>250950</v>
      </c>
      <c r="AJ48" s="122">
        <f t="shared" si="44"/>
        <v>179250</v>
      </c>
      <c r="AK48" s="122">
        <f t="shared" si="45"/>
        <v>107550</v>
      </c>
      <c r="AL48" s="122">
        <f t="shared" si="46"/>
        <v>95600</v>
      </c>
      <c r="AM48" s="122">
        <f t="shared" si="47"/>
        <v>83650</v>
      </c>
      <c r="AN48" s="122">
        <f t="shared" si="48"/>
        <v>59750</v>
      </c>
      <c r="AO48" s="122">
        <f t="shared" si="49"/>
        <v>71700</v>
      </c>
      <c r="AP48" s="122">
        <f t="shared" si="50"/>
        <v>95600</v>
      </c>
      <c r="AQ48" s="122">
        <f t="shared" si="51"/>
        <v>131450</v>
      </c>
      <c r="AR48" s="40">
        <f t="shared" si="52"/>
        <v>2019550</v>
      </c>
    </row>
    <row r="49" spans="2:44" ht="15.75" customHeight="1" x14ac:dyDescent="0.3">
      <c r="B49" s="35" t="s">
        <v>174</v>
      </c>
      <c r="C49" s="102"/>
      <c r="D49" s="39">
        <v>2490</v>
      </c>
      <c r="F49" s="39"/>
      <c r="G49" s="103">
        <f t="shared" si="15"/>
        <v>62250</v>
      </c>
      <c r="H49" s="103">
        <f t="shared" si="16"/>
        <v>62250</v>
      </c>
      <c r="I49" s="103">
        <f t="shared" si="17"/>
        <v>67230</v>
      </c>
      <c r="J49" s="103">
        <f t="shared" si="18"/>
        <v>74700</v>
      </c>
      <c r="K49" s="103">
        <f t="shared" si="19"/>
        <v>74700</v>
      </c>
      <c r="L49" s="201">
        <f t="shared" si="20"/>
        <v>74700</v>
      </c>
      <c r="M49" s="204">
        <f t="shared" si="21"/>
        <v>49800</v>
      </c>
      <c r="N49" s="204">
        <f t="shared" si="22"/>
        <v>24900</v>
      </c>
      <c r="O49" s="204">
        <f t="shared" si="23"/>
        <v>62250</v>
      </c>
      <c r="P49" s="204">
        <f t="shared" si="24"/>
        <v>87150</v>
      </c>
      <c r="Q49" s="39">
        <f t="shared" si="25"/>
        <v>99600</v>
      </c>
      <c r="R49" s="123">
        <f t="shared" si="26"/>
        <v>739530</v>
      </c>
      <c r="S49" s="122">
        <f t="shared" si="27"/>
        <v>199200</v>
      </c>
      <c r="T49" s="213">
        <f t="shared" si="28"/>
        <v>174300</v>
      </c>
      <c r="U49" s="213">
        <f t="shared" si="29"/>
        <v>174300</v>
      </c>
      <c r="V49" s="213">
        <f t="shared" si="30"/>
        <v>199200</v>
      </c>
      <c r="W49" s="213">
        <f t="shared" si="31"/>
        <v>224100</v>
      </c>
      <c r="X49" s="213">
        <f t="shared" si="32"/>
        <v>174300</v>
      </c>
      <c r="Y49" s="213">
        <f t="shared" si="33"/>
        <v>124500</v>
      </c>
      <c r="Z49" s="213">
        <f t="shared" si="34"/>
        <v>124500</v>
      </c>
      <c r="AA49" s="213">
        <f t="shared" si="35"/>
        <v>87150</v>
      </c>
      <c r="AB49" s="213">
        <f t="shared" si="36"/>
        <v>87150</v>
      </c>
      <c r="AC49" s="213">
        <f t="shared" si="37"/>
        <v>124500</v>
      </c>
      <c r="AD49" s="213">
        <f t="shared" si="38"/>
        <v>149400</v>
      </c>
      <c r="AE49" s="40">
        <f t="shared" si="39"/>
        <v>1842600</v>
      </c>
      <c r="AF49" s="122">
        <f t="shared" si="40"/>
        <v>211650</v>
      </c>
      <c r="AG49" s="122">
        <f t="shared" si="41"/>
        <v>186750</v>
      </c>
      <c r="AH49" s="122">
        <f t="shared" si="42"/>
        <v>186750</v>
      </c>
      <c r="AI49" s="122">
        <f t="shared" si="43"/>
        <v>211650</v>
      </c>
      <c r="AJ49" s="122">
        <f t="shared" si="44"/>
        <v>236550</v>
      </c>
      <c r="AK49" s="122">
        <f t="shared" si="45"/>
        <v>186750</v>
      </c>
      <c r="AL49" s="122">
        <f t="shared" si="46"/>
        <v>136950</v>
      </c>
      <c r="AM49" s="122">
        <f t="shared" si="47"/>
        <v>136950</v>
      </c>
      <c r="AN49" s="122">
        <f t="shared" si="48"/>
        <v>99600</v>
      </c>
      <c r="AO49" s="122">
        <f t="shared" si="49"/>
        <v>99600</v>
      </c>
      <c r="AP49" s="122">
        <f t="shared" si="50"/>
        <v>136950</v>
      </c>
      <c r="AQ49" s="122">
        <f t="shared" si="51"/>
        <v>161850</v>
      </c>
      <c r="AR49" s="40">
        <f t="shared" si="52"/>
        <v>1992000</v>
      </c>
    </row>
    <row r="50" spans="2:44" ht="15.75" customHeight="1" x14ac:dyDescent="0.3">
      <c r="B50" s="35" t="s">
        <v>177</v>
      </c>
      <c r="C50" s="102"/>
      <c r="D50" s="39">
        <v>2990</v>
      </c>
      <c r="F50" s="39"/>
      <c r="G50" s="103">
        <f t="shared" si="15"/>
        <v>59800</v>
      </c>
      <c r="H50" s="103">
        <f t="shared" si="16"/>
        <v>59800</v>
      </c>
      <c r="I50" s="103">
        <f t="shared" si="17"/>
        <v>53820</v>
      </c>
      <c r="J50" s="103">
        <f t="shared" si="18"/>
        <v>44850</v>
      </c>
      <c r="K50" s="103">
        <f t="shared" si="19"/>
        <v>14950</v>
      </c>
      <c r="L50" s="268">
        <f t="shared" si="20"/>
        <v>0</v>
      </c>
      <c r="M50" s="269">
        <f t="shared" si="21"/>
        <v>0</v>
      </c>
      <c r="N50" s="269">
        <f t="shared" si="22"/>
        <v>0</v>
      </c>
      <c r="O50" s="269">
        <f t="shared" si="23"/>
        <v>0</v>
      </c>
      <c r="P50" s="269">
        <f t="shared" si="24"/>
        <v>0</v>
      </c>
      <c r="Q50" s="225">
        <f t="shared" si="25"/>
        <v>14950</v>
      </c>
      <c r="R50" s="123">
        <f t="shared" si="26"/>
        <v>248170</v>
      </c>
      <c r="S50" s="122">
        <f t="shared" si="27"/>
        <v>149500</v>
      </c>
      <c r="T50" s="213">
        <f t="shared" si="28"/>
        <v>104650</v>
      </c>
      <c r="U50" s="213">
        <f t="shared" si="29"/>
        <v>104650</v>
      </c>
      <c r="V50" s="213">
        <f t="shared" si="30"/>
        <v>74750</v>
      </c>
      <c r="W50" s="213">
        <f t="shared" si="31"/>
        <v>44850</v>
      </c>
      <c r="X50" s="213">
        <f t="shared" si="32"/>
        <v>14950</v>
      </c>
      <c r="Y50" s="263">
        <f t="shared" si="33"/>
        <v>0</v>
      </c>
      <c r="Z50" s="263">
        <f t="shared" si="34"/>
        <v>0</v>
      </c>
      <c r="AA50" s="263">
        <f t="shared" si="35"/>
        <v>0</v>
      </c>
      <c r="AB50" s="263">
        <f t="shared" si="36"/>
        <v>0</v>
      </c>
      <c r="AC50" s="263">
        <f t="shared" si="37"/>
        <v>0</v>
      </c>
      <c r="AD50" s="213">
        <f t="shared" si="38"/>
        <v>59800</v>
      </c>
      <c r="AE50" s="40">
        <f t="shared" si="39"/>
        <v>553150</v>
      </c>
      <c r="AF50" s="122">
        <f t="shared" si="40"/>
        <v>164450</v>
      </c>
      <c r="AG50" s="122">
        <f t="shared" si="41"/>
        <v>119600</v>
      </c>
      <c r="AH50" s="122">
        <f t="shared" si="42"/>
        <v>119600</v>
      </c>
      <c r="AI50" s="122">
        <f t="shared" si="43"/>
        <v>89700</v>
      </c>
      <c r="AJ50" s="122">
        <f t="shared" si="44"/>
        <v>59800</v>
      </c>
      <c r="AK50" s="122">
        <f t="shared" si="45"/>
        <v>29900</v>
      </c>
      <c r="AL50" s="122">
        <f t="shared" si="46"/>
        <v>0</v>
      </c>
      <c r="AM50" s="122">
        <f t="shared" si="47"/>
        <v>0</v>
      </c>
      <c r="AN50" s="122">
        <f t="shared" si="48"/>
        <v>0</v>
      </c>
      <c r="AO50" s="122">
        <f t="shared" si="49"/>
        <v>0</v>
      </c>
      <c r="AP50" s="122">
        <f t="shared" si="50"/>
        <v>0</v>
      </c>
      <c r="AQ50" s="122">
        <f t="shared" si="51"/>
        <v>74750</v>
      </c>
      <c r="AR50" s="40">
        <f t="shared" si="52"/>
        <v>657800</v>
      </c>
    </row>
    <row r="51" spans="2:44" ht="15.75" customHeight="1" x14ac:dyDescent="0.3">
      <c r="B51" s="35" t="s">
        <v>176</v>
      </c>
      <c r="C51" s="102"/>
      <c r="D51" s="39">
        <v>2990</v>
      </c>
      <c r="F51" s="39"/>
      <c r="G51" s="103">
        <f t="shared" si="15"/>
        <v>74750</v>
      </c>
      <c r="H51" s="103">
        <f t="shared" si="16"/>
        <v>74750</v>
      </c>
      <c r="I51" s="103">
        <f t="shared" si="17"/>
        <v>59800</v>
      </c>
      <c r="J51" s="103">
        <f t="shared" si="18"/>
        <v>59800</v>
      </c>
      <c r="K51" s="235">
        <f t="shared" si="19"/>
        <v>59800</v>
      </c>
      <c r="L51" s="201">
        <f t="shared" si="20"/>
        <v>44850</v>
      </c>
      <c r="M51" s="201">
        <f t="shared" si="21"/>
        <v>44850</v>
      </c>
      <c r="N51" s="201">
        <f t="shared" si="22"/>
        <v>44850</v>
      </c>
      <c r="O51" s="201">
        <f t="shared" si="23"/>
        <v>44850</v>
      </c>
      <c r="P51" s="201">
        <f t="shared" si="24"/>
        <v>59800</v>
      </c>
      <c r="Q51" s="231">
        <f t="shared" si="25"/>
        <v>59800</v>
      </c>
      <c r="R51" s="230">
        <f t="shared" si="26"/>
        <v>627900</v>
      </c>
      <c r="S51" s="122">
        <f t="shared" si="27"/>
        <v>179400</v>
      </c>
      <c r="T51" s="213">
        <f t="shared" si="28"/>
        <v>149500</v>
      </c>
      <c r="U51" s="213">
        <f t="shared" si="29"/>
        <v>149500</v>
      </c>
      <c r="V51" s="213">
        <f t="shared" si="30"/>
        <v>134550</v>
      </c>
      <c r="W51" s="213">
        <f t="shared" si="31"/>
        <v>104650</v>
      </c>
      <c r="X51" s="213">
        <f t="shared" si="32"/>
        <v>104650</v>
      </c>
      <c r="Y51" s="213">
        <f t="shared" si="33"/>
        <v>104650</v>
      </c>
      <c r="Z51" s="213">
        <f t="shared" si="34"/>
        <v>104650</v>
      </c>
      <c r="AA51" s="213">
        <f t="shared" si="35"/>
        <v>74750</v>
      </c>
      <c r="AB51" s="213">
        <f t="shared" si="36"/>
        <v>89700</v>
      </c>
      <c r="AC51" s="213">
        <f t="shared" si="37"/>
        <v>134550</v>
      </c>
      <c r="AD51" s="213">
        <f t="shared" si="38"/>
        <v>179400</v>
      </c>
      <c r="AE51" s="40">
        <f t="shared" si="39"/>
        <v>1509950</v>
      </c>
      <c r="AF51" s="122">
        <f t="shared" si="40"/>
        <v>194350</v>
      </c>
      <c r="AG51" s="122">
        <f t="shared" si="41"/>
        <v>164450</v>
      </c>
      <c r="AH51" s="122">
        <f t="shared" si="42"/>
        <v>164450</v>
      </c>
      <c r="AI51" s="122">
        <f t="shared" si="43"/>
        <v>149500</v>
      </c>
      <c r="AJ51" s="122">
        <f t="shared" si="44"/>
        <v>119600</v>
      </c>
      <c r="AK51" s="122">
        <f t="shared" si="45"/>
        <v>119600</v>
      </c>
      <c r="AL51" s="122">
        <f t="shared" si="46"/>
        <v>119600</v>
      </c>
      <c r="AM51" s="122">
        <f t="shared" si="47"/>
        <v>119600</v>
      </c>
      <c r="AN51" s="122">
        <f t="shared" si="48"/>
        <v>89700</v>
      </c>
      <c r="AO51" s="122">
        <f t="shared" si="49"/>
        <v>104650</v>
      </c>
      <c r="AP51" s="122">
        <f t="shared" si="50"/>
        <v>149500</v>
      </c>
      <c r="AQ51" s="122">
        <f t="shared" si="51"/>
        <v>194350</v>
      </c>
      <c r="AR51" s="40">
        <f t="shared" si="52"/>
        <v>1689350</v>
      </c>
    </row>
    <row r="52" spans="2:44" ht="15.75" customHeight="1" x14ac:dyDescent="0.3">
      <c r="B52" s="215" t="s">
        <v>175</v>
      </c>
      <c r="C52" s="227"/>
      <c r="D52" s="225">
        <v>2990</v>
      </c>
      <c r="F52" s="39"/>
      <c r="G52" s="103">
        <f t="shared" si="15"/>
        <v>74750</v>
      </c>
      <c r="H52" s="103">
        <f t="shared" si="16"/>
        <v>74750</v>
      </c>
      <c r="I52" s="103">
        <f t="shared" si="17"/>
        <v>59800</v>
      </c>
      <c r="J52" s="221">
        <f t="shared" si="18"/>
        <v>59800</v>
      </c>
      <c r="K52" s="224">
        <f t="shared" si="19"/>
        <v>59800</v>
      </c>
      <c r="L52" s="201">
        <f t="shared" si="20"/>
        <v>44850</v>
      </c>
      <c r="M52" s="201">
        <f t="shared" si="21"/>
        <v>44850</v>
      </c>
      <c r="N52" s="201">
        <f t="shared" si="22"/>
        <v>44850</v>
      </c>
      <c r="O52" s="201">
        <f t="shared" si="23"/>
        <v>44850</v>
      </c>
      <c r="P52" s="201">
        <f t="shared" si="24"/>
        <v>59800</v>
      </c>
      <c r="Q52" s="231">
        <f t="shared" si="25"/>
        <v>59800</v>
      </c>
      <c r="R52" s="230">
        <f t="shared" si="26"/>
        <v>627900</v>
      </c>
      <c r="S52" s="122">
        <f t="shared" si="27"/>
        <v>179400</v>
      </c>
      <c r="T52" s="213">
        <f t="shared" si="28"/>
        <v>149500</v>
      </c>
      <c r="U52" s="213">
        <f t="shared" si="29"/>
        <v>149500</v>
      </c>
      <c r="V52" s="213">
        <f t="shared" si="30"/>
        <v>134550</v>
      </c>
      <c r="W52" s="213">
        <f t="shared" si="31"/>
        <v>104650</v>
      </c>
      <c r="X52" s="213">
        <f t="shared" si="32"/>
        <v>104650</v>
      </c>
      <c r="Y52" s="213">
        <f t="shared" si="33"/>
        <v>104650</v>
      </c>
      <c r="Z52" s="213">
        <f t="shared" si="34"/>
        <v>104650</v>
      </c>
      <c r="AA52" s="213">
        <f t="shared" si="35"/>
        <v>74750</v>
      </c>
      <c r="AB52" s="213">
        <f t="shared" si="36"/>
        <v>89700</v>
      </c>
      <c r="AC52" s="213">
        <f t="shared" si="37"/>
        <v>134550</v>
      </c>
      <c r="AD52" s="213">
        <f t="shared" si="38"/>
        <v>179400</v>
      </c>
      <c r="AE52" s="40">
        <f t="shared" si="39"/>
        <v>1509950</v>
      </c>
      <c r="AF52" s="122">
        <f t="shared" si="40"/>
        <v>194350</v>
      </c>
      <c r="AG52" s="122">
        <f t="shared" si="41"/>
        <v>164450</v>
      </c>
      <c r="AH52" s="122">
        <f t="shared" si="42"/>
        <v>164450</v>
      </c>
      <c r="AI52" s="122">
        <f t="shared" si="43"/>
        <v>149500</v>
      </c>
      <c r="AJ52" s="122">
        <f t="shared" si="44"/>
        <v>119600</v>
      </c>
      <c r="AK52" s="122">
        <f t="shared" si="45"/>
        <v>119600</v>
      </c>
      <c r="AL52" s="122">
        <f t="shared" si="46"/>
        <v>119600</v>
      </c>
      <c r="AM52" s="122">
        <f t="shared" si="47"/>
        <v>119600</v>
      </c>
      <c r="AN52" s="122">
        <f t="shared" si="48"/>
        <v>89700</v>
      </c>
      <c r="AO52" s="122">
        <f t="shared" si="49"/>
        <v>104650</v>
      </c>
      <c r="AP52" s="122">
        <f t="shared" si="50"/>
        <v>149500</v>
      </c>
      <c r="AQ52" s="122">
        <f t="shared" si="51"/>
        <v>194350</v>
      </c>
      <c r="AR52" s="40">
        <f t="shared" si="52"/>
        <v>1689350</v>
      </c>
    </row>
    <row r="53" spans="2:44" s="218" customFormat="1" ht="15.75" customHeight="1" x14ac:dyDescent="0.3">
      <c r="B53" s="35" t="s">
        <v>180</v>
      </c>
      <c r="C53" s="229"/>
      <c r="D53" s="231">
        <v>6090</v>
      </c>
      <c r="F53" s="225"/>
      <c r="G53" s="236">
        <f t="shared" ref="G53:G59" si="53">PRODUCT(D53,G15)</f>
        <v>0</v>
      </c>
      <c r="H53" s="236">
        <f t="shared" ref="H53:H59" si="54">PRODUCT(D53,H15)</f>
        <v>0</v>
      </c>
      <c r="I53" s="236">
        <f t="shared" ref="I53:I59" si="55">PRODUCT(D53,I15)</f>
        <v>0</v>
      </c>
      <c r="J53" s="240">
        <f t="shared" ref="J53:J59" si="56">PRODUCT(D53,J15)</f>
        <v>0</v>
      </c>
      <c r="K53" s="224">
        <f t="shared" ref="K53:K59" si="57">PRODUCT(D53,K15)</f>
        <v>213150</v>
      </c>
      <c r="L53" s="201">
        <f t="shared" ref="L53:L59" si="58">PRODUCT(D53,L15)</f>
        <v>517650</v>
      </c>
      <c r="M53" s="201">
        <f t="shared" ref="M53:M59" si="59">PRODUCT(D53,M15)</f>
        <v>578550</v>
      </c>
      <c r="N53" s="201">
        <f t="shared" ref="N53:N59" si="60">PRODUCT(D53,N15)</f>
        <v>152250</v>
      </c>
      <c r="O53" s="266">
        <f t="shared" ref="O53:O59" si="61">PRODUCT(D53,O15)</f>
        <v>0</v>
      </c>
      <c r="P53" s="266">
        <f t="shared" ref="P53:P59" si="62">PRODUCT(D53,P15)</f>
        <v>0</v>
      </c>
      <c r="Q53" s="267">
        <f t="shared" ref="Q53:Q59" si="63">PRODUCT(D53,Q15)</f>
        <v>0</v>
      </c>
      <c r="R53" s="230">
        <f t="shared" si="26"/>
        <v>1461600</v>
      </c>
      <c r="S53" s="264">
        <f t="shared" ref="S53:S59" si="64">PRODUCT(S15,D53)</f>
        <v>0</v>
      </c>
      <c r="T53" s="263">
        <f t="shared" ref="T53:T59" si="65">PRODUCT(T15,D53)</f>
        <v>0</v>
      </c>
      <c r="U53" s="263">
        <f t="shared" ref="U53:U59" si="66">PRODUCT(U15,D53)</f>
        <v>0</v>
      </c>
      <c r="V53" s="263">
        <f t="shared" ref="V53:V59" si="67">PRODUCT(V15,D53)</f>
        <v>0</v>
      </c>
      <c r="W53" s="263">
        <f t="shared" ref="W53:W59" si="68">PRODUCT(W15,D53)</f>
        <v>0</v>
      </c>
      <c r="X53" s="213">
        <f t="shared" ref="X53:X59" si="69">PRODUCT(X15,D53)</f>
        <v>274050</v>
      </c>
      <c r="Y53" s="213">
        <f t="shared" ref="Y53:Y59" si="70">PRODUCT(Y15,D53)</f>
        <v>609000</v>
      </c>
      <c r="Z53" s="213">
        <f t="shared" ref="Z53:Z59" si="71">PRODUCT(Z15,D53)</f>
        <v>791700</v>
      </c>
      <c r="AA53" s="213">
        <f t="shared" ref="AA53:AA59" si="72">PRODUCT(AA15,D53)</f>
        <v>182700</v>
      </c>
      <c r="AB53" s="263">
        <f t="shared" ref="AB53:AB59" si="73">PRODUCT(AB15,D53)</f>
        <v>0</v>
      </c>
      <c r="AC53" s="263">
        <f t="shared" ref="AC53:AC59" si="74">PRODUCT(AC15,D53)</f>
        <v>0</v>
      </c>
      <c r="AD53" s="263">
        <f t="shared" ref="AD53:AD59" si="75">PRODUCT(AD15,D53)</f>
        <v>0</v>
      </c>
      <c r="AE53" s="40">
        <f t="shared" si="39"/>
        <v>1857450</v>
      </c>
      <c r="AF53" s="122">
        <f t="shared" ref="AF53:AF59" si="76">PRODUCT(AF15,D53)</f>
        <v>0</v>
      </c>
      <c r="AG53" s="122">
        <f t="shared" ref="AG53:AG59" si="77">PRODUCT(AG15,D53)</f>
        <v>0</v>
      </c>
      <c r="AH53" s="122">
        <f t="shared" ref="AH53:AH59" si="78">PRODUCT(AH15,D53)</f>
        <v>0</v>
      </c>
      <c r="AI53" s="122">
        <f t="shared" ref="AI53:AI59" si="79">PRODUCT(AI15,D53)</f>
        <v>0</v>
      </c>
      <c r="AJ53" s="122">
        <f t="shared" ref="AJ53:AJ59" si="80">PRODUCT(AJ15,D53)</f>
        <v>0</v>
      </c>
      <c r="AK53" s="122">
        <f t="shared" ref="AK53:AK59" si="81">PRODUCT(AK15,D53)</f>
        <v>304500</v>
      </c>
      <c r="AL53" s="122">
        <f t="shared" ref="AL53:AL59" si="82">PRODUCT(AL15,D53)</f>
        <v>639450</v>
      </c>
      <c r="AM53" s="122">
        <f t="shared" ref="AM53:AM59" si="83">PRODUCT(AM15,D53)</f>
        <v>822150</v>
      </c>
      <c r="AN53" s="122">
        <f t="shared" ref="AN53:AN59" si="84">PRODUCT(AN15,D53)</f>
        <v>213150</v>
      </c>
      <c r="AO53" s="122">
        <f t="shared" ref="AO53:AO59" si="85">PRODUCT(AO15,D53)</f>
        <v>0</v>
      </c>
      <c r="AP53" s="122">
        <f t="shared" ref="AP53:AP59" si="86">PRODUCT(AP15,D53)</f>
        <v>0</v>
      </c>
      <c r="AQ53" s="122">
        <f t="shared" ref="AQ53:AQ59" si="87">PRODUCT(AQ15,D53)</f>
        <v>0</v>
      </c>
      <c r="AR53" s="40">
        <f t="shared" si="52"/>
        <v>1979250</v>
      </c>
    </row>
    <row r="54" spans="2:44" s="218" customFormat="1" ht="15.75" customHeight="1" x14ac:dyDescent="0.3">
      <c r="B54" s="35" t="s">
        <v>181</v>
      </c>
      <c r="C54" s="229"/>
      <c r="D54" s="231">
        <v>5090</v>
      </c>
      <c r="F54" s="225"/>
      <c r="G54" s="236">
        <f t="shared" si="53"/>
        <v>0</v>
      </c>
      <c r="H54" s="236">
        <f t="shared" si="54"/>
        <v>0</v>
      </c>
      <c r="I54" s="236">
        <f t="shared" si="55"/>
        <v>0</v>
      </c>
      <c r="J54" s="240">
        <f t="shared" si="56"/>
        <v>0</v>
      </c>
      <c r="K54" s="224">
        <f t="shared" si="57"/>
        <v>178150</v>
      </c>
      <c r="L54" s="201">
        <f t="shared" si="58"/>
        <v>432650</v>
      </c>
      <c r="M54" s="201">
        <f t="shared" si="59"/>
        <v>483550</v>
      </c>
      <c r="N54" s="201">
        <f t="shared" si="60"/>
        <v>127250</v>
      </c>
      <c r="O54" s="266">
        <f t="shared" si="61"/>
        <v>0</v>
      </c>
      <c r="P54" s="266">
        <f t="shared" si="62"/>
        <v>0</v>
      </c>
      <c r="Q54" s="267">
        <f t="shared" si="63"/>
        <v>0</v>
      </c>
      <c r="R54" s="230">
        <f t="shared" si="26"/>
        <v>1221600</v>
      </c>
      <c r="S54" s="264">
        <f t="shared" si="64"/>
        <v>0</v>
      </c>
      <c r="T54" s="263">
        <f t="shared" si="65"/>
        <v>0</v>
      </c>
      <c r="U54" s="263">
        <f t="shared" si="66"/>
        <v>0</v>
      </c>
      <c r="V54" s="263">
        <f t="shared" si="67"/>
        <v>0</v>
      </c>
      <c r="W54" s="263">
        <f t="shared" si="68"/>
        <v>0</v>
      </c>
      <c r="X54" s="213">
        <f t="shared" si="69"/>
        <v>229050</v>
      </c>
      <c r="Y54" s="213">
        <f t="shared" si="70"/>
        <v>509000</v>
      </c>
      <c r="Z54" s="213">
        <f t="shared" si="71"/>
        <v>661700</v>
      </c>
      <c r="AA54" s="213">
        <f t="shared" si="72"/>
        <v>152700</v>
      </c>
      <c r="AB54" s="263">
        <f t="shared" si="73"/>
        <v>0</v>
      </c>
      <c r="AC54" s="263">
        <f t="shared" si="74"/>
        <v>0</v>
      </c>
      <c r="AD54" s="263">
        <f t="shared" si="75"/>
        <v>0</v>
      </c>
      <c r="AE54" s="40">
        <f t="shared" si="39"/>
        <v>1552450</v>
      </c>
      <c r="AF54" s="122">
        <f t="shared" si="76"/>
        <v>0</v>
      </c>
      <c r="AG54" s="122">
        <f t="shared" si="77"/>
        <v>0</v>
      </c>
      <c r="AH54" s="122">
        <f t="shared" si="78"/>
        <v>0</v>
      </c>
      <c r="AI54" s="122">
        <f t="shared" si="79"/>
        <v>0</v>
      </c>
      <c r="AJ54" s="122">
        <f t="shared" si="80"/>
        <v>0</v>
      </c>
      <c r="AK54" s="122">
        <f t="shared" si="81"/>
        <v>254500</v>
      </c>
      <c r="AL54" s="122">
        <f t="shared" si="82"/>
        <v>534450</v>
      </c>
      <c r="AM54" s="122">
        <f t="shared" si="83"/>
        <v>687150</v>
      </c>
      <c r="AN54" s="122">
        <f t="shared" si="84"/>
        <v>178150</v>
      </c>
      <c r="AO54" s="122">
        <f t="shared" si="85"/>
        <v>0</v>
      </c>
      <c r="AP54" s="122">
        <f t="shared" si="86"/>
        <v>0</v>
      </c>
      <c r="AQ54" s="122">
        <f t="shared" si="87"/>
        <v>0</v>
      </c>
      <c r="AR54" s="40">
        <f t="shared" si="52"/>
        <v>1654250</v>
      </c>
    </row>
    <row r="55" spans="2:44" s="218" customFormat="1" ht="15.75" customHeight="1" x14ac:dyDescent="0.3">
      <c r="B55" s="35" t="s">
        <v>182</v>
      </c>
      <c r="C55" s="229"/>
      <c r="D55" s="231">
        <v>5090</v>
      </c>
      <c r="F55" s="225"/>
      <c r="G55" s="236">
        <f t="shared" si="53"/>
        <v>0</v>
      </c>
      <c r="H55" s="236">
        <f t="shared" si="54"/>
        <v>0</v>
      </c>
      <c r="I55" s="236">
        <f t="shared" si="55"/>
        <v>0</v>
      </c>
      <c r="J55" s="240">
        <f t="shared" si="56"/>
        <v>0</v>
      </c>
      <c r="K55" s="224">
        <f t="shared" si="57"/>
        <v>229050</v>
      </c>
      <c r="L55" s="201">
        <f t="shared" si="58"/>
        <v>610800</v>
      </c>
      <c r="M55" s="201">
        <f t="shared" si="59"/>
        <v>712600</v>
      </c>
      <c r="N55" s="201">
        <f t="shared" si="60"/>
        <v>101800</v>
      </c>
      <c r="O55" s="266">
        <f t="shared" si="61"/>
        <v>0</v>
      </c>
      <c r="P55" s="266">
        <f t="shared" si="62"/>
        <v>0</v>
      </c>
      <c r="Q55" s="267">
        <f t="shared" si="63"/>
        <v>0</v>
      </c>
      <c r="R55" s="230">
        <f t="shared" si="26"/>
        <v>1654250</v>
      </c>
      <c r="S55" s="264">
        <f t="shared" si="64"/>
        <v>0</v>
      </c>
      <c r="T55" s="263">
        <f t="shared" si="65"/>
        <v>0</v>
      </c>
      <c r="U55" s="263">
        <f t="shared" si="66"/>
        <v>0</v>
      </c>
      <c r="V55" s="263">
        <f t="shared" si="67"/>
        <v>0</v>
      </c>
      <c r="W55" s="263">
        <f t="shared" si="68"/>
        <v>0</v>
      </c>
      <c r="X55" s="213">
        <f t="shared" si="69"/>
        <v>330850</v>
      </c>
      <c r="Y55" s="213">
        <f t="shared" si="70"/>
        <v>763500</v>
      </c>
      <c r="Z55" s="213">
        <f t="shared" si="71"/>
        <v>916200</v>
      </c>
      <c r="AA55" s="213">
        <f t="shared" si="72"/>
        <v>178150</v>
      </c>
      <c r="AB55" s="263">
        <f t="shared" si="73"/>
        <v>0</v>
      </c>
      <c r="AC55" s="263">
        <f t="shared" si="74"/>
        <v>0</v>
      </c>
      <c r="AD55" s="263">
        <f t="shared" si="75"/>
        <v>0</v>
      </c>
      <c r="AE55" s="40">
        <f t="shared" si="39"/>
        <v>2188700</v>
      </c>
      <c r="AF55" s="122">
        <f t="shared" si="76"/>
        <v>0</v>
      </c>
      <c r="AG55" s="122">
        <f t="shared" si="77"/>
        <v>0</v>
      </c>
      <c r="AH55" s="122">
        <f t="shared" si="78"/>
        <v>0</v>
      </c>
      <c r="AI55" s="122">
        <f t="shared" si="79"/>
        <v>0</v>
      </c>
      <c r="AJ55" s="122">
        <f t="shared" si="80"/>
        <v>0</v>
      </c>
      <c r="AK55" s="122">
        <f t="shared" si="81"/>
        <v>356300</v>
      </c>
      <c r="AL55" s="122">
        <f t="shared" si="82"/>
        <v>788950</v>
      </c>
      <c r="AM55" s="122">
        <f t="shared" si="83"/>
        <v>941650</v>
      </c>
      <c r="AN55" s="122">
        <f t="shared" si="84"/>
        <v>203600</v>
      </c>
      <c r="AO55" s="122">
        <f t="shared" si="85"/>
        <v>0</v>
      </c>
      <c r="AP55" s="122">
        <f t="shared" si="86"/>
        <v>0</v>
      </c>
      <c r="AQ55" s="122">
        <f t="shared" si="87"/>
        <v>0</v>
      </c>
      <c r="AR55" s="40">
        <f t="shared" si="52"/>
        <v>2290500</v>
      </c>
    </row>
    <row r="56" spans="2:44" s="218" customFormat="1" ht="15.75" customHeight="1" x14ac:dyDescent="0.3">
      <c r="B56" s="212" t="s">
        <v>183</v>
      </c>
      <c r="C56" s="229"/>
      <c r="D56" s="231">
        <v>3290</v>
      </c>
      <c r="F56" s="225"/>
      <c r="G56" s="236">
        <f t="shared" si="53"/>
        <v>0</v>
      </c>
      <c r="H56" s="236">
        <f t="shared" si="54"/>
        <v>0</v>
      </c>
      <c r="I56" s="236">
        <f t="shared" si="55"/>
        <v>0</v>
      </c>
      <c r="J56" s="240">
        <f t="shared" si="56"/>
        <v>0</v>
      </c>
      <c r="K56" s="265">
        <f t="shared" si="57"/>
        <v>0</v>
      </c>
      <c r="L56" s="266">
        <f t="shared" si="58"/>
        <v>0</v>
      </c>
      <c r="M56" s="266">
        <f t="shared" si="59"/>
        <v>0</v>
      </c>
      <c r="N56" s="266">
        <f t="shared" si="60"/>
        <v>0</v>
      </c>
      <c r="O56" s="201">
        <f t="shared" si="61"/>
        <v>49350</v>
      </c>
      <c r="P56" s="201">
        <f t="shared" si="62"/>
        <v>131600</v>
      </c>
      <c r="Q56" s="231">
        <f t="shared" si="63"/>
        <v>82250</v>
      </c>
      <c r="R56" s="230">
        <f t="shared" si="26"/>
        <v>263200</v>
      </c>
      <c r="S56" s="122">
        <f t="shared" si="64"/>
        <v>16450</v>
      </c>
      <c r="T56" s="263">
        <f t="shared" si="65"/>
        <v>0</v>
      </c>
      <c r="U56" s="263">
        <f t="shared" si="66"/>
        <v>0</v>
      </c>
      <c r="V56" s="213">
        <f t="shared" si="67"/>
        <v>32900</v>
      </c>
      <c r="W56" s="213">
        <f t="shared" si="68"/>
        <v>164500</v>
      </c>
      <c r="X56" s="213">
        <f t="shared" si="69"/>
        <v>98700</v>
      </c>
      <c r="Y56" s="263">
        <f t="shared" si="70"/>
        <v>0</v>
      </c>
      <c r="Z56" s="263">
        <f t="shared" si="71"/>
        <v>0</v>
      </c>
      <c r="AA56" s="263">
        <f t="shared" si="72"/>
        <v>0</v>
      </c>
      <c r="AB56" s="213">
        <f t="shared" si="73"/>
        <v>49350</v>
      </c>
      <c r="AC56" s="213">
        <f t="shared" si="74"/>
        <v>131600</v>
      </c>
      <c r="AD56" s="213">
        <f t="shared" si="75"/>
        <v>180950</v>
      </c>
      <c r="AE56" s="40">
        <f t="shared" si="39"/>
        <v>674450</v>
      </c>
      <c r="AF56" s="122">
        <f t="shared" si="76"/>
        <v>32900</v>
      </c>
      <c r="AG56" s="122">
        <f t="shared" si="77"/>
        <v>0</v>
      </c>
      <c r="AH56" s="122">
        <f t="shared" si="78"/>
        <v>0</v>
      </c>
      <c r="AI56" s="122">
        <f t="shared" si="79"/>
        <v>49350</v>
      </c>
      <c r="AJ56" s="122">
        <f t="shared" si="80"/>
        <v>180950</v>
      </c>
      <c r="AK56" s="122">
        <f t="shared" si="81"/>
        <v>115150</v>
      </c>
      <c r="AL56" s="122">
        <f t="shared" si="82"/>
        <v>0</v>
      </c>
      <c r="AM56" s="122">
        <f t="shared" si="83"/>
        <v>0</v>
      </c>
      <c r="AN56" s="122">
        <f t="shared" si="84"/>
        <v>0</v>
      </c>
      <c r="AO56" s="122">
        <f t="shared" si="85"/>
        <v>65800</v>
      </c>
      <c r="AP56" s="122">
        <f t="shared" si="86"/>
        <v>148050</v>
      </c>
      <c r="AQ56" s="122">
        <f t="shared" si="87"/>
        <v>197400</v>
      </c>
      <c r="AR56" s="40">
        <f t="shared" si="52"/>
        <v>789600</v>
      </c>
    </row>
    <row r="57" spans="2:44" s="218" customFormat="1" ht="15.75" customHeight="1" x14ac:dyDescent="0.3">
      <c r="B57" s="212" t="s">
        <v>184</v>
      </c>
      <c r="C57" s="229"/>
      <c r="D57" s="231">
        <v>2590</v>
      </c>
      <c r="F57" s="225"/>
      <c r="G57" s="236">
        <f t="shared" si="53"/>
        <v>0</v>
      </c>
      <c r="H57" s="236">
        <f t="shared" si="54"/>
        <v>0</v>
      </c>
      <c r="I57" s="236">
        <f t="shared" si="55"/>
        <v>0</v>
      </c>
      <c r="J57" s="240">
        <f t="shared" si="56"/>
        <v>0</v>
      </c>
      <c r="K57" s="265">
        <f t="shared" si="57"/>
        <v>0</v>
      </c>
      <c r="L57" s="266">
        <f t="shared" si="58"/>
        <v>0</v>
      </c>
      <c r="M57" s="266">
        <f t="shared" si="59"/>
        <v>0</v>
      </c>
      <c r="N57" s="266">
        <f t="shared" si="60"/>
        <v>0</v>
      </c>
      <c r="O57" s="266">
        <f t="shared" si="61"/>
        <v>0</v>
      </c>
      <c r="P57" s="201">
        <f t="shared" si="62"/>
        <v>90650</v>
      </c>
      <c r="Q57" s="231">
        <f t="shared" si="63"/>
        <v>116550</v>
      </c>
      <c r="R57" s="230">
        <f t="shared" si="26"/>
        <v>207200</v>
      </c>
      <c r="S57" s="122">
        <f t="shared" si="64"/>
        <v>259000</v>
      </c>
      <c r="T57" s="213">
        <f t="shared" si="65"/>
        <v>336700</v>
      </c>
      <c r="U57" s="213">
        <f t="shared" si="66"/>
        <v>336700</v>
      </c>
      <c r="V57" s="213">
        <f t="shared" si="67"/>
        <v>259000</v>
      </c>
      <c r="W57" s="213">
        <f t="shared" si="68"/>
        <v>181300</v>
      </c>
      <c r="X57" s="213">
        <f t="shared" si="69"/>
        <v>51800</v>
      </c>
      <c r="Y57" s="213">
        <f t="shared" si="70"/>
        <v>51800</v>
      </c>
      <c r="Z57" s="213">
        <f t="shared" si="71"/>
        <v>64750</v>
      </c>
      <c r="AA57" s="213">
        <f t="shared" si="72"/>
        <v>25900</v>
      </c>
      <c r="AB57" s="213">
        <f t="shared" si="73"/>
        <v>38850</v>
      </c>
      <c r="AC57" s="213">
        <f t="shared" si="74"/>
        <v>77700</v>
      </c>
      <c r="AD57" s="213">
        <f t="shared" si="75"/>
        <v>181300</v>
      </c>
      <c r="AE57" s="40">
        <f t="shared" si="39"/>
        <v>1864800</v>
      </c>
      <c r="AF57" s="122">
        <f t="shared" si="76"/>
        <v>271950</v>
      </c>
      <c r="AG57" s="122">
        <f t="shared" si="77"/>
        <v>349650</v>
      </c>
      <c r="AH57" s="122">
        <f t="shared" si="78"/>
        <v>349650</v>
      </c>
      <c r="AI57" s="122">
        <f t="shared" si="79"/>
        <v>271950</v>
      </c>
      <c r="AJ57" s="122">
        <f t="shared" si="80"/>
        <v>194250</v>
      </c>
      <c r="AK57" s="122">
        <f t="shared" si="81"/>
        <v>64750</v>
      </c>
      <c r="AL57" s="122">
        <f t="shared" si="82"/>
        <v>64750</v>
      </c>
      <c r="AM57" s="122">
        <f t="shared" si="83"/>
        <v>77700</v>
      </c>
      <c r="AN57" s="122">
        <f t="shared" si="84"/>
        <v>38850</v>
      </c>
      <c r="AO57" s="122">
        <f t="shared" si="85"/>
        <v>51800</v>
      </c>
      <c r="AP57" s="122">
        <f t="shared" si="86"/>
        <v>90650</v>
      </c>
      <c r="AQ57" s="122">
        <f t="shared" si="87"/>
        <v>194250</v>
      </c>
      <c r="AR57" s="40">
        <f t="shared" si="52"/>
        <v>2020200</v>
      </c>
    </row>
    <row r="58" spans="2:44" s="218" customFormat="1" ht="15.75" customHeight="1" x14ac:dyDescent="0.3">
      <c r="B58" s="212" t="s">
        <v>185</v>
      </c>
      <c r="C58" s="229"/>
      <c r="D58" s="231">
        <v>2390</v>
      </c>
      <c r="F58" s="225"/>
      <c r="G58" s="236">
        <f t="shared" si="53"/>
        <v>0</v>
      </c>
      <c r="H58" s="236">
        <f t="shared" si="54"/>
        <v>0</v>
      </c>
      <c r="I58" s="236">
        <f t="shared" si="55"/>
        <v>0</v>
      </c>
      <c r="J58" s="240">
        <f t="shared" si="56"/>
        <v>0</v>
      </c>
      <c r="K58" s="265">
        <f t="shared" si="57"/>
        <v>0</v>
      </c>
      <c r="L58" s="266">
        <f t="shared" si="58"/>
        <v>0</v>
      </c>
      <c r="M58" s="266">
        <f t="shared" si="59"/>
        <v>0</v>
      </c>
      <c r="N58" s="266">
        <f t="shared" si="60"/>
        <v>0</v>
      </c>
      <c r="O58" s="266">
        <f t="shared" si="61"/>
        <v>0</v>
      </c>
      <c r="P58" s="201">
        <f t="shared" si="62"/>
        <v>47800</v>
      </c>
      <c r="Q58" s="231">
        <f t="shared" si="63"/>
        <v>71700</v>
      </c>
      <c r="R58" s="230">
        <f t="shared" si="26"/>
        <v>119500</v>
      </c>
      <c r="S58" s="122">
        <f t="shared" si="64"/>
        <v>191200</v>
      </c>
      <c r="T58" s="213">
        <f t="shared" si="65"/>
        <v>215100</v>
      </c>
      <c r="U58" s="213">
        <f t="shared" si="66"/>
        <v>215100</v>
      </c>
      <c r="V58" s="213">
        <f t="shared" si="67"/>
        <v>143400</v>
      </c>
      <c r="W58" s="213">
        <f t="shared" si="68"/>
        <v>119500</v>
      </c>
      <c r="X58" s="213">
        <f t="shared" si="69"/>
        <v>47800</v>
      </c>
      <c r="Y58" s="213">
        <f t="shared" si="70"/>
        <v>47800</v>
      </c>
      <c r="Z58" s="213">
        <f t="shared" si="71"/>
        <v>59750</v>
      </c>
      <c r="AA58" s="213">
        <f t="shared" si="72"/>
        <v>23900</v>
      </c>
      <c r="AB58" s="213">
        <f t="shared" si="73"/>
        <v>35850</v>
      </c>
      <c r="AC58" s="213">
        <f t="shared" si="74"/>
        <v>71700</v>
      </c>
      <c r="AD58" s="213">
        <f t="shared" si="75"/>
        <v>167300</v>
      </c>
      <c r="AE58" s="40">
        <f t="shared" si="39"/>
        <v>1338400</v>
      </c>
      <c r="AF58" s="122">
        <f t="shared" si="76"/>
        <v>203150</v>
      </c>
      <c r="AG58" s="122">
        <f t="shared" si="77"/>
        <v>227050</v>
      </c>
      <c r="AH58" s="122">
        <f t="shared" si="78"/>
        <v>227050</v>
      </c>
      <c r="AI58" s="122">
        <f t="shared" si="79"/>
        <v>155350</v>
      </c>
      <c r="AJ58" s="122">
        <f t="shared" si="80"/>
        <v>131450</v>
      </c>
      <c r="AK58" s="122">
        <f t="shared" si="81"/>
        <v>59750</v>
      </c>
      <c r="AL58" s="122">
        <f t="shared" si="82"/>
        <v>59750</v>
      </c>
      <c r="AM58" s="122">
        <f t="shared" si="83"/>
        <v>71700</v>
      </c>
      <c r="AN58" s="122">
        <f t="shared" si="84"/>
        <v>35850</v>
      </c>
      <c r="AO58" s="122">
        <f t="shared" si="85"/>
        <v>47800</v>
      </c>
      <c r="AP58" s="122">
        <f t="shared" si="86"/>
        <v>83650</v>
      </c>
      <c r="AQ58" s="122">
        <f t="shared" si="87"/>
        <v>179250</v>
      </c>
      <c r="AR58" s="40">
        <f t="shared" si="52"/>
        <v>1481800</v>
      </c>
    </row>
    <row r="59" spans="2:44" s="218" customFormat="1" ht="15.75" customHeight="1" x14ac:dyDescent="0.3">
      <c r="B59" s="212" t="s">
        <v>186</v>
      </c>
      <c r="C59" s="229"/>
      <c r="D59" s="231">
        <v>2490</v>
      </c>
      <c r="F59" s="225"/>
      <c r="G59" s="236">
        <f t="shared" si="53"/>
        <v>0</v>
      </c>
      <c r="H59" s="236">
        <f t="shared" si="54"/>
        <v>0</v>
      </c>
      <c r="I59" s="236">
        <f t="shared" si="55"/>
        <v>0</v>
      </c>
      <c r="J59" s="240">
        <f t="shared" si="56"/>
        <v>0</v>
      </c>
      <c r="K59" s="265">
        <f t="shared" si="57"/>
        <v>0</v>
      </c>
      <c r="L59" s="266">
        <f t="shared" si="58"/>
        <v>0</v>
      </c>
      <c r="M59" s="266">
        <f t="shared" si="59"/>
        <v>0</v>
      </c>
      <c r="N59" s="266">
        <f t="shared" si="60"/>
        <v>0</v>
      </c>
      <c r="O59" s="266">
        <f t="shared" si="61"/>
        <v>0</v>
      </c>
      <c r="P59" s="201">
        <f t="shared" si="62"/>
        <v>62250</v>
      </c>
      <c r="Q59" s="231">
        <f t="shared" si="63"/>
        <v>87150</v>
      </c>
      <c r="R59" s="230">
        <f t="shared" si="26"/>
        <v>149400</v>
      </c>
      <c r="S59" s="122">
        <f t="shared" si="64"/>
        <v>224100</v>
      </c>
      <c r="T59" s="213">
        <f t="shared" si="65"/>
        <v>249000</v>
      </c>
      <c r="U59" s="213">
        <f t="shared" si="66"/>
        <v>249000</v>
      </c>
      <c r="V59" s="213">
        <f t="shared" si="67"/>
        <v>149400</v>
      </c>
      <c r="W59" s="213">
        <f t="shared" si="68"/>
        <v>124500</v>
      </c>
      <c r="X59" s="213">
        <f t="shared" si="69"/>
        <v>49800</v>
      </c>
      <c r="Y59" s="213">
        <f t="shared" si="70"/>
        <v>49800</v>
      </c>
      <c r="Z59" s="213">
        <f t="shared" si="71"/>
        <v>62250</v>
      </c>
      <c r="AA59" s="213">
        <f t="shared" si="72"/>
        <v>24900</v>
      </c>
      <c r="AB59" s="213">
        <f t="shared" si="73"/>
        <v>37350</v>
      </c>
      <c r="AC59" s="213">
        <f t="shared" si="74"/>
        <v>74700</v>
      </c>
      <c r="AD59" s="213">
        <f t="shared" si="75"/>
        <v>174300</v>
      </c>
      <c r="AE59" s="40">
        <f t="shared" si="39"/>
        <v>1469100</v>
      </c>
      <c r="AF59" s="122">
        <f t="shared" si="76"/>
        <v>211650</v>
      </c>
      <c r="AG59" s="122">
        <f t="shared" si="77"/>
        <v>236550</v>
      </c>
      <c r="AH59" s="122">
        <f t="shared" si="78"/>
        <v>236550</v>
      </c>
      <c r="AI59" s="122">
        <f t="shared" si="79"/>
        <v>161850</v>
      </c>
      <c r="AJ59" s="122">
        <f t="shared" si="80"/>
        <v>136950</v>
      </c>
      <c r="AK59" s="122">
        <f t="shared" si="81"/>
        <v>62250</v>
      </c>
      <c r="AL59" s="122">
        <f t="shared" si="82"/>
        <v>62250</v>
      </c>
      <c r="AM59" s="122">
        <f t="shared" si="83"/>
        <v>74700</v>
      </c>
      <c r="AN59" s="122">
        <f t="shared" si="84"/>
        <v>37350</v>
      </c>
      <c r="AO59" s="122">
        <f t="shared" si="85"/>
        <v>49800</v>
      </c>
      <c r="AP59" s="122">
        <f t="shared" si="86"/>
        <v>87150</v>
      </c>
      <c r="AQ59" s="122">
        <f t="shared" si="87"/>
        <v>186750</v>
      </c>
      <c r="AR59" s="40">
        <f t="shared" si="52"/>
        <v>1543800</v>
      </c>
    </row>
    <row r="60" spans="2:44" ht="15.75" customHeight="1" thickBot="1" x14ac:dyDescent="0.35">
      <c r="B60" s="316" t="s">
        <v>3</v>
      </c>
      <c r="C60" s="317"/>
      <c r="D60" s="318"/>
      <c r="E60" s="10"/>
      <c r="F60" s="12">
        <f t="shared" ref="F60" si="88">SUM(F45:F52)</f>
        <v>0</v>
      </c>
      <c r="G60" s="12">
        <f>SUM(G45:G59)</f>
        <v>667500</v>
      </c>
      <c r="H60" s="12">
        <f t="shared" ref="H60:Q60" si="89">SUM(H45:H59)</f>
        <v>667500</v>
      </c>
      <c r="I60" s="12">
        <f t="shared" si="89"/>
        <v>1262920</v>
      </c>
      <c r="J60" s="12">
        <f t="shared" si="89"/>
        <v>1505200</v>
      </c>
      <c r="K60" s="12">
        <f t="shared" si="89"/>
        <v>1417150</v>
      </c>
      <c r="L60" s="12">
        <f t="shared" si="89"/>
        <v>1785250</v>
      </c>
      <c r="M60" s="12">
        <f t="shared" si="89"/>
        <v>1973950</v>
      </c>
      <c r="N60" s="12">
        <f t="shared" si="89"/>
        <v>519800</v>
      </c>
      <c r="O60" s="12">
        <f t="shared" si="89"/>
        <v>921100</v>
      </c>
      <c r="P60" s="12">
        <f t="shared" si="89"/>
        <v>1673120</v>
      </c>
      <c r="Q60" s="12">
        <f t="shared" si="89"/>
        <v>2167100</v>
      </c>
      <c r="R60" s="124">
        <f>SUM(R44:R59)</f>
        <v>14560590</v>
      </c>
      <c r="S60" s="12">
        <f>SUM(S45:S59)</f>
        <v>2563650</v>
      </c>
      <c r="T60" s="12">
        <f t="shared" ref="T60:AD60" si="90">SUM(T45:T59)</f>
        <v>2128950</v>
      </c>
      <c r="U60" s="12">
        <f t="shared" si="90"/>
        <v>2061100</v>
      </c>
      <c r="V60" s="12">
        <f t="shared" si="90"/>
        <v>2221850</v>
      </c>
      <c r="W60" s="12">
        <f t="shared" si="90"/>
        <v>2715050</v>
      </c>
      <c r="X60" s="12">
        <f t="shared" si="90"/>
        <v>2268650</v>
      </c>
      <c r="Y60" s="12">
        <f t="shared" si="90"/>
        <v>2448350</v>
      </c>
      <c r="Z60" s="12">
        <f t="shared" si="90"/>
        <v>2961850</v>
      </c>
      <c r="AA60" s="12">
        <f t="shared" si="90"/>
        <v>872700</v>
      </c>
      <c r="AB60" s="12">
        <f t="shared" si="90"/>
        <v>1248000</v>
      </c>
      <c r="AC60" s="12">
        <f t="shared" si="90"/>
        <v>2129550</v>
      </c>
      <c r="AD60" s="12">
        <f t="shared" si="90"/>
        <v>3142450</v>
      </c>
      <c r="AE60" s="12">
        <f>SUM(AE45:AE59)</f>
        <v>26762150</v>
      </c>
      <c r="AF60" s="12">
        <f>SUM(AF45:AF59)</f>
        <v>2729650</v>
      </c>
      <c r="AG60" s="12">
        <f t="shared" ref="AG60:AQ60" si="91">SUM(AG45:AG59)</f>
        <v>2278500</v>
      </c>
      <c r="AH60" s="12">
        <f t="shared" si="91"/>
        <v>2210650</v>
      </c>
      <c r="AI60" s="12">
        <f t="shared" si="91"/>
        <v>2412750</v>
      </c>
      <c r="AJ60" s="12">
        <f t="shared" si="91"/>
        <v>2905950</v>
      </c>
      <c r="AK60" s="12">
        <f t="shared" si="91"/>
        <v>2540900</v>
      </c>
      <c r="AL60" s="12">
        <f t="shared" si="91"/>
        <v>2621350</v>
      </c>
      <c r="AM60" s="12">
        <f t="shared" si="91"/>
        <v>3134850</v>
      </c>
      <c r="AN60" s="12">
        <f t="shared" si="91"/>
        <v>1045700</v>
      </c>
      <c r="AO60" s="12">
        <f t="shared" si="91"/>
        <v>1423950</v>
      </c>
      <c r="AP60" s="12">
        <f t="shared" si="91"/>
        <v>2305500</v>
      </c>
      <c r="AQ60" s="12">
        <f t="shared" si="91"/>
        <v>3333350</v>
      </c>
      <c r="AR60" s="12">
        <f>SUM(AR45:AR59)</f>
        <v>28943100</v>
      </c>
    </row>
    <row r="61" spans="2:44" ht="15.75" customHeight="1" x14ac:dyDescent="0.3">
      <c r="B61" s="125"/>
      <c r="C61" s="125"/>
      <c r="D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2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2:44" ht="15.75" customHeight="1" thickBot="1" x14ac:dyDescent="0.35">
      <c r="B62" s="288" t="s">
        <v>117</v>
      </c>
      <c r="C62" s="289"/>
      <c r="D62" s="29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2:44" ht="31.5" customHeight="1" thickBot="1" x14ac:dyDescent="0.35">
      <c r="B63" s="4" t="s">
        <v>112</v>
      </c>
      <c r="C63" s="4" t="s">
        <v>113</v>
      </c>
      <c r="D63" s="31" t="s">
        <v>118</v>
      </c>
      <c r="F63" s="92" t="s">
        <v>7</v>
      </c>
      <c r="G63" s="92" t="s">
        <v>15</v>
      </c>
      <c r="H63" s="92" t="s">
        <v>16</v>
      </c>
      <c r="I63" s="92" t="s">
        <v>17</v>
      </c>
      <c r="J63" s="92" t="s">
        <v>18</v>
      </c>
      <c r="K63" s="92" t="s">
        <v>19</v>
      </c>
      <c r="L63" s="92" t="s">
        <v>20</v>
      </c>
      <c r="M63" s="93" t="s">
        <v>21</v>
      </c>
      <c r="N63" s="92" t="s">
        <v>108</v>
      </c>
      <c r="O63" s="92" t="s">
        <v>109</v>
      </c>
      <c r="P63" s="92" t="s">
        <v>110</v>
      </c>
      <c r="Q63" s="93" t="s">
        <v>111</v>
      </c>
      <c r="R63" s="121"/>
      <c r="S63" s="92" t="s">
        <v>7</v>
      </c>
      <c r="T63" s="92" t="s">
        <v>15</v>
      </c>
      <c r="U63" s="92" t="s">
        <v>16</v>
      </c>
      <c r="V63" s="92" t="s">
        <v>17</v>
      </c>
      <c r="W63" s="92" t="s">
        <v>18</v>
      </c>
      <c r="X63" s="92" t="s">
        <v>19</v>
      </c>
      <c r="Y63" s="92" t="s">
        <v>20</v>
      </c>
      <c r="Z63" s="93" t="s">
        <v>21</v>
      </c>
      <c r="AA63" s="92" t="s">
        <v>108</v>
      </c>
      <c r="AB63" s="92" t="s">
        <v>109</v>
      </c>
      <c r="AC63" s="92" t="s">
        <v>110</v>
      </c>
      <c r="AD63" s="93" t="s">
        <v>111</v>
      </c>
      <c r="AE63" s="40"/>
      <c r="AF63" s="92" t="s">
        <v>7</v>
      </c>
      <c r="AG63" s="92" t="s">
        <v>15</v>
      </c>
      <c r="AH63" s="92" t="s">
        <v>16</v>
      </c>
      <c r="AI63" s="92" t="s">
        <v>17</v>
      </c>
      <c r="AJ63" s="92" t="s">
        <v>18</v>
      </c>
      <c r="AK63" s="92" t="s">
        <v>19</v>
      </c>
      <c r="AL63" s="92" t="s">
        <v>20</v>
      </c>
      <c r="AM63" s="93" t="s">
        <v>21</v>
      </c>
      <c r="AN63" s="92" t="s">
        <v>108</v>
      </c>
      <c r="AO63" s="92" t="s">
        <v>109</v>
      </c>
      <c r="AP63" s="92" t="s">
        <v>110</v>
      </c>
      <c r="AQ63" s="93" t="s">
        <v>111</v>
      </c>
      <c r="AR63" s="40"/>
    </row>
    <row r="64" spans="2:44" ht="15.75" customHeight="1" x14ac:dyDescent="0.3">
      <c r="B64" s="35" t="s">
        <v>170</v>
      </c>
      <c r="C64" s="102"/>
      <c r="D64" s="39">
        <v>1800</v>
      </c>
      <c r="F64" s="39">
        <f>PRODUCT($D$64,F26)</f>
        <v>158400</v>
      </c>
      <c r="G64" s="271">
        <f t="shared" ref="G64:Q64" si="92">PRODUCT($D$64,G26)</f>
        <v>0</v>
      </c>
      <c r="H64" s="39">
        <f t="shared" si="92"/>
        <v>30600</v>
      </c>
      <c r="I64" s="39">
        <f t="shared" si="92"/>
        <v>153000</v>
      </c>
      <c r="J64" s="39">
        <f t="shared" si="92"/>
        <v>63000</v>
      </c>
      <c r="K64" s="271">
        <f>PRODUCT($D$64,K26)</f>
        <v>0</v>
      </c>
      <c r="L64" s="271">
        <f t="shared" si="92"/>
        <v>0</v>
      </c>
      <c r="M64" s="271">
        <f t="shared" si="92"/>
        <v>0</v>
      </c>
      <c r="N64" s="39">
        <f t="shared" si="92"/>
        <v>81000</v>
      </c>
      <c r="O64" s="39">
        <f t="shared" si="92"/>
        <v>135000</v>
      </c>
      <c r="P64" s="39">
        <f t="shared" si="92"/>
        <v>180000</v>
      </c>
      <c r="Q64" s="39">
        <f t="shared" si="92"/>
        <v>117000</v>
      </c>
      <c r="R64" s="123">
        <f t="shared" ref="R64:R78" si="93">SUM(F64:Q64)</f>
        <v>918000</v>
      </c>
      <c r="S64" s="39">
        <f>PRODUCT(D64,S26)</f>
        <v>54000</v>
      </c>
      <c r="T64" s="39">
        <f>PRODUCT(D64,T26)</f>
        <v>45000</v>
      </c>
      <c r="U64" s="39">
        <f>PRODUCT(D64,U26)</f>
        <v>108000</v>
      </c>
      <c r="V64" s="39">
        <f>PRODUCT(D64,V26)</f>
        <v>180000</v>
      </c>
      <c r="W64" s="39">
        <f>PRODUCT(D64,W26)</f>
        <v>81000</v>
      </c>
      <c r="X64" s="271">
        <f>PRODUCT(D64,X26)</f>
        <v>0</v>
      </c>
      <c r="Y64" s="271">
        <f>PRODUCT(D64,Y26)</f>
        <v>0</v>
      </c>
      <c r="Z64" s="271">
        <f>PRODUCT(D64,Z26)</f>
        <v>0</v>
      </c>
      <c r="AA64" s="39">
        <f>PRODUCT(D64,AA26)</f>
        <v>90000</v>
      </c>
      <c r="AB64" s="39">
        <f>PRODUCT(D64,AB26)</f>
        <v>153000</v>
      </c>
      <c r="AC64" s="39">
        <f>PRODUCT(D64,AC26)</f>
        <v>216000</v>
      </c>
      <c r="AD64" s="39">
        <f>PRODUCT(D64,AD26)</f>
        <v>126000</v>
      </c>
      <c r="AE64" s="40">
        <f t="shared" ref="AE64:AE78" si="94">SUM(S64:AD64)</f>
        <v>1053000</v>
      </c>
      <c r="AF64" s="39">
        <f>PRODUCT(D64,AF26)</f>
        <v>63000</v>
      </c>
      <c r="AG64" s="39">
        <f>PRODUCT(D64,AG26)</f>
        <v>54000</v>
      </c>
      <c r="AH64" s="39">
        <f>PRODUCT(D64,AH26)</f>
        <v>117000</v>
      </c>
      <c r="AI64" s="39">
        <f>PRODUCT(D64,AI26)</f>
        <v>189000</v>
      </c>
      <c r="AJ64" s="39">
        <f>PRODUCT(D64,AJ26)</f>
        <v>90000</v>
      </c>
      <c r="AK64" s="271">
        <f>PRODUCT(D64,AK26)</f>
        <v>0</v>
      </c>
      <c r="AL64" s="271">
        <f>PRODUCT(D64,AL26)</f>
        <v>0</v>
      </c>
      <c r="AM64" s="271">
        <f>PRODUCT(D64,AM26)</f>
        <v>0</v>
      </c>
      <c r="AN64" s="39">
        <f>PRODUCT(D64,AN26)</f>
        <v>99000</v>
      </c>
      <c r="AO64" s="39">
        <f>PRODUCT(D64,AO26)</f>
        <v>162000</v>
      </c>
      <c r="AP64" s="39">
        <f>PRODUCT(D64,AP26)</f>
        <v>225000</v>
      </c>
      <c r="AQ64" s="39">
        <f>PRODUCT(D64,AQ26)</f>
        <v>0</v>
      </c>
      <c r="AR64" s="40">
        <f t="shared" ref="AR64:AR78" si="95">SUM(AF64:AQ64)</f>
        <v>999000</v>
      </c>
    </row>
    <row r="65" spans="2:44" ht="15.75" customHeight="1" x14ac:dyDescent="0.3">
      <c r="B65" s="35" t="s">
        <v>171</v>
      </c>
      <c r="C65" s="102"/>
      <c r="D65" s="39">
        <v>1550</v>
      </c>
      <c r="F65" s="39">
        <f>PRODUCT($D$65,F27)</f>
        <v>136400</v>
      </c>
      <c r="G65" s="271">
        <f t="shared" ref="G65:Q65" si="96">PRODUCT($D$65,G27)</f>
        <v>0</v>
      </c>
      <c r="H65" s="39">
        <f t="shared" si="96"/>
        <v>26350</v>
      </c>
      <c r="I65" s="39">
        <f t="shared" si="96"/>
        <v>131750</v>
      </c>
      <c r="J65" s="39">
        <f t="shared" si="96"/>
        <v>54250</v>
      </c>
      <c r="K65" s="271">
        <f t="shared" si="96"/>
        <v>0</v>
      </c>
      <c r="L65" s="271">
        <f t="shared" si="96"/>
        <v>0</v>
      </c>
      <c r="M65" s="271">
        <f t="shared" si="96"/>
        <v>0</v>
      </c>
      <c r="N65" s="39">
        <f t="shared" si="96"/>
        <v>69750</v>
      </c>
      <c r="O65" s="39">
        <f t="shared" si="96"/>
        <v>116250</v>
      </c>
      <c r="P65" s="39">
        <f t="shared" si="96"/>
        <v>155000</v>
      </c>
      <c r="Q65" s="39">
        <f t="shared" si="96"/>
        <v>100750</v>
      </c>
      <c r="R65" s="123">
        <f t="shared" si="93"/>
        <v>790500</v>
      </c>
      <c r="S65" s="39">
        <f t="shared" ref="S65:S78" si="97">PRODUCT(D65,S27)</f>
        <v>46500</v>
      </c>
      <c r="T65" s="39">
        <f t="shared" ref="T65:T78" si="98">PRODUCT(D65,T27)</f>
        <v>38750</v>
      </c>
      <c r="U65" s="39">
        <f t="shared" ref="U65:U78" si="99">PRODUCT(D65,U27)</f>
        <v>93000</v>
      </c>
      <c r="V65" s="39">
        <f t="shared" ref="V65:V78" si="100">PRODUCT(D65,V27)</f>
        <v>155000</v>
      </c>
      <c r="W65" s="39">
        <f t="shared" ref="W65:W77" si="101">PRODUCT(D65,W27)</f>
        <v>69750</v>
      </c>
      <c r="X65" s="271">
        <f t="shared" ref="X65:X78" si="102">PRODUCT(D65,X27)</f>
        <v>0</v>
      </c>
      <c r="Y65" s="271">
        <f t="shared" ref="Y65:Y78" si="103">PRODUCT(D65,Y27)</f>
        <v>0</v>
      </c>
      <c r="Z65" s="271">
        <f t="shared" ref="Z65:Z78" si="104">PRODUCT(D65,Z27)</f>
        <v>0</v>
      </c>
      <c r="AA65" s="39">
        <f t="shared" ref="AA65:AA78" si="105">PRODUCT(D65,AA27)</f>
        <v>77500</v>
      </c>
      <c r="AB65" s="39">
        <f t="shared" ref="AB65:AB78" si="106">PRODUCT(D65,AB27)</f>
        <v>131750</v>
      </c>
      <c r="AC65" s="39">
        <f t="shared" ref="AC65:AC78" si="107">PRODUCT(D65,AC27)</f>
        <v>186000</v>
      </c>
      <c r="AD65" s="39">
        <f t="shared" ref="AD65:AD78" si="108">PRODUCT(D65,AD27)</f>
        <v>108500</v>
      </c>
      <c r="AE65" s="40">
        <f t="shared" si="94"/>
        <v>906750</v>
      </c>
      <c r="AF65" s="39">
        <f t="shared" ref="AF65:AF78" si="109">PRODUCT(D65,AF27)</f>
        <v>54250</v>
      </c>
      <c r="AG65" s="39">
        <f t="shared" ref="AG65:AG78" si="110">PRODUCT(D65,AG27)</f>
        <v>46500</v>
      </c>
      <c r="AH65" s="39">
        <f t="shared" ref="AH65:AH78" si="111">PRODUCT(D65,AH27)</f>
        <v>100750</v>
      </c>
      <c r="AI65" s="39">
        <f t="shared" ref="AI65:AI78" si="112">PRODUCT(D65,AI27)</f>
        <v>162750</v>
      </c>
      <c r="AJ65" s="39">
        <f t="shared" ref="AJ65:AJ78" si="113">PRODUCT(D65,AJ27)</f>
        <v>77500</v>
      </c>
      <c r="AK65" s="271">
        <f t="shared" ref="AK65:AK78" si="114">PRODUCT(D65,AK27)</f>
        <v>0</v>
      </c>
      <c r="AL65" s="271">
        <f t="shared" ref="AL65:AL78" si="115">PRODUCT(D65,AL27)</f>
        <v>0</v>
      </c>
      <c r="AM65" s="271">
        <f t="shared" ref="AM65:AM78" si="116">PRODUCT(D65,AM27)</f>
        <v>0</v>
      </c>
      <c r="AN65" s="39">
        <f t="shared" ref="AN65:AN78" si="117">PRODUCT(D65,AN27)</f>
        <v>85250</v>
      </c>
      <c r="AO65" s="39">
        <f t="shared" ref="AO65:AO78" si="118">PRODUCT(D65,AO27)</f>
        <v>139500</v>
      </c>
      <c r="AP65" s="39">
        <f t="shared" ref="AP65:AP78" si="119">PRODUCT(D65,AP27)</f>
        <v>193750</v>
      </c>
      <c r="AQ65" s="39">
        <f t="shared" ref="AQ65:AQ78" si="120">PRODUCT(D65,AQ27)</f>
        <v>0</v>
      </c>
      <c r="AR65" s="40">
        <f t="shared" si="95"/>
        <v>860250</v>
      </c>
    </row>
    <row r="66" spans="2:44" ht="15.75" customHeight="1" x14ac:dyDescent="0.3">
      <c r="B66" s="35" t="s">
        <v>172</v>
      </c>
      <c r="C66" s="102"/>
      <c r="D66" s="39">
        <v>1550</v>
      </c>
      <c r="F66" s="39">
        <f>PRODUCT($D$66,F28)</f>
        <v>272800</v>
      </c>
      <c r="G66" s="271">
        <f t="shared" ref="G66:Q66" si="121">PRODUCT($D$66,G28)</f>
        <v>0</v>
      </c>
      <c r="H66" s="271">
        <f t="shared" si="121"/>
        <v>0</v>
      </c>
      <c r="I66" s="39">
        <f t="shared" si="121"/>
        <v>91450</v>
      </c>
      <c r="J66" s="39">
        <f t="shared" si="121"/>
        <v>69750</v>
      </c>
      <c r="K66" s="271">
        <f t="shared" si="121"/>
        <v>0</v>
      </c>
      <c r="L66" s="271">
        <f t="shared" si="121"/>
        <v>0</v>
      </c>
      <c r="M66" s="271">
        <f t="shared" si="121"/>
        <v>0</v>
      </c>
      <c r="N66" s="39">
        <f t="shared" si="121"/>
        <v>93000</v>
      </c>
      <c r="O66" s="39">
        <f t="shared" si="121"/>
        <v>139500</v>
      </c>
      <c r="P66" s="39">
        <f t="shared" si="121"/>
        <v>201500</v>
      </c>
      <c r="Q66" s="39">
        <f t="shared" si="121"/>
        <v>108500</v>
      </c>
      <c r="R66" s="123">
        <f t="shared" si="93"/>
        <v>976500</v>
      </c>
      <c r="S66" s="39">
        <f t="shared" si="97"/>
        <v>54250</v>
      </c>
      <c r="T66" s="39">
        <f t="shared" si="98"/>
        <v>46500</v>
      </c>
      <c r="U66" s="39">
        <f t="shared" si="99"/>
        <v>108500</v>
      </c>
      <c r="V66" s="39">
        <f t="shared" si="100"/>
        <v>201500</v>
      </c>
      <c r="W66" s="39">
        <f t="shared" si="101"/>
        <v>100750</v>
      </c>
      <c r="X66" s="271">
        <f t="shared" si="102"/>
        <v>0</v>
      </c>
      <c r="Y66" s="271">
        <f t="shared" si="103"/>
        <v>0</v>
      </c>
      <c r="Z66" s="271">
        <f t="shared" si="104"/>
        <v>0</v>
      </c>
      <c r="AA66" s="39">
        <f t="shared" si="105"/>
        <v>108500</v>
      </c>
      <c r="AB66" s="39">
        <f t="shared" si="106"/>
        <v>186000</v>
      </c>
      <c r="AC66" s="39">
        <f t="shared" si="107"/>
        <v>232500</v>
      </c>
      <c r="AD66" s="39">
        <f t="shared" si="108"/>
        <v>116250</v>
      </c>
      <c r="AE66" s="40">
        <f t="shared" si="94"/>
        <v>1154750</v>
      </c>
      <c r="AF66" s="39">
        <f t="shared" si="109"/>
        <v>62000</v>
      </c>
      <c r="AG66" s="39">
        <f t="shared" si="110"/>
        <v>54250</v>
      </c>
      <c r="AH66" s="39">
        <f t="shared" si="111"/>
        <v>116250</v>
      </c>
      <c r="AI66" s="39">
        <f t="shared" si="112"/>
        <v>209250</v>
      </c>
      <c r="AJ66" s="39">
        <f t="shared" si="113"/>
        <v>108500</v>
      </c>
      <c r="AK66" s="271">
        <f t="shared" si="114"/>
        <v>0</v>
      </c>
      <c r="AL66" s="271">
        <f t="shared" si="115"/>
        <v>0</v>
      </c>
      <c r="AM66" s="271">
        <f t="shared" si="116"/>
        <v>0</v>
      </c>
      <c r="AN66" s="39">
        <f t="shared" si="117"/>
        <v>116250</v>
      </c>
      <c r="AO66" s="39">
        <f t="shared" si="118"/>
        <v>193750</v>
      </c>
      <c r="AP66" s="39">
        <f t="shared" si="119"/>
        <v>240250</v>
      </c>
      <c r="AQ66" s="39">
        <f t="shared" si="120"/>
        <v>0</v>
      </c>
      <c r="AR66" s="40">
        <f t="shared" si="95"/>
        <v>1100500</v>
      </c>
    </row>
    <row r="67" spans="2:44" ht="15.75" customHeight="1" x14ac:dyDescent="0.3">
      <c r="B67" s="35" t="s">
        <v>173</v>
      </c>
      <c r="C67" s="102"/>
      <c r="D67" s="39">
        <v>975</v>
      </c>
      <c r="F67" s="39">
        <f>PRODUCT($D$67,F29)</f>
        <v>112125</v>
      </c>
      <c r="G67" s="271">
        <f t="shared" ref="G67:Q67" si="122">PRODUCT($D$67,G29)</f>
        <v>0</v>
      </c>
      <c r="H67" s="271">
        <f t="shared" si="122"/>
        <v>0</v>
      </c>
      <c r="I67" s="39">
        <f t="shared" si="122"/>
        <v>22425</v>
      </c>
      <c r="J67" s="39">
        <f t="shared" si="122"/>
        <v>29250</v>
      </c>
      <c r="K67" s="39">
        <f t="shared" si="122"/>
        <v>24375</v>
      </c>
      <c r="L67" s="39">
        <f t="shared" si="122"/>
        <v>24375</v>
      </c>
      <c r="M67" s="39">
        <f t="shared" si="122"/>
        <v>9750</v>
      </c>
      <c r="N67" s="39">
        <f t="shared" si="122"/>
        <v>19500</v>
      </c>
      <c r="O67" s="39">
        <f t="shared" si="122"/>
        <v>22425</v>
      </c>
      <c r="P67" s="39">
        <f t="shared" si="122"/>
        <v>24375</v>
      </c>
      <c r="Q67" s="39">
        <f t="shared" si="122"/>
        <v>107250</v>
      </c>
      <c r="R67" s="123">
        <f t="shared" si="93"/>
        <v>395850</v>
      </c>
      <c r="S67" s="39">
        <f t="shared" si="97"/>
        <v>131625</v>
      </c>
      <c r="T67" s="39">
        <f t="shared" si="98"/>
        <v>131625</v>
      </c>
      <c r="U67" s="39">
        <f t="shared" si="99"/>
        <v>97500</v>
      </c>
      <c r="V67" s="39">
        <f t="shared" si="100"/>
        <v>68250</v>
      </c>
      <c r="W67" s="39">
        <f t="shared" si="101"/>
        <v>39000</v>
      </c>
      <c r="X67" s="39">
        <f t="shared" si="102"/>
        <v>34125</v>
      </c>
      <c r="Y67" s="39">
        <f t="shared" si="103"/>
        <v>29250</v>
      </c>
      <c r="Z67" s="39">
        <f t="shared" si="104"/>
        <v>19500</v>
      </c>
      <c r="AA67" s="39">
        <f t="shared" si="105"/>
        <v>24375</v>
      </c>
      <c r="AB67" s="39">
        <f t="shared" si="106"/>
        <v>34125</v>
      </c>
      <c r="AC67" s="39">
        <f t="shared" si="107"/>
        <v>48750</v>
      </c>
      <c r="AD67" s="39">
        <f t="shared" si="108"/>
        <v>112125</v>
      </c>
      <c r="AE67" s="40">
        <f t="shared" si="94"/>
        <v>770250</v>
      </c>
      <c r="AF67" s="39">
        <f t="shared" si="109"/>
        <v>136500</v>
      </c>
      <c r="AG67" s="39">
        <f t="shared" si="110"/>
        <v>136500</v>
      </c>
      <c r="AH67" s="39">
        <f t="shared" si="111"/>
        <v>102375</v>
      </c>
      <c r="AI67" s="39">
        <f t="shared" si="112"/>
        <v>73125</v>
      </c>
      <c r="AJ67" s="39">
        <f t="shared" si="113"/>
        <v>43875</v>
      </c>
      <c r="AK67" s="39">
        <f t="shared" si="114"/>
        <v>39000</v>
      </c>
      <c r="AL67" s="39">
        <f t="shared" si="115"/>
        <v>34125</v>
      </c>
      <c r="AM67" s="39">
        <f t="shared" si="116"/>
        <v>24375</v>
      </c>
      <c r="AN67" s="39">
        <f t="shared" si="117"/>
        <v>29250</v>
      </c>
      <c r="AO67" s="39">
        <f t="shared" si="118"/>
        <v>39000</v>
      </c>
      <c r="AP67" s="39">
        <f t="shared" si="119"/>
        <v>53625</v>
      </c>
      <c r="AQ67" s="39">
        <f t="shared" si="120"/>
        <v>0</v>
      </c>
      <c r="AR67" s="40">
        <f t="shared" si="95"/>
        <v>711750</v>
      </c>
    </row>
    <row r="68" spans="2:44" ht="15.75" customHeight="1" x14ac:dyDescent="0.3">
      <c r="B68" s="35" t="s">
        <v>174</v>
      </c>
      <c r="C68" s="102"/>
      <c r="D68" s="39">
        <v>850</v>
      </c>
      <c r="F68" s="39">
        <f>PRODUCT($D$68,F30)</f>
        <v>25500</v>
      </c>
      <c r="G68" s="39">
        <f t="shared" ref="G68:Q68" si="123">PRODUCT($D$68,G30)</f>
        <v>17000</v>
      </c>
      <c r="H68" s="39">
        <f t="shared" si="123"/>
        <v>22950</v>
      </c>
      <c r="I68" s="39">
        <f t="shared" si="123"/>
        <v>25500</v>
      </c>
      <c r="J68" s="39">
        <f t="shared" si="123"/>
        <v>25500</v>
      </c>
      <c r="K68" s="39">
        <f t="shared" si="123"/>
        <v>25500</v>
      </c>
      <c r="L68" s="39">
        <f t="shared" si="123"/>
        <v>17000</v>
      </c>
      <c r="M68" s="39">
        <f t="shared" si="123"/>
        <v>8500</v>
      </c>
      <c r="N68" s="39">
        <f t="shared" si="123"/>
        <v>21250</v>
      </c>
      <c r="O68" s="39">
        <f t="shared" si="123"/>
        <v>29750</v>
      </c>
      <c r="P68" s="39">
        <f t="shared" si="123"/>
        <v>34000</v>
      </c>
      <c r="Q68" s="39">
        <f t="shared" si="123"/>
        <v>68000</v>
      </c>
      <c r="R68" s="123">
        <f t="shared" si="93"/>
        <v>320450</v>
      </c>
      <c r="S68" s="39">
        <f t="shared" si="97"/>
        <v>59500</v>
      </c>
      <c r="T68" s="39">
        <f t="shared" si="98"/>
        <v>59500</v>
      </c>
      <c r="U68" s="39">
        <f t="shared" si="99"/>
        <v>68000</v>
      </c>
      <c r="V68" s="39">
        <f t="shared" si="100"/>
        <v>76500</v>
      </c>
      <c r="W68" s="39">
        <f t="shared" si="101"/>
        <v>59500</v>
      </c>
      <c r="X68" s="39">
        <f t="shared" si="102"/>
        <v>42500</v>
      </c>
      <c r="Y68" s="39">
        <f t="shared" si="103"/>
        <v>42500</v>
      </c>
      <c r="Z68" s="39">
        <f t="shared" si="104"/>
        <v>29750</v>
      </c>
      <c r="AA68" s="39">
        <f t="shared" si="105"/>
        <v>29750</v>
      </c>
      <c r="AB68" s="39">
        <f t="shared" si="106"/>
        <v>42500</v>
      </c>
      <c r="AC68" s="39">
        <f t="shared" si="107"/>
        <v>51000</v>
      </c>
      <c r="AD68" s="39">
        <f t="shared" si="108"/>
        <v>72250</v>
      </c>
      <c r="AE68" s="40">
        <f t="shared" si="94"/>
        <v>633250</v>
      </c>
      <c r="AF68" s="39">
        <f t="shared" si="109"/>
        <v>63750</v>
      </c>
      <c r="AG68" s="39">
        <f t="shared" si="110"/>
        <v>63750</v>
      </c>
      <c r="AH68" s="39">
        <f t="shared" si="111"/>
        <v>72250</v>
      </c>
      <c r="AI68" s="39">
        <f t="shared" si="112"/>
        <v>80750</v>
      </c>
      <c r="AJ68" s="39">
        <f t="shared" si="113"/>
        <v>63750</v>
      </c>
      <c r="AK68" s="39">
        <f t="shared" si="114"/>
        <v>46750</v>
      </c>
      <c r="AL68" s="39">
        <f t="shared" si="115"/>
        <v>46750</v>
      </c>
      <c r="AM68" s="39">
        <f t="shared" si="116"/>
        <v>34000</v>
      </c>
      <c r="AN68" s="39">
        <f t="shared" si="117"/>
        <v>34000</v>
      </c>
      <c r="AO68" s="39">
        <f t="shared" si="118"/>
        <v>46750</v>
      </c>
      <c r="AP68" s="39">
        <f t="shared" si="119"/>
        <v>55250</v>
      </c>
      <c r="AQ68" s="39">
        <f t="shared" si="120"/>
        <v>0</v>
      </c>
      <c r="AR68" s="40">
        <f t="shared" si="95"/>
        <v>607750</v>
      </c>
    </row>
    <row r="69" spans="2:44" ht="15.75" customHeight="1" x14ac:dyDescent="0.3">
      <c r="B69" s="35" t="s">
        <v>177</v>
      </c>
      <c r="C69" s="102"/>
      <c r="D69" s="39">
        <v>1250</v>
      </c>
      <c r="F69" s="39">
        <f>PRODUCT($D$69,F31)</f>
        <v>68750</v>
      </c>
      <c r="G69" s="271">
        <f t="shared" ref="G69:Q69" si="124">PRODUCT($D$69,G31)</f>
        <v>0</v>
      </c>
      <c r="H69" s="39">
        <f t="shared" si="124"/>
        <v>3750</v>
      </c>
      <c r="I69" s="39">
        <f t="shared" si="124"/>
        <v>18750</v>
      </c>
      <c r="J69" s="39">
        <f t="shared" si="124"/>
        <v>6250</v>
      </c>
      <c r="K69" s="271">
        <f t="shared" si="124"/>
        <v>0</v>
      </c>
      <c r="L69" s="271">
        <f t="shared" si="124"/>
        <v>0</v>
      </c>
      <c r="M69" s="271">
        <f t="shared" si="124"/>
        <v>0</v>
      </c>
      <c r="N69" s="271">
        <f t="shared" si="124"/>
        <v>0</v>
      </c>
      <c r="O69" s="271">
        <f t="shared" si="124"/>
        <v>0</v>
      </c>
      <c r="P69" s="39">
        <f t="shared" si="124"/>
        <v>6250</v>
      </c>
      <c r="Q69" s="39">
        <f t="shared" si="124"/>
        <v>62500</v>
      </c>
      <c r="R69" s="123">
        <f t="shared" si="93"/>
        <v>166250</v>
      </c>
      <c r="S69" s="39">
        <f t="shared" si="97"/>
        <v>43750</v>
      </c>
      <c r="T69" s="39">
        <f t="shared" si="98"/>
        <v>43750</v>
      </c>
      <c r="U69" s="39">
        <f t="shared" si="99"/>
        <v>31250</v>
      </c>
      <c r="V69" s="39">
        <f t="shared" si="100"/>
        <v>18750</v>
      </c>
      <c r="W69" s="39">
        <f t="shared" si="101"/>
        <v>6250</v>
      </c>
      <c r="X69" s="271">
        <f t="shared" si="102"/>
        <v>0</v>
      </c>
      <c r="Y69" s="271">
        <f t="shared" si="103"/>
        <v>0</v>
      </c>
      <c r="Z69" s="271">
        <f t="shared" si="104"/>
        <v>0</v>
      </c>
      <c r="AA69" s="271">
        <f t="shared" si="105"/>
        <v>0</v>
      </c>
      <c r="AB69" s="271">
        <f t="shared" si="106"/>
        <v>0</v>
      </c>
      <c r="AC69" s="39">
        <f t="shared" si="107"/>
        <v>25000</v>
      </c>
      <c r="AD69" s="39">
        <f t="shared" si="108"/>
        <v>68750</v>
      </c>
      <c r="AE69" s="40">
        <f t="shared" si="94"/>
        <v>237500</v>
      </c>
      <c r="AF69" s="39">
        <f t="shared" si="109"/>
        <v>50000</v>
      </c>
      <c r="AG69" s="39">
        <f t="shared" si="110"/>
        <v>50000</v>
      </c>
      <c r="AH69" s="39">
        <f t="shared" si="111"/>
        <v>37500</v>
      </c>
      <c r="AI69" s="39">
        <f t="shared" si="112"/>
        <v>25000</v>
      </c>
      <c r="AJ69" s="39">
        <f t="shared" si="113"/>
        <v>12500</v>
      </c>
      <c r="AK69" s="271">
        <f t="shared" si="114"/>
        <v>0</v>
      </c>
      <c r="AL69" s="271">
        <f t="shared" si="115"/>
        <v>0</v>
      </c>
      <c r="AM69" s="271">
        <f t="shared" si="116"/>
        <v>0</v>
      </c>
      <c r="AN69" s="271">
        <f t="shared" si="117"/>
        <v>0</v>
      </c>
      <c r="AO69" s="271">
        <f t="shared" si="118"/>
        <v>0</v>
      </c>
      <c r="AP69" s="39">
        <f t="shared" si="119"/>
        <v>31250</v>
      </c>
      <c r="AQ69" s="39">
        <f t="shared" si="120"/>
        <v>0</v>
      </c>
      <c r="AR69" s="40">
        <f t="shared" si="95"/>
        <v>206250</v>
      </c>
    </row>
    <row r="70" spans="2:44" ht="15.75" customHeight="1" x14ac:dyDescent="0.3">
      <c r="B70" s="35" t="s">
        <v>176</v>
      </c>
      <c r="C70" s="102"/>
      <c r="D70" s="39">
        <v>1050</v>
      </c>
      <c r="F70" s="39">
        <f>PRODUCT($D$70,F32)</f>
        <v>39900</v>
      </c>
      <c r="G70" s="39">
        <f t="shared" ref="G70:Q70" si="125">PRODUCT($D$70,G32)</f>
        <v>12600</v>
      </c>
      <c r="H70" s="39">
        <f t="shared" si="125"/>
        <v>21000</v>
      </c>
      <c r="I70" s="39">
        <f t="shared" si="125"/>
        <v>21000</v>
      </c>
      <c r="J70" s="39">
        <f t="shared" si="125"/>
        <v>21000</v>
      </c>
      <c r="K70" s="39">
        <f t="shared" si="125"/>
        <v>15750</v>
      </c>
      <c r="L70" s="39">
        <f t="shared" si="125"/>
        <v>15750</v>
      </c>
      <c r="M70" s="39">
        <f t="shared" si="125"/>
        <v>15750</v>
      </c>
      <c r="N70" s="39">
        <f t="shared" si="125"/>
        <v>15750</v>
      </c>
      <c r="O70" s="39">
        <f t="shared" si="125"/>
        <v>21000</v>
      </c>
      <c r="P70" s="39">
        <f t="shared" si="125"/>
        <v>21000</v>
      </c>
      <c r="Q70" s="39">
        <f t="shared" si="125"/>
        <v>63000</v>
      </c>
      <c r="R70" s="123">
        <f t="shared" si="93"/>
        <v>283500</v>
      </c>
      <c r="S70" s="39">
        <f t="shared" si="97"/>
        <v>52500</v>
      </c>
      <c r="T70" s="39">
        <f t="shared" si="98"/>
        <v>52500</v>
      </c>
      <c r="U70" s="39">
        <f t="shared" si="99"/>
        <v>47250</v>
      </c>
      <c r="V70" s="39">
        <f t="shared" si="100"/>
        <v>36750</v>
      </c>
      <c r="W70" s="39">
        <f t="shared" si="101"/>
        <v>36750</v>
      </c>
      <c r="X70" s="39">
        <f t="shared" si="102"/>
        <v>36750</v>
      </c>
      <c r="Y70" s="39">
        <f t="shared" si="103"/>
        <v>36750</v>
      </c>
      <c r="Z70" s="39">
        <f t="shared" si="104"/>
        <v>26250</v>
      </c>
      <c r="AA70" s="39">
        <f t="shared" si="105"/>
        <v>31500</v>
      </c>
      <c r="AB70" s="39">
        <f t="shared" si="106"/>
        <v>47250</v>
      </c>
      <c r="AC70" s="39">
        <f t="shared" si="107"/>
        <v>63000</v>
      </c>
      <c r="AD70" s="39">
        <f t="shared" si="108"/>
        <v>68250</v>
      </c>
      <c r="AE70" s="40">
        <f t="shared" si="94"/>
        <v>535500</v>
      </c>
      <c r="AF70" s="39">
        <f t="shared" si="109"/>
        <v>57750</v>
      </c>
      <c r="AG70" s="39">
        <f t="shared" si="110"/>
        <v>57750</v>
      </c>
      <c r="AH70" s="39">
        <f t="shared" si="111"/>
        <v>52500</v>
      </c>
      <c r="AI70" s="39">
        <f t="shared" si="112"/>
        <v>42000</v>
      </c>
      <c r="AJ70" s="39">
        <f t="shared" si="113"/>
        <v>42000</v>
      </c>
      <c r="AK70" s="39">
        <f t="shared" si="114"/>
        <v>42000</v>
      </c>
      <c r="AL70" s="39">
        <f t="shared" si="115"/>
        <v>42000</v>
      </c>
      <c r="AM70" s="39">
        <f t="shared" si="116"/>
        <v>31500</v>
      </c>
      <c r="AN70" s="39">
        <f t="shared" si="117"/>
        <v>36750</v>
      </c>
      <c r="AO70" s="39">
        <f t="shared" si="118"/>
        <v>52500</v>
      </c>
      <c r="AP70" s="39">
        <f t="shared" si="119"/>
        <v>68250</v>
      </c>
      <c r="AQ70" s="39">
        <f t="shared" si="120"/>
        <v>0</v>
      </c>
      <c r="AR70" s="40">
        <f t="shared" si="95"/>
        <v>525000</v>
      </c>
    </row>
    <row r="71" spans="2:44" ht="15.75" customHeight="1" x14ac:dyDescent="0.3">
      <c r="B71" s="215" t="s">
        <v>175</v>
      </c>
      <c r="C71" s="227"/>
      <c r="D71" s="225">
        <v>660</v>
      </c>
      <c r="E71" s="232"/>
      <c r="F71" s="39">
        <f>PRODUCT($D$71,F33)</f>
        <v>25080</v>
      </c>
      <c r="G71" s="39">
        <f t="shared" ref="G71:Q71" si="126">PRODUCT($D$71,G33)</f>
        <v>7920</v>
      </c>
      <c r="H71" s="39">
        <f t="shared" si="126"/>
        <v>13200</v>
      </c>
      <c r="I71" s="39">
        <f t="shared" si="126"/>
        <v>13200</v>
      </c>
      <c r="J71" s="39">
        <f t="shared" si="126"/>
        <v>13200</v>
      </c>
      <c r="K71" s="39">
        <f t="shared" si="126"/>
        <v>9900</v>
      </c>
      <c r="L71" s="39">
        <f t="shared" si="126"/>
        <v>9900</v>
      </c>
      <c r="M71" s="39">
        <f t="shared" si="126"/>
        <v>9900</v>
      </c>
      <c r="N71" s="39">
        <f t="shared" si="126"/>
        <v>9900</v>
      </c>
      <c r="O71" s="39">
        <f t="shared" si="126"/>
        <v>13200</v>
      </c>
      <c r="P71" s="39">
        <f t="shared" si="126"/>
        <v>13200</v>
      </c>
      <c r="Q71" s="39">
        <f t="shared" si="126"/>
        <v>39600</v>
      </c>
      <c r="R71" s="123">
        <f t="shared" si="93"/>
        <v>178200</v>
      </c>
      <c r="S71" s="39">
        <f t="shared" si="97"/>
        <v>33000</v>
      </c>
      <c r="T71" s="39">
        <f t="shared" si="98"/>
        <v>33000</v>
      </c>
      <c r="U71" s="39">
        <f t="shared" si="99"/>
        <v>29700</v>
      </c>
      <c r="V71" s="39">
        <f t="shared" si="100"/>
        <v>23100</v>
      </c>
      <c r="W71" s="39">
        <f t="shared" si="101"/>
        <v>23100</v>
      </c>
      <c r="X71" s="39">
        <f t="shared" si="102"/>
        <v>23100</v>
      </c>
      <c r="Y71" s="39">
        <f t="shared" si="103"/>
        <v>23100</v>
      </c>
      <c r="Z71" s="39">
        <f t="shared" si="104"/>
        <v>16500</v>
      </c>
      <c r="AA71" s="39">
        <f t="shared" si="105"/>
        <v>19800</v>
      </c>
      <c r="AB71" s="39">
        <f t="shared" si="106"/>
        <v>29700</v>
      </c>
      <c r="AC71" s="39">
        <f t="shared" si="107"/>
        <v>39600</v>
      </c>
      <c r="AD71" s="39">
        <f t="shared" si="108"/>
        <v>42900</v>
      </c>
      <c r="AE71" s="40">
        <f t="shared" si="94"/>
        <v>336600</v>
      </c>
      <c r="AF71" s="39">
        <f t="shared" si="109"/>
        <v>36300</v>
      </c>
      <c r="AG71" s="39">
        <f t="shared" si="110"/>
        <v>36300</v>
      </c>
      <c r="AH71" s="39">
        <f t="shared" si="111"/>
        <v>33000</v>
      </c>
      <c r="AI71" s="39">
        <f t="shared" si="112"/>
        <v>26400</v>
      </c>
      <c r="AJ71" s="39">
        <f t="shared" si="113"/>
        <v>26400</v>
      </c>
      <c r="AK71" s="39">
        <f t="shared" si="114"/>
        <v>26400</v>
      </c>
      <c r="AL71" s="39">
        <f t="shared" si="115"/>
        <v>26400</v>
      </c>
      <c r="AM71" s="39">
        <f t="shared" si="116"/>
        <v>19800</v>
      </c>
      <c r="AN71" s="39">
        <f t="shared" si="117"/>
        <v>23100</v>
      </c>
      <c r="AO71" s="39">
        <f t="shared" si="118"/>
        <v>33000</v>
      </c>
      <c r="AP71" s="39">
        <f t="shared" si="119"/>
        <v>42900</v>
      </c>
      <c r="AQ71" s="39">
        <f t="shared" si="120"/>
        <v>0</v>
      </c>
      <c r="AR71" s="40">
        <f t="shared" si="95"/>
        <v>330000</v>
      </c>
    </row>
    <row r="72" spans="2:44" s="218" customFormat="1" ht="15.75" customHeight="1" x14ac:dyDescent="0.3">
      <c r="B72" s="35" t="s">
        <v>180</v>
      </c>
      <c r="C72" s="229"/>
      <c r="D72" s="231">
        <v>1800</v>
      </c>
      <c r="E72" s="234"/>
      <c r="F72" s="271">
        <f>PRODUCT($D$72,F34)</f>
        <v>0</v>
      </c>
      <c r="G72" s="271">
        <f t="shared" ref="G72:Q72" si="127">PRODUCT($D$72,G34)</f>
        <v>0</v>
      </c>
      <c r="H72" s="271">
        <f t="shared" si="127"/>
        <v>0</v>
      </c>
      <c r="I72" s="271">
        <f t="shared" si="127"/>
        <v>0</v>
      </c>
      <c r="J72" s="39">
        <f t="shared" si="127"/>
        <v>90000</v>
      </c>
      <c r="K72" s="39">
        <f t="shared" si="127"/>
        <v>126000</v>
      </c>
      <c r="L72" s="39">
        <f t="shared" si="127"/>
        <v>171000</v>
      </c>
      <c r="M72" s="39">
        <f t="shared" si="127"/>
        <v>45000</v>
      </c>
      <c r="N72" s="271">
        <f t="shared" si="127"/>
        <v>0</v>
      </c>
      <c r="O72" s="271">
        <f t="shared" si="127"/>
        <v>0</v>
      </c>
      <c r="P72" s="271">
        <f t="shared" si="127"/>
        <v>0</v>
      </c>
      <c r="Q72" s="271">
        <f t="shared" si="127"/>
        <v>0</v>
      </c>
      <c r="R72" s="123">
        <f t="shared" si="93"/>
        <v>432000</v>
      </c>
      <c r="S72" s="271">
        <f t="shared" si="97"/>
        <v>0</v>
      </c>
      <c r="T72" s="271">
        <f t="shared" si="98"/>
        <v>0</v>
      </c>
      <c r="U72" s="271">
        <f t="shared" si="99"/>
        <v>0</v>
      </c>
      <c r="V72" s="271">
        <f t="shared" si="100"/>
        <v>0</v>
      </c>
      <c r="W72" s="39">
        <f t="shared" si="101"/>
        <v>81000</v>
      </c>
      <c r="X72" s="39">
        <f t="shared" si="102"/>
        <v>180000</v>
      </c>
      <c r="Y72" s="39">
        <f t="shared" si="103"/>
        <v>234000</v>
      </c>
      <c r="Z72" s="39">
        <f t="shared" si="104"/>
        <v>54000</v>
      </c>
      <c r="AA72" s="271">
        <f t="shared" si="105"/>
        <v>0</v>
      </c>
      <c r="AB72" s="271">
        <f t="shared" si="106"/>
        <v>0</v>
      </c>
      <c r="AC72" s="271">
        <f t="shared" si="107"/>
        <v>0</v>
      </c>
      <c r="AD72" s="271">
        <f t="shared" si="108"/>
        <v>0</v>
      </c>
      <c r="AE72" s="40">
        <f t="shared" si="94"/>
        <v>549000</v>
      </c>
      <c r="AF72" s="271">
        <f t="shared" si="109"/>
        <v>0</v>
      </c>
      <c r="AG72" s="271">
        <f t="shared" si="110"/>
        <v>0</v>
      </c>
      <c r="AH72" s="271">
        <f t="shared" si="111"/>
        <v>0</v>
      </c>
      <c r="AI72" s="271">
        <f t="shared" si="112"/>
        <v>0</v>
      </c>
      <c r="AJ72" s="39">
        <f t="shared" si="113"/>
        <v>90000</v>
      </c>
      <c r="AK72" s="39">
        <f t="shared" si="114"/>
        <v>189000</v>
      </c>
      <c r="AL72" s="39">
        <f t="shared" si="115"/>
        <v>243000</v>
      </c>
      <c r="AM72" s="39">
        <f t="shared" si="116"/>
        <v>63000</v>
      </c>
      <c r="AN72" s="271">
        <f t="shared" si="117"/>
        <v>0</v>
      </c>
      <c r="AO72" s="271">
        <f t="shared" si="118"/>
        <v>0</v>
      </c>
      <c r="AP72" s="271">
        <f t="shared" si="119"/>
        <v>0</v>
      </c>
      <c r="AQ72" s="39">
        <f t="shared" si="120"/>
        <v>0</v>
      </c>
      <c r="AR72" s="40">
        <f t="shared" si="95"/>
        <v>585000</v>
      </c>
    </row>
    <row r="73" spans="2:44" s="218" customFormat="1" ht="15.75" customHeight="1" x14ac:dyDescent="0.3">
      <c r="B73" s="35" t="s">
        <v>181</v>
      </c>
      <c r="C73" s="229"/>
      <c r="D73" s="231">
        <v>1550</v>
      </c>
      <c r="E73" s="234"/>
      <c r="F73" s="271">
        <f>PRODUCT($D$73,F35)</f>
        <v>0</v>
      </c>
      <c r="G73" s="271">
        <f t="shared" ref="G73:Q73" si="128">PRODUCT($D$73,G35)</f>
        <v>0</v>
      </c>
      <c r="H73" s="271">
        <f t="shared" si="128"/>
        <v>0</v>
      </c>
      <c r="I73" s="271">
        <f t="shared" si="128"/>
        <v>0</v>
      </c>
      <c r="J73" s="39">
        <f t="shared" si="128"/>
        <v>77500</v>
      </c>
      <c r="K73" s="39">
        <f t="shared" si="128"/>
        <v>108500</v>
      </c>
      <c r="L73" s="39">
        <f t="shared" si="128"/>
        <v>147250</v>
      </c>
      <c r="M73" s="39">
        <f t="shared" si="128"/>
        <v>38750</v>
      </c>
      <c r="N73" s="271">
        <f t="shared" si="128"/>
        <v>0</v>
      </c>
      <c r="O73" s="271">
        <f t="shared" si="128"/>
        <v>0</v>
      </c>
      <c r="P73" s="271">
        <f t="shared" si="128"/>
        <v>0</v>
      </c>
      <c r="Q73" s="271">
        <f t="shared" si="128"/>
        <v>0</v>
      </c>
      <c r="R73" s="123">
        <f t="shared" si="93"/>
        <v>372000</v>
      </c>
      <c r="S73" s="271">
        <f t="shared" si="97"/>
        <v>0</v>
      </c>
      <c r="T73" s="271">
        <f t="shared" si="98"/>
        <v>0</v>
      </c>
      <c r="U73" s="271">
        <f t="shared" si="99"/>
        <v>0</v>
      </c>
      <c r="V73" s="271">
        <f t="shared" si="100"/>
        <v>0</v>
      </c>
      <c r="W73" s="39">
        <f t="shared" si="101"/>
        <v>69750</v>
      </c>
      <c r="X73" s="39">
        <f t="shared" si="102"/>
        <v>155000</v>
      </c>
      <c r="Y73" s="39">
        <f t="shared" si="103"/>
        <v>201500</v>
      </c>
      <c r="Z73" s="39">
        <f t="shared" si="104"/>
        <v>46500</v>
      </c>
      <c r="AA73" s="271">
        <f t="shared" si="105"/>
        <v>0</v>
      </c>
      <c r="AB73" s="271">
        <f t="shared" si="106"/>
        <v>0</v>
      </c>
      <c r="AC73" s="271">
        <f t="shared" si="107"/>
        <v>0</v>
      </c>
      <c r="AD73" s="271">
        <f t="shared" si="108"/>
        <v>0</v>
      </c>
      <c r="AE73" s="40">
        <f t="shared" si="94"/>
        <v>472750</v>
      </c>
      <c r="AF73" s="271">
        <f t="shared" si="109"/>
        <v>0</v>
      </c>
      <c r="AG73" s="271">
        <f t="shared" si="110"/>
        <v>0</v>
      </c>
      <c r="AH73" s="271">
        <f t="shared" si="111"/>
        <v>0</v>
      </c>
      <c r="AI73" s="271">
        <f t="shared" si="112"/>
        <v>0</v>
      </c>
      <c r="AJ73" s="39">
        <f t="shared" si="113"/>
        <v>77500</v>
      </c>
      <c r="AK73" s="39">
        <f t="shared" si="114"/>
        <v>162750</v>
      </c>
      <c r="AL73" s="39">
        <f t="shared" si="115"/>
        <v>209250</v>
      </c>
      <c r="AM73" s="39">
        <f t="shared" si="116"/>
        <v>54250</v>
      </c>
      <c r="AN73" s="271">
        <f t="shared" si="117"/>
        <v>0</v>
      </c>
      <c r="AO73" s="271">
        <f t="shared" si="118"/>
        <v>0</v>
      </c>
      <c r="AP73" s="271">
        <f t="shared" si="119"/>
        <v>0</v>
      </c>
      <c r="AQ73" s="39">
        <f t="shared" si="120"/>
        <v>0</v>
      </c>
      <c r="AR73" s="40">
        <f t="shared" si="95"/>
        <v>503750</v>
      </c>
    </row>
    <row r="74" spans="2:44" s="218" customFormat="1" ht="15.75" customHeight="1" x14ac:dyDescent="0.3">
      <c r="B74" s="35" t="s">
        <v>182</v>
      </c>
      <c r="C74" s="229"/>
      <c r="D74" s="231">
        <v>1550</v>
      </c>
      <c r="E74" s="234"/>
      <c r="F74" s="271">
        <f>PRODUCT($D$74,F36)</f>
        <v>0</v>
      </c>
      <c r="G74" s="271">
        <f t="shared" ref="G74:Q74" si="129">PRODUCT($D$74,G36)</f>
        <v>0</v>
      </c>
      <c r="H74" s="271">
        <f t="shared" si="129"/>
        <v>0</v>
      </c>
      <c r="I74" s="271">
        <f t="shared" si="129"/>
        <v>0</v>
      </c>
      <c r="J74" s="39">
        <f t="shared" si="129"/>
        <v>93000</v>
      </c>
      <c r="K74" s="39">
        <f t="shared" si="129"/>
        <v>162750</v>
      </c>
      <c r="L74" s="39">
        <f t="shared" si="129"/>
        <v>217000</v>
      </c>
      <c r="M74" s="39">
        <f t="shared" si="129"/>
        <v>31000</v>
      </c>
      <c r="N74" s="271">
        <f t="shared" si="129"/>
        <v>0</v>
      </c>
      <c r="O74" s="271">
        <f t="shared" si="129"/>
        <v>0</v>
      </c>
      <c r="P74" s="271">
        <f t="shared" si="129"/>
        <v>0</v>
      </c>
      <c r="Q74" s="271">
        <f t="shared" si="129"/>
        <v>0</v>
      </c>
      <c r="R74" s="123">
        <f t="shared" si="93"/>
        <v>503750</v>
      </c>
      <c r="S74" s="271">
        <f t="shared" si="97"/>
        <v>0</v>
      </c>
      <c r="T74" s="271">
        <f t="shared" si="98"/>
        <v>0</v>
      </c>
      <c r="U74" s="271">
        <f t="shared" si="99"/>
        <v>0</v>
      </c>
      <c r="V74" s="271">
        <f t="shared" si="100"/>
        <v>0</v>
      </c>
      <c r="W74" s="39">
        <f t="shared" si="101"/>
        <v>100750</v>
      </c>
      <c r="X74" s="39">
        <f t="shared" si="102"/>
        <v>232500</v>
      </c>
      <c r="Y74" s="39">
        <f t="shared" si="103"/>
        <v>279000</v>
      </c>
      <c r="Z74" s="39">
        <f t="shared" si="104"/>
        <v>54250</v>
      </c>
      <c r="AA74" s="271">
        <f t="shared" si="105"/>
        <v>0</v>
      </c>
      <c r="AB74" s="271">
        <f t="shared" si="106"/>
        <v>0</v>
      </c>
      <c r="AC74" s="271">
        <f t="shared" si="107"/>
        <v>0</v>
      </c>
      <c r="AD74" s="271">
        <f t="shared" si="108"/>
        <v>0</v>
      </c>
      <c r="AE74" s="40">
        <f t="shared" si="94"/>
        <v>666500</v>
      </c>
      <c r="AF74" s="271">
        <f t="shared" si="109"/>
        <v>0</v>
      </c>
      <c r="AG74" s="271">
        <f t="shared" si="110"/>
        <v>0</v>
      </c>
      <c r="AH74" s="271">
        <f t="shared" si="111"/>
        <v>0</v>
      </c>
      <c r="AI74" s="271">
        <f t="shared" si="112"/>
        <v>0</v>
      </c>
      <c r="AJ74" s="39">
        <f t="shared" si="113"/>
        <v>108500</v>
      </c>
      <c r="AK74" s="39">
        <f t="shared" si="114"/>
        <v>240250</v>
      </c>
      <c r="AL74" s="39">
        <f t="shared" si="115"/>
        <v>286750</v>
      </c>
      <c r="AM74" s="39">
        <f t="shared" si="116"/>
        <v>62000</v>
      </c>
      <c r="AN74" s="271">
        <f t="shared" si="117"/>
        <v>0</v>
      </c>
      <c r="AO74" s="271">
        <f t="shared" si="118"/>
        <v>0</v>
      </c>
      <c r="AP74" s="271">
        <f t="shared" si="119"/>
        <v>0</v>
      </c>
      <c r="AQ74" s="39">
        <f t="shared" si="120"/>
        <v>0</v>
      </c>
      <c r="AR74" s="40">
        <f t="shared" si="95"/>
        <v>697500</v>
      </c>
    </row>
    <row r="75" spans="2:44" s="218" customFormat="1" ht="15.75" customHeight="1" x14ac:dyDescent="0.3">
      <c r="B75" s="212" t="s">
        <v>183</v>
      </c>
      <c r="C75" s="229"/>
      <c r="D75" s="231">
        <v>1500</v>
      </c>
      <c r="E75" s="234"/>
      <c r="F75" s="271">
        <f>PRODUCT($D$75,F37)</f>
        <v>0</v>
      </c>
      <c r="G75" s="271">
        <f t="shared" ref="G75:Q75" si="130">PRODUCT($D$75,G37)</f>
        <v>0</v>
      </c>
      <c r="H75" s="271">
        <f t="shared" si="130"/>
        <v>0</v>
      </c>
      <c r="I75" s="271">
        <f t="shared" si="130"/>
        <v>0</v>
      </c>
      <c r="J75" s="271">
        <f t="shared" si="130"/>
        <v>0</v>
      </c>
      <c r="K75" s="271">
        <f t="shared" si="130"/>
        <v>0</v>
      </c>
      <c r="L75" s="271">
        <f t="shared" si="130"/>
        <v>0</v>
      </c>
      <c r="M75" s="271">
        <f t="shared" si="130"/>
        <v>0</v>
      </c>
      <c r="N75" s="39">
        <f t="shared" si="130"/>
        <v>30000</v>
      </c>
      <c r="O75" s="39">
        <f t="shared" si="130"/>
        <v>52500</v>
      </c>
      <c r="P75" s="39">
        <f t="shared" si="130"/>
        <v>37500</v>
      </c>
      <c r="Q75" s="39">
        <f t="shared" si="130"/>
        <v>7500</v>
      </c>
      <c r="R75" s="123">
        <f t="shared" si="93"/>
        <v>127500</v>
      </c>
      <c r="S75" s="271">
        <f t="shared" si="97"/>
        <v>0</v>
      </c>
      <c r="T75" s="271">
        <f t="shared" si="98"/>
        <v>0</v>
      </c>
      <c r="U75" s="39">
        <f t="shared" si="99"/>
        <v>15000</v>
      </c>
      <c r="V75" s="39">
        <f t="shared" si="100"/>
        <v>75000</v>
      </c>
      <c r="W75" s="39">
        <f t="shared" si="101"/>
        <v>45000</v>
      </c>
      <c r="X75" s="271">
        <f t="shared" si="102"/>
        <v>0</v>
      </c>
      <c r="Y75" s="271">
        <f t="shared" si="103"/>
        <v>0</v>
      </c>
      <c r="Z75" s="271">
        <f t="shared" si="104"/>
        <v>0</v>
      </c>
      <c r="AA75" s="39">
        <f t="shared" si="105"/>
        <v>22500</v>
      </c>
      <c r="AB75" s="39">
        <f t="shared" si="106"/>
        <v>60000</v>
      </c>
      <c r="AC75" s="39">
        <f t="shared" si="107"/>
        <v>82500</v>
      </c>
      <c r="AD75" s="39">
        <f t="shared" si="108"/>
        <v>15000</v>
      </c>
      <c r="AE75" s="40">
        <f t="shared" si="94"/>
        <v>315000</v>
      </c>
      <c r="AF75" s="271">
        <f t="shared" si="109"/>
        <v>0</v>
      </c>
      <c r="AG75" s="271">
        <f t="shared" si="110"/>
        <v>0</v>
      </c>
      <c r="AH75" s="39">
        <f t="shared" si="111"/>
        <v>22500</v>
      </c>
      <c r="AI75" s="39">
        <f t="shared" si="112"/>
        <v>82500</v>
      </c>
      <c r="AJ75" s="39">
        <f t="shared" si="113"/>
        <v>52500</v>
      </c>
      <c r="AK75" s="271">
        <f t="shared" si="114"/>
        <v>0</v>
      </c>
      <c r="AL75" s="271">
        <f t="shared" si="115"/>
        <v>0</v>
      </c>
      <c r="AM75" s="271">
        <f t="shared" si="116"/>
        <v>0</v>
      </c>
      <c r="AN75" s="39">
        <f t="shared" si="117"/>
        <v>30000</v>
      </c>
      <c r="AO75" s="39">
        <f t="shared" si="118"/>
        <v>67500</v>
      </c>
      <c r="AP75" s="39">
        <f t="shared" si="119"/>
        <v>90000</v>
      </c>
      <c r="AQ75" s="39">
        <f t="shared" si="120"/>
        <v>0</v>
      </c>
      <c r="AR75" s="40">
        <f t="shared" si="95"/>
        <v>345000</v>
      </c>
    </row>
    <row r="76" spans="2:44" s="218" customFormat="1" ht="15.75" customHeight="1" x14ac:dyDescent="0.3">
      <c r="B76" s="212" t="s">
        <v>184</v>
      </c>
      <c r="C76" s="229"/>
      <c r="D76" s="231">
        <v>1100</v>
      </c>
      <c r="E76" s="234"/>
      <c r="F76" s="271">
        <f>PRODUCT($D$76,F38)</f>
        <v>0</v>
      </c>
      <c r="G76" s="271">
        <f t="shared" ref="G76:Q76" si="131">PRODUCT($D$76,G38)</f>
        <v>0</v>
      </c>
      <c r="H76" s="271">
        <f t="shared" si="131"/>
        <v>0</v>
      </c>
      <c r="I76" s="271">
        <f t="shared" si="131"/>
        <v>0</v>
      </c>
      <c r="J76" s="271">
        <f t="shared" si="131"/>
        <v>0</v>
      </c>
      <c r="K76" s="271">
        <f t="shared" si="131"/>
        <v>0</v>
      </c>
      <c r="L76" s="271">
        <f t="shared" si="131"/>
        <v>0</v>
      </c>
      <c r="M76" s="271">
        <f t="shared" si="131"/>
        <v>0</v>
      </c>
      <c r="N76" s="271">
        <f t="shared" si="131"/>
        <v>0</v>
      </c>
      <c r="O76" s="39">
        <f t="shared" si="131"/>
        <v>77000</v>
      </c>
      <c r="P76" s="39">
        <f t="shared" si="131"/>
        <v>11000</v>
      </c>
      <c r="Q76" s="39">
        <f t="shared" si="131"/>
        <v>110000</v>
      </c>
      <c r="R76" s="123">
        <f t="shared" si="93"/>
        <v>198000</v>
      </c>
      <c r="S76" s="39">
        <f t="shared" si="97"/>
        <v>143000</v>
      </c>
      <c r="T76" s="39">
        <f t="shared" si="98"/>
        <v>143000</v>
      </c>
      <c r="U76" s="39">
        <f t="shared" si="99"/>
        <v>110000</v>
      </c>
      <c r="V76" s="39">
        <f t="shared" si="100"/>
        <v>77000</v>
      </c>
      <c r="W76" s="39">
        <f t="shared" si="101"/>
        <v>22000</v>
      </c>
      <c r="X76" s="39">
        <f t="shared" si="102"/>
        <v>22000</v>
      </c>
      <c r="Y76" s="39">
        <f t="shared" si="103"/>
        <v>27500</v>
      </c>
      <c r="Z76" s="39">
        <f t="shared" si="104"/>
        <v>11000</v>
      </c>
      <c r="AA76" s="39">
        <f t="shared" si="105"/>
        <v>16500</v>
      </c>
      <c r="AB76" s="39">
        <f t="shared" si="106"/>
        <v>33000</v>
      </c>
      <c r="AC76" s="39">
        <f t="shared" si="107"/>
        <v>77000</v>
      </c>
      <c r="AD76" s="39">
        <f t="shared" si="108"/>
        <v>115500</v>
      </c>
      <c r="AE76" s="40">
        <f t="shared" si="94"/>
        <v>797500</v>
      </c>
      <c r="AF76" s="39">
        <f t="shared" si="109"/>
        <v>148500</v>
      </c>
      <c r="AG76" s="39">
        <f t="shared" si="110"/>
        <v>148500</v>
      </c>
      <c r="AH76" s="39">
        <f t="shared" si="111"/>
        <v>115500</v>
      </c>
      <c r="AI76" s="39">
        <f t="shared" si="112"/>
        <v>82500</v>
      </c>
      <c r="AJ76" s="39">
        <f t="shared" si="113"/>
        <v>27500</v>
      </c>
      <c r="AK76" s="39">
        <f t="shared" si="114"/>
        <v>27500</v>
      </c>
      <c r="AL76" s="39">
        <f t="shared" si="115"/>
        <v>33000</v>
      </c>
      <c r="AM76" s="39">
        <f t="shared" si="116"/>
        <v>16500</v>
      </c>
      <c r="AN76" s="39">
        <f t="shared" si="117"/>
        <v>22000</v>
      </c>
      <c r="AO76" s="39">
        <f t="shared" si="118"/>
        <v>38500</v>
      </c>
      <c r="AP76" s="39">
        <f t="shared" si="119"/>
        <v>82500</v>
      </c>
      <c r="AQ76" s="39">
        <f t="shared" si="120"/>
        <v>0</v>
      </c>
      <c r="AR76" s="40">
        <f t="shared" si="95"/>
        <v>742500</v>
      </c>
    </row>
    <row r="77" spans="2:44" s="218" customFormat="1" ht="15.75" customHeight="1" x14ac:dyDescent="0.3">
      <c r="B77" s="212" t="s">
        <v>185</v>
      </c>
      <c r="C77" s="229"/>
      <c r="D77" s="231">
        <v>950</v>
      </c>
      <c r="E77" s="234"/>
      <c r="F77" s="271">
        <f>PRODUCT($D$77,F39)</f>
        <v>0</v>
      </c>
      <c r="G77" s="271">
        <f t="shared" ref="G77:Q77" si="132">PRODUCT($D$77,G39)</f>
        <v>0</v>
      </c>
      <c r="H77" s="271">
        <f t="shared" si="132"/>
        <v>0</v>
      </c>
      <c r="I77" s="271">
        <f t="shared" si="132"/>
        <v>0</v>
      </c>
      <c r="J77" s="271">
        <f t="shared" si="132"/>
        <v>0</v>
      </c>
      <c r="K77" s="271">
        <f t="shared" si="132"/>
        <v>0</v>
      </c>
      <c r="L77" s="271">
        <f t="shared" si="132"/>
        <v>0</v>
      </c>
      <c r="M77" s="271">
        <f t="shared" si="132"/>
        <v>0</v>
      </c>
      <c r="N77" s="271">
        <f t="shared" si="132"/>
        <v>0</v>
      </c>
      <c r="O77" s="39">
        <f t="shared" si="132"/>
        <v>38000</v>
      </c>
      <c r="P77" s="39">
        <f t="shared" si="132"/>
        <v>9500</v>
      </c>
      <c r="Q77" s="39">
        <f t="shared" si="132"/>
        <v>76000</v>
      </c>
      <c r="R77" s="123">
        <f t="shared" si="93"/>
        <v>123500</v>
      </c>
      <c r="S77" s="39">
        <f t="shared" si="97"/>
        <v>85500</v>
      </c>
      <c r="T77" s="39">
        <f t="shared" si="98"/>
        <v>85500</v>
      </c>
      <c r="U77" s="39">
        <f t="shared" si="99"/>
        <v>57000</v>
      </c>
      <c r="V77" s="39">
        <f t="shared" si="100"/>
        <v>47500</v>
      </c>
      <c r="W77" s="39">
        <f t="shared" si="101"/>
        <v>19000</v>
      </c>
      <c r="X77" s="39">
        <f t="shared" si="102"/>
        <v>19000</v>
      </c>
      <c r="Y77" s="39">
        <f t="shared" si="103"/>
        <v>23750</v>
      </c>
      <c r="Z77" s="39">
        <f t="shared" si="104"/>
        <v>9500</v>
      </c>
      <c r="AA77" s="39">
        <f t="shared" si="105"/>
        <v>14250</v>
      </c>
      <c r="AB77" s="39">
        <f t="shared" si="106"/>
        <v>28500</v>
      </c>
      <c r="AC77" s="39">
        <f t="shared" si="107"/>
        <v>66500</v>
      </c>
      <c r="AD77" s="39">
        <f t="shared" si="108"/>
        <v>80750</v>
      </c>
      <c r="AE77" s="40">
        <f t="shared" si="94"/>
        <v>536750</v>
      </c>
      <c r="AF77" s="39">
        <f t="shared" si="109"/>
        <v>90250</v>
      </c>
      <c r="AG77" s="39">
        <f t="shared" si="110"/>
        <v>90250</v>
      </c>
      <c r="AH77" s="39">
        <f t="shared" si="111"/>
        <v>61750</v>
      </c>
      <c r="AI77" s="39">
        <f t="shared" si="112"/>
        <v>52250</v>
      </c>
      <c r="AJ77" s="39">
        <f t="shared" si="113"/>
        <v>23750</v>
      </c>
      <c r="AK77" s="39">
        <f t="shared" si="114"/>
        <v>23750</v>
      </c>
      <c r="AL77" s="39">
        <f t="shared" si="115"/>
        <v>28500</v>
      </c>
      <c r="AM77" s="39">
        <f t="shared" si="116"/>
        <v>14250</v>
      </c>
      <c r="AN77" s="39">
        <f t="shared" si="117"/>
        <v>19000</v>
      </c>
      <c r="AO77" s="39">
        <f t="shared" si="118"/>
        <v>33250</v>
      </c>
      <c r="AP77" s="39">
        <f t="shared" si="119"/>
        <v>71250</v>
      </c>
      <c r="AQ77" s="39">
        <f t="shared" si="120"/>
        <v>0</v>
      </c>
      <c r="AR77" s="40">
        <f t="shared" si="95"/>
        <v>508250</v>
      </c>
    </row>
    <row r="78" spans="2:44" s="218" customFormat="1" ht="15.75" customHeight="1" x14ac:dyDescent="0.3">
      <c r="B78" s="212" t="s">
        <v>186</v>
      </c>
      <c r="C78" s="229"/>
      <c r="D78" s="231">
        <v>975</v>
      </c>
      <c r="E78" s="234"/>
      <c r="F78" s="271">
        <f>PRODUCT($D$78,F40)</f>
        <v>0</v>
      </c>
      <c r="G78" s="271">
        <f t="shared" ref="G78:Q78" si="133">PRODUCT($D$78,G40)</f>
        <v>0</v>
      </c>
      <c r="H78" s="271">
        <f t="shared" si="133"/>
        <v>0</v>
      </c>
      <c r="I78" s="271">
        <f t="shared" si="133"/>
        <v>0</v>
      </c>
      <c r="J78" s="271">
        <f t="shared" si="133"/>
        <v>0</v>
      </c>
      <c r="K78" s="271">
        <f t="shared" si="133"/>
        <v>0</v>
      </c>
      <c r="L78" s="271">
        <f t="shared" si="133"/>
        <v>0</v>
      </c>
      <c r="M78" s="271">
        <f t="shared" si="133"/>
        <v>0</v>
      </c>
      <c r="N78" s="271">
        <f t="shared" si="133"/>
        <v>0</v>
      </c>
      <c r="O78" s="39">
        <f t="shared" si="133"/>
        <v>48750</v>
      </c>
      <c r="P78" s="39">
        <f t="shared" si="133"/>
        <v>9750</v>
      </c>
      <c r="Q78" s="39">
        <f t="shared" si="133"/>
        <v>87750</v>
      </c>
      <c r="R78" s="123">
        <f t="shared" si="93"/>
        <v>146250</v>
      </c>
      <c r="S78" s="39">
        <f t="shared" si="97"/>
        <v>97500</v>
      </c>
      <c r="T78" s="39">
        <f t="shared" si="98"/>
        <v>97500</v>
      </c>
      <c r="U78" s="39">
        <f t="shared" si="99"/>
        <v>58500</v>
      </c>
      <c r="V78" s="39">
        <f t="shared" si="100"/>
        <v>48750</v>
      </c>
      <c r="W78" s="39">
        <f>PRODUCT(D78,W40)</f>
        <v>19500</v>
      </c>
      <c r="X78" s="39">
        <f t="shared" si="102"/>
        <v>19500</v>
      </c>
      <c r="Y78" s="39">
        <f t="shared" si="103"/>
        <v>24375</v>
      </c>
      <c r="Z78" s="39">
        <f t="shared" si="104"/>
        <v>9750</v>
      </c>
      <c r="AA78" s="39">
        <f t="shared" si="105"/>
        <v>14625</v>
      </c>
      <c r="AB78" s="39">
        <f t="shared" si="106"/>
        <v>29250</v>
      </c>
      <c r="AC78" s="39">
        <f t="shared" si="107"/>
        <v>68250</v>
      </c>
      <c r="AD78" s="39">
        <f t="shared" si="108"/>
        <v>82875</v>
      </c>
      <c r="AE78" s="40">
        <f t="shared" si="94"/>
        <v>570375</v>
      </c>
      <c r="AF78" s="39">
        <f t="shared" si="109"/>
        <v>92625</v>
      </c>
      <c r="AG78" s="39">
        <f t="shared" si="110"/>
        <v>92625</v>
      </c>
      <c r="AH78" s="39">
        <f t="shared" si="111"/>
        <v>63375</v>
      </c>
      <c r="AI78" s="39">
        <f t="shared" si="112"/>
        <v>53625</v>
      </c>
      <c r="AJ78" s="39">
        <f t="shared" si="113"/>
        <v>24375</v>
      </c>
      <c r="AK78" s="39">
        <f t="shared" si="114"/>
        <v>24375</v>
      </c>
      <c r="AL78" s="39">
        <f t="shared" si="115"/>
        <v>29250</v>
      </c>
      <c r="AM78" s="39">
        <f t="shared" si="116"/>
        <v>14625</v>
      </c>
      <c r="AN78" s="39">
        <f t="shared" si="117"/>
        <v>19500</v>
      </c>
      <c r="AO78" s="39">
        <f t="shared" si="118"/>
        <v>34125</v>
      </c>
      <c r="AP78" s="39">
        <f t="shared" si="119"/>
        <v>73125</v>
      </c>
      <c r="AQ78" s="39">
        <f t="shared" si="120"/>
        <v>0</v>
      </c>
      <c r="AR78" s="40">
        <f t="shared" si="95"/>
        <v>521625</v>
      </c>
    </row>
    <row r="79" spans="2:44" ht="15.75" customHeight="1" thickBot="1" x14ac:dyDescent="0.35">
      <c r="B79" s="316" t="s">
        <v>3</v>
      </c>
      <c r="C79" s="317"/>
      <c r="D79" s="318"/>
      <c r="E79" s="233"/>
      <c r="F79" s="200"/>
      <c r="G79" s="200">
        <f t="shared" ref="G79:Q79" si="134">SUM(G64:G78)</f>
        <v>37520</v>
      </c>
      <c r="H79" s="200">
        <f t="shared" si="134"/>
        <v>117850</v>
      </c>
      <c r="I79" s="200">
        <f t="shared" si="134"/>
        <v>477075</v>
      </c>
      <c r="J79" s="200">
        <f t="shared" si="134"/>
        <v>542700</v>
      </c>
      <c r="K79" s="200">
        <f t="shared" si="134"/>
        <v>472775</v>
      </c>
      <c r="L79" s="200">
        <f t="shared" si="134"/>
        <v>602275</v>
      </c>
      <c r="M79" s="200">
        <f t="shared" si="134"/>
        <v>158650</v>
      </c>
      <c r="N79" s="200">
        <f t="shared" si="134"/>
        <v>340150</v>
      </c>
      <c r="O79" s="200">
        <f t="shared" si="134"/>
        <v>693375</v>
      </c>
      <c r="P79" s="200">
        <f t="shared" si="134"/>
        <v>703075</v>
      </c>
      <c r="Q79" s="200">
        <f t="shared" si="134"/>
        <v>947850</v>
      </c>
      <c r="R79" s="124">
        <f>SUM(R63:R78)</f>
        <v>5932250</v>
      </c>
      <c r="S79" s="12">
        <f>SUM(S64:S78)</f>
        <v>801125</v>
      </c>
      <c r="T79" s="12">
        <f t="shared" ref="T79:AD79" si="135">SUM(T64:T78)</f>
        <v>776625</v>
      </c>
      <c r="U79" s="12">
        <f t="shared" si="135"/>
        <v>823700</v>
      </c>
      <c r="V79" s="12">
        <f t="shared" si="135"/>
        <v>1008100</v>
      </c>
      <c r="W79" s="12">
        <f t="shared" si="135"/>
        <v>773100</v>
      </c>
      <c r="X79" s="12">
        <f t="shared" si="135"/>
        <v>764475</v>
      </c>
      <c r="Y79" s="12">
        <f t="shared" si="135"/>
        <v>921725</v>
      </c>
      <c r="Z79" s="12">
        <f t="shared" si="135"/>
        <v>277000</v>
      </c>
      <c r="AA79" s="12">
        <f t="shared" si="135"/>
        <v>449300</v>
      </c>
      <c r="AB79" s="12">
        <f t="shared" si="135"/>
        <v>775075</v>
      </c>
      <c r="AC79" s="12">
        <f t="shared" si="135"/>
        <v>1156100</v>
      </c>
      <c r="AD79" s="12">
        <f t="shared" si="135"/>
        <v>1009150</v>
      </c>
      <c r="AE79" s="12">
        <f>SUM(AE64:AE78)</f>
        <v>9535475</v>
      </c>
      <c r="AF79" s="12">
        <f>SUM(AF64:AF78)</f>
        <v>854925</v>
      </c>
      <c r="AG79" s="12">
        <f t="shared" ref="AG79:AQ79" si="136">SUM(AG64:AG78)</f>
        <v>830425</v>
      </c>
      <c r="AH79" s="12">
        <f t="shared" si="136"/>
        <v>894750</v>
      </c>
      <c r="AI79" s="12">
        <f t="shared" si="136"/>
        <v>1079150</v>
      </c>
      <c r="AJ79" s="12">
        <f t="shared" si="136"/>
        <v>868650</v>
      </c>
      <c r="AK79" s="12">
        <f t="shared" si="136"/>
        <v>821775</v>
      </c>
      <c r="AL79" s="12">
        <f t="shared" si="136"/>
        <v>979025</v>
      </c>
      <c r="AM79" s="12">
        <f t="shared" si="136"/>
        <v>334300</v>
      </c>
      <c r="AN79" s="12">
        <f t="shared" si="136"/>
        <v>514100</v>
      </c>
      <c r="AO79" s="12">
        <f t="shared" si="136"/>
        <v>839875</v>
      </c>
      <c r="AP79" s="12">
        <f t="shared" si="136"/>
        <v>1227150</v>
      </c>
      <c r="AQ79" s="12">
        <f t="shared" si="136"/>
        <v>0</v>
      </c>
      <c r="AR79" s="12">
        <f>SUM(AR64:AR78)</f>
        <v>9244125</v>
      </c>
    </row>
    <row r="80" spans="2:44" ht="15.75" customHeight="1" x14ac:dyDescent="0.3">
      <c r="R80" s="15"/>
    </row>
    <row r="81" spans="18:18" ht="15.75" customHeight="1" x14ac:dyDescent="0.3">
      <c r="R81" s="15"/>
    </row>
    <row r="82" spans="18:18" ht="15.75" customHeight="1" x14ac:dyDescent="0.3">
      <c r="R82" s="15"/>
    </row>
    <row r="83" spans="18:18" ht="15.75" customHeight="1" x14ac:dyDescent="0.3">
      <c r="R83" s="15"/>
    </row>
    <row r="84" spans="18:18" ht="15.75" customHeight="1" x14ac:dyDescent="0.3">
      <c r="R84" s="15"/>
    </row>
    <row r="85" spans="18:18" ht="15.75" customHeight="1" x14ac:dyDescent="0.3">
      <c r="R85" s="15"/>
    </row>
    <row r="86" spans="18:18" ht="15.75" customHeight="1" x14ac:dyDescent="0.3">
      <c r="R86" s="15"/>
    </row>
    <row r="87" spans="18:18" ht="15.75" customHeight="1" x14ac:dyDescent="0.3">
      <c r="R87" s="15"/>
    </row>
    <row r="88" spans="18:18" ht="15.75" customHeight="1" x14ac:dyDescent="0.3">
      <c r="R88" s="15"/>
    </row>
    <row r="89" spans="18:18" ht="15.75" customHeight="1" x14ac:dyDescent="0.3">
      <c r="R89" s="15"/>
    </row>
    <row r="90" spans="18:18" ht="15.75" customHeight="1" x14ac:dyDescent="0.3">
      <c r="R90" s="15"/>
    </row>
    <row r="91" spans="18:18" ht="15.75" customHeight="1" x14ac:dyDescent="0.3">
      <c r="R91" s="15"/>
    </row>
    <row r="92" spans="18:18" ht="15.75" customHeight="1" x14ac:dyDescent="0.3">
      <c r="R92" s="15"/>
    </row>
    <row r="93" spans="18:18" ht="15.75" customHeight="1" x14ac:dyDescent="0.3">
      <c r="R93" s="15"/>
    </row>
    <row r="94" spans="18:18" ht="15.75" customHeight="1" x14ac:dyDescent="0.3">
      <c r="R94" s="15"/>
    </row>
    <row r="95" spans="18:18" ht="15.75" customHeight="1" x14ac:dyDescent="0.3">
      <c r="R95" s="15"/>
    </row>
    <row r="96" spans="18:18" ht="15.75" customHeight="1" x14ac:dyDescent="0.3">
      <c r="R96" s="15"/>
    </row>
    <row r="97" spans="18:18" ht="15.75" customHeight="1" x14ac:dyDescent="0.3">
      <c r="R97" s="15"/>
    </row>
    <row r="98" spans="18:18" ht="15.75" customHeight="1" x14ac:dyDescent="0.3">
      <c r="R98" s="15"/>
    </row>
    <row r="99" spans="18:18" ht="15.75" customHeight="1" x14ac:dyDescent="0.3">
      <c r="R99" s="15"/>
    </row>
    <row r="100" spans="18:18" ht="15.75" customHeight="1" x14ac:dyDescent="0.3">
      <c r="R100" s="15"/>
    </row>
    <row r="101" spans="18:18" ht="15.75" customHeight="1" x14ac:dyDescent="0.3">
      <c r="R101" s="15"/>
    </row>
    <row r="102" spans="18:18" ht="15.75" customHeight="1" x14ac:dyDescent="0.3">
      <c r="R102" s="15"/>
    </row>
    <row r="103" spans="18:18" ht="15.75" customHeight="1" x14ac:dyDescent="0.3">
      <c r="R103" s="15"/>
    </row>
    <row r="104" spans="18:18" ht="15.75" customHeight="1" x14ac:dyDescent="0.3">
      <c r="R104" s="15"/>
    </row>
    <row r="105" spans="18:18" ht="15.75" customHeight="1" x14ac:dyDescent="0.3">
      <c r="R105" s="15"/>
    </row>
    <row r="106" spans="18:18" ht="15.75" customHeight="1" x14ac:dyDescent="0.3">
      <c r="R106" s="15"/>
    </row>
    <row r="107" spans="18:18" ht="15.75" customHeight="1" x14ac:dyDescent="0.3">
      <c r="R107" s="15"/>
    </row>
    <row r="108" spans="18:18" ht="15.75" customHeight="1" x14ac:dyDescent="0.3">
      <c r="R108" s="15"/>
    </row>
    <row r="109" spans="18:18" ht="15.75" customHeight="1" x14ac:dyDescent="0.3">
      <c r="R109" s="15"/>
    </row>
    <row r="110" spans="18:18" ht="15.75" customHeight="1" x14ac:dyDescent="0.3">
      <c r="R110" s="15"/>
    </row>
    <row r="111" spans="18:18" ht="15.75" customHeight="1" x14ac:dyDescent="0.3">
      <c r="R111" s="15"/>
    </row>
    <row r="112" spans="18:18" ht="15.75" customHeight="1" x14ac:dyDescent="0.3">
      <c r="R112" s="15"/>
    </row>
    <row r="113" spans="18:18" ht="15.75" customHeight="1" x14ac:dyDescent="0.3">
      <c r="R113" s="15"/>
    </row>
    <row r="114" spans="18:18" ht="15.75" customHeight="1" x14ac:dyDescent="0.3">
      <c r="R114" s="15"/>
    </row>
    <row r="115" spans="18:18" ht="15.75" customHeight="1" x14ac:dyDescent="0.3">
      <c r="R115" s="15"/>
    </row>
    <row r="116" spans="18:18" ht="15.75" customHeight="1" x14ac:dyDescent="0.3">
      <c r="R116" s="15"/>
    </row>
    <row r="117" spans="18:18" ht="15.75" customHeight="1" x14ac:dyDescent="0.3">
      <c r="R117" s="15"/>
    </row>
    <row r="118" spans="18:18" ht="15.75" customHeight="1" x14ac:dyDescent="0.3">
      <c r="R118" s="15"/>
    </row>
    <row r="119" spans="18:18" ht="15.75" customHeight="1" x14ac:dyDescent="0.3">
      <c r="R119" s="15"/>
    </row>
    <row r="120" spans="18:18" ht="15.75" customHeight="1" x14ac:dyDescent="0.3">
      <c r="R120" s="15"/>
    </row>
    <row r="121" spans="18:18" ht="15.75" customHeight="1" x14ac:dyDescent="0.3">
      <c r="R121" s="15"/>
    </row>
    <row r="122" spans="18:18" ht="15.75" customHeight="1" x14ac:dyDescent="0.3">
      <c r="R122" s="15"/>
    </row>
    <row r="123" spans="18:18" ht="15.75" customHeight="1" x14ac:dyDescent="0.3">
      <c r="R123" s="15"/>
    </row>
    <row r="124" spans="18:18" ht="15.75" customHeight="1" x14ac:dyDescent="0.3">
      <c r="R124" s="15"/>
    </row>
    <row r="125" spans="18:18" ht="15.75" customHeight="1" x14ac:dyDescent="0.3">
      <c r="R125" s="15"/>
    </row>
    <row r="126" spans="18:18" ht="15.75" customHeight="1" x14ac:dyDescent="0.3">
      <c r="R126" s="15"/>
    </row>
    <row r="127" spans="18:18" ht="15.75" customHeight="1" x14ac:dyDescent="0.3">
      <c r="R127" s="15"/>
    </row>
    <row r="128" spans="18:18" ht="15.75" customHeight="1" x14ac:dyDescent="0.3">
      <c r="R128" s="15"/>
    </row>
    <row r="129" spans="18:18" ht="15.75" customHeight="1" x14ac:dyDescent="0.3">
      <c r="R129" s="15"/>
    </row>
    <row r="130" spans="18:18" ht="15.75" customHeight="1" x14ac:dyDescent="0.3">
      <c r="R130" s="15"/>
    </row>
    <row r="131" spans="18:18" ht="15.75" customHeight="1" x14ac:dyDescent="0.3">
      <c r="R131" s="15"/>
    </row>
    <row r="132" spans="18:18" ht="15.75" customHeight="1" x14ac:dyDescent="0.3">
      <c r="R132" s="15"/>
    </row>
    <row r="133" spans="18:18" ht="15.75" customHeight="1" x14ac:dyDescent="0.3">
      <c r="R133" s="15"/>
    </row>
    <row r="134" spans="18:18" ht="15.75" customHeight="1" x14ac:dyDescent="0.3">
      <c r="R134" s="15"/>
    </row>
    <row r="135" spans="18:18" ht="15.75" customHeight="1" x14ac:dyDescent="0.3">
      <c r="R135" s="15"/>
    </row>
    <row r="136" spans="18:18" ht="15.75" customHeight="1" x14ac:dyDescent="0.3">
      <c r="R136" s="15"/>
    </row>
    <row r="137" spans="18:18" ht="15.75" customHeight="1" x14ac:dyDescent="0.3">
      <c r="R137" s="15"/>
    </row>
    <row r="138" spans="18:18" ht="15.75" customHeight="1" x14ac:dyDescent="0.3">
      <c r="R138" s="15"/>
    </row>
    <row r="139" spans="18:18" ht="15.75" customHeight="1" x14ac:dyDescent="0.3">
      <c r="R139" s="15"/>
    </row>
    <row r="140" spans="18:18" ht="15.75" customHeight="1" x14ac:dyDescent="0.3">
      <c r="R140" s="15"/>
    </row>
    <row r="141" spans="18:18" ht="15.75" customHeight="1" x14ac:dyDescent="0.3">
      <c r="R141" s="15"/>
    </row>
    <row r="142" spans="18:18" ht="15.75" customHeight="1" x14ac:dyDescent="0.3">
      <c r="R142" s="15"/>
    </row>
    <row r="143" spans="18:18" ht="15.75" customHeight="1" x14ac:dyDescent="0.3">
      <c r="R143" s="15"/>
    </row>
    <row r="144" spans="18:18" ht="15.75" customHeight="1" x14ac:dyDescent="0.3">
      <c r="R144" s="15"/>
    </row>
    <row r="145" spans="18:18" ht="15.75" customHeight="1" x14ac:dyDescent="0.3">
      <c r="R145" s="15"/>
    </row>
    <row r="146" spans="18:18" ht="15.75" customHeight="1" x14ac:dyDescent="0.3">
      <c r="R146" s="15"/>
    </row>
    <row r="147" spans="18:18" ht="15.75" customHeight="1" x14ac:dyDescent="0.3">
      <c r="R147" s="15"/>
    </row>
    <row r="148" spans="18:18" ht="15.75" customHeight="1" x14ac:dyDescent="0.3">
      <c r="R148" s="15"/>
    </row>
    <row r="149" spans="18:18" ht="15.75" customHeight="1" x14ac:dyDescent="0.3">
      <c r="R149" s="15"/>
    </row>
    <row r="150" spans="18:18" ht="15.75" customHeight="1" x14ac:dyDescent="0.3">
      <c r="R150" s="15"/>
    </row>
    <row r="151" spans="18:18" ht="15.75" customHeight="1" x14ac:dyDescent="0.3">
      <c r="R151" s="15"/>
    </row>
    <row r="152" spans="18:18" ht="15.75" customHeight="1" x14ac:dyDescent="0.3">
      <c r="R152" s="15"/>
    </row>
    <row r="153" spans="18:18" ht="15.75" customHeight="1" x14ac:dyDescent="0.3">
      <c r="R153" s="15"/>
    </row>
    <row r="154" spans="18:18" ht="15.75" customHeight="1" x14ac:dyDescent="0.3">
      <c r="R154" s="15"/>
    </row>
    <row r="155" spans="18:18" ht="15.75" customHeight="1" x14ac:dyDescent="0.3">
      <c r="R155" s="15"/>
    </row>
    <row r="156" spans="18:18" ht="15.75" customHeight="1" x14ac:dyDescent="0.3">
      <c r="R156" s="15"/>
    </row>
    <row r="157" spans="18:18" ht="15.75" customHeight="1" x14ac:dyDescent="0.3">
      <c r="R157" s="15"/>
    </row>
    <row r="158" spans="18:18" ht="15.75" customHeight="1" x14ac:dyDescent="0.3">
      <c r="R158" s="15"/>
    </row>
    <row r="159" spans="18:18" ht="15.75" customHeight="1" x14ac:dyDescent="0.3">
      <c r="R159" s="15"/>
    </row>
    <row r="160" spans="18:18" ht="15.75" customHeight="1" x14ac:dyDescent="0.3">
      <c r="R160" s="15"/>
    </row>
    <row r="161" spans="18:18" ht="15.75" customHeight="1" x14ac:dyDescent="0.3">
      <c r="R161" s="15"/>
    </row>
    <row r="162" spans="18:18" ht="15.75" customHeight="1" x14ac:dyDescent="0.3">
      <c r="R162" s="15"/>
    </row>
    <row r="163" spans="18:18" ht="15.75" customHeight="1" x14ac:dyDescent="0.3">
      <c r="R163" s="15"/>
    </row>
    <row r="164" spans="18:18" ht="15.75" customHeight="1" x14ac:dyDescent="0.3">
      <c r="R164" s="15"/>
    </row>
    <row r="165" spans="18:18" ht="15.75" customHeight="1" x14ac:dyDescent="0.3">
      <c r="R165" s="15"/>
    </row>
    <row r="166" spans="18:18" ht="15.75" customHeight="1" x14ac:dyDescent="0.3">
      <c r="R166" s="15"/>
    </row>
    <row r="167" spans="18:18" ht="15.75" customHeight="1" x14ac:dyDescent="0.3">
      <c r="R167" s="15"/>
    </row>
    <row r="168" spans="18:18" ht="15.75" customHeight="1" x14ac:dyDescent="0.3">
      <c r="R168" s="15"/>
    </row>
    <row r="169" spans="18:18" ht="15.75" customHeight="1" x14ac:dyDescent="0.3">
      <c r="R169" s="15"/>
    </row>
    <row r="170" spans="18:18" ht="15.75" customHeight="1" x14ac:dyDescent="0.3">
      <c r="R170" s="15"/>
    </row>
    <row r="171" spans="18:18" ht="15.75" customHeight="1" x14ac:dyDescent="0.3">
      <c r="R171" s="15"/>
    </row>
    <row r="172" spans="18:18" ht="15.75" customHeight="1" x14ac:dyDescent="0.3">
      <c r="R172" s="15"/>
    </row>
    <row r="173" spans="18:18" ht="15.75" customHeight="1" x14ac:dyDescent="0.3">
      <c r="R173" s="15"/>
    </row>
    <row r="174" spans="18:18" ht="15.75" customHeight="1" x14ac:dyDescent="0.3">
      <c r="R174" s="15"/>
    </row>
    <row r="175" spans="18:18" ht="15.75" customHeight="1" x14ac:dyDescent="0.3">
      <c r="R175" s="15"/>
    </row>
    <row r="176" spans="18:18" ht="15.75" customHeight="1" x14ac:dyDescent="0.3">
      <c r="R176" s="15"/>
    </row>
    <row r="177" spans="18:18" ht="15.75" customHeight="1" x14ac:dyDescent="0.3">
      <c r="R177" s="15"/>
    </row>
    <row r="178" spans="18:18" ht="15.75" customHeight="1" x14ac:dyDescent="0.3">
      <c r="R178" s="15"/>
    </row>
    <row r="179" spans="18:18" ht="15.75" customHeight="1" x14ac:dyDescent="0.3">
      <c r="R179" s="15"/>
    </row>
    <row r="180" spans="18:18" ht="15.75" customHeight="1" x14ac:dyDescent="0.3">
      <c r="R180" s="15"/>
    </row>
    <row r="181" spans="18:18" ht="15.75" customHeight="1" x14ac:dyDescent="0.3">
      <c r="R181" s="15"/>
    </row>
    <row r="182" spans="18:18" ht="15.75" customHeight="1" x14ac:dyDescent="0.3">
      <c r="R182" s="15"/>
    </row>
    <row r="183" spans="18:18" ht="15.75" customHeight="1" x14ac:dyDescent="0.3">
      <c r="R183" s="15"/>
    </row>
    <row r="184" spans="18:18" ht="15.75" customHeight="1" x14ac:dyDescent="0.3">
      <c r="R184" s="15"/>
    </row>
    <row r="185" spans="18:18" ht="15.75" customHeight="1" x14ac:dyDescent="0.3">
      <c r="R185" s="15"/>
    </row>
    <row r="186" spans="18:18" ht="15.75" customHeight="1" x14ac:dyDescent="0.3">
      <c r="R186" s="15"/>
    </row>
    <row r="187" spans="18:18" ht="15.75" customHeight="1" x14ac:dyDescent="0.3">
      <c r="R187" s="15"/>
    </row>
    <row r="188" spans="18:18" ht="15.75" customHeight="1" x14ac:dyDescent="0.3">
      <c r="R188" s="15"/>
    </row>
    <row r="189" spans="18:18" ht="15.75" customHeight="1" x14ac:dyDescent="0.3">
      <c r="R189" s="15"/>
    </row>
    <row r="190" spans="18:18" ht="15.75" customHeight="1" x14ac:dyDescent="0.3">
      <c r="R190" s="15"/>
    </row>
    <row r="191" spans="18:18" ht="15.75" customHeight="1" x14ac:dyDescent="0.3">
      <c r="R191" s="15"/>
    </row>
    <row r="192" spans="18:18" ht="15.75" customHeight="1" x14ac:dyDescent="0.3">
      <c r="R192" s="15"/>
    </row>
    <row r="193" spans="18:18" ht="15.75" customHeight="1" x14ac:dyDescent="0.3">
      <c r="R193" s="15"/>
    </row>
    <row r="194" spans="18:18" ht="15.75" customHeight="1" x14ac:dyDescent="0.3">
      <c r="R194" s="15"/>
    </row>
    <row r="195" spans="18:18" ht="15.75" customHeight="1" x14ac:dyDescent="0.3">
      <c r="R195" s="15"/>
    </row>
    <row r="196" spans="18:18" ht="15.75" customHeight="1" x14ac:dyDescent="0.3">
      <c r="R196" s="15"/>
    </row>
    <row r="197" spans="18:18" ht="15.75" customHeight="1" x14ac:dyDescent="0.3">
      <c r="R197" s="15"/>
    </row>
    <row r="198" spans="18:18" ht="15.75" customHeight="1" x14ac:dyDescent="0.3">
      <c r="R198" s="15"/>
    </row>
    <row r="199" spans="18:18" ht="15.75" customHeight="1" x14ac:dyDescent="0.3">
      <c r="R199" s="15"/>
    </row>
    <row r="200" spans="18:18" ht="15.75" customHeight="1" x14ac:dyDescent="0.3">
      <c r="R200" s="15"/>
    </row>
    <row r="201" spans="18:18" ht="15.75" customHeight="1" x14ac:dyDescent="0.3">
      <c r="R201" s="15"/>
    </row>
    <row r="202" spans="18:18" ht="15.75" customHeight="1" x14ac:dyDescent="0.3">
      <c r="R202" s="15"/>
    </row>
    <row r="203" spans="18:18" ht="15.75" customHeight="1" x14ac:dyDescent="0.3">
      <c r="R203" s="15"/>
    </row>
    <row r="204" spans="18:18" ht="15.75" customHeight="1" x14ac:dyDescent="0.3">
      <c r="R204" s="15"/>
    </row>
    <row r="205" spans="18:18" ht="15.75" customHeight="1" x14ac:dyDescent="0.3">
      <c r="R205" s="15"/>
    </row>
    <row r="206" spans="18:18" ht="15.75" customHeight="1" x14ac:dyDescent="0.3">
      <c r="R206" s="15"/>
    </row>
    <row r="207" spans="18:18" ht="15.75" customHeight="1" x14ac:dyDescent="0.3">
      <c r="R207" s="15"/>
    </row>
    <row r="208" spans="18:18" ht="15.75" customHeight="1" x14ac:dyDescent="0.3">
      <c r="R208" s="15"/>
    </row>
    <row r="209" spans="18:18" ht="15.75" customHeight="1" x14ac:dyDescent="0.3">
      <c r="R209" s="15"/>
    </row>
    <row r="210" spans="18:18" ht="15.75" customHeight="1" x14ac:dyDescent="0.3">
      <c r="R210" s="15"/>
    </row>
    <row r="211" spans="18:18" ht="15.75" customHeight="1" x14ac:dyDescent="0.3">
      <c r="R211" s="15"/>
    </row>
    <row r="212" spans="18:18" ht="15.75" customHeight="1" x14ac:dyDescent="0.3">
      <c r="R212" s="15"/>
    </row>
    <row r="213" spans="18:18" ht="15.75" customHeight="1" x14ac:dyDescent="0.3">
      <c r="R213" s="15"/>
    </row>
    <row r="214" spans="18:18" ht="15.75" customHeight="1" x14ac:dyDescent="0.3">
      <c r="R214" s="15"/>
    </row>
    <row r="215" spans="18:18" ht="15.75" customHeight="1" x14ac:dyDescent="0.3">
      <c r="R215" s="15"/>
    </row>
    <row r="216" spans="18:18" ht="15.75" customHeight="1" x14ac:dyDescent="0.3">
      <c r="R216" s="15"/>
    </row>
    <row r="217" spans="18:18" ht="15.75" customHeight="1" x14ac:dyDescent="0.3">
      <c r="R217" s="15"/>
    </row>
    <row r="218" spans="18:18" ht="15.75" customHeight="1" x14ac:dyDescent="0.3">
      <c r="R218" s="15"/>
    </row>
    <row r="219" spans="18:18" ht="15.75" customHeight="1" x14ac:dyDescent="0.3">
      <c r="R219" s="15"/>
    </row>
    <row r="220" spans="18:18" ht="15.75" customHeight="1" x14ac:dyDescent="0.3">
      <c r="R220" s="15"/>
    </row>
    <row r="221" spans="18:18" ht="15.75" customHeight="1" x14ac:dyDescent="0.3">
      <c r="R221" s="15"/>
    </row>
    <row r="222" spans="18:18" ht="15.75" customHeight="1" x14ac:dyDescent="0.3">
      <c r="R222" s="15"/>
    </row>
    <row r="223" spans="18:18" ht="15.75" customHeight="1" x14ac:dyDescent="0.3">
      <c r="R223" s="15"/>
    </row>
    <row r="224" spans="18:18" ht="15.75" customHeight="1" x14ac:dyDescent="0.3">
      <c r="R224" s="15"/>
    </row>
    <row r="225" spans="18:18" ht="15.75" customHeight="1" x14ac:dyDescent="0.3">
      <c r="R225" s="15"/>
    </row>
    <row r="226" spans="18:18" ht="15.75" customHeight="1" x14ac:dyDescent="0.3">
      <c r="R226" s="15"/>
    </row>
    <row r="227" spans="18:18" ht="15.75" customHeight="1" x14ac:dyDescent="0.3">
      <c r="R227" s="15"/>
    </row>
    <row r="228" spans="18:18" ht="15.75" customHeight="1" x14ac:dyDescent="0.3">
      <c r="R228" s="15"/>
    </row>
    <row r="229" spans="18:18" ht="15.75" customHeight="1" x14ac:dyDescent="0.3">
      <c r="R229" s="15"/>
    </row>
    <row r="230" spans="18:18" ht="15.75" customHeight="1" x14ac:dyDescent="0.3">
      <c r="R230" s="15"/>
    </row>
    <row r="231" spans="18:18" ht="15.75" customHeight="1" x14ac:dyDescent="0.3">
      <c r="R231" s="15"/>
    </row>
    <row r="232" spans="18:18" ht="15.75" customHeight="1" x14ac:dyDescent="0.3">
      <c r="R232" s="15"/>
    </row>
    <row r="233" spans="18:18" ht="15.75" customHeight="1" x14ac:dyDescent="0.3">
      <c r="R233" s="15"/>
    </row>
    <row r="234" spans="18:18" ht="15.75" customHeight="1" x14ac:dyDescent="0.3">
      <c r="R234" s="15"/>
    </row>
    <row r="235" spans="18:18" ht="15.75" customHeight="1" x14ac:dyDescent="0.3">
      <c r="R235" s="15"/>
    </row>
    <row r="236" spans="18:18" ht="15.75" customHeight="1" x14ac:dyDescent="0.3">
      <c r="R236" s="15"/>
    </row>
    <row r="237" spans="18:18" ht="15.75" customHeight="1" x14ac:dyDescent="0.3">
      <c r="R237" s="15"/>
    </row>
    <row r="238" spans="18:18" ht="15.75" customHeight="1" x14ac:dyDescent="0.3">
      <c r="R238" s="15"/>
    </row>
    <row r="239" spans="18:18" ht="15.75" customHeight="1" x14ac:dyDescent="0.3">
      <c r="R239" s="15"/>
    </row>
    <row r="240" spans="18:18" ht="15.75" customHeight="1" x14ac:dyDescent="0.3">
      <c r="R240" s="15"/>
    </row>
    <row r="241" spans="18:18" ht="15.75" customHeight="1" x14ac:dyDescent="0.3">
      <c r="R241" s="15"/>
    </row>
    <row r="242" spans="18:18" ht="15.75" customHeight="1" x14ac:dyDescent="0.3">
      <c r="R242" s="15"/>
    </row>
    <row r="243" spans="18:18" ht="15.75" customHeight="1" x14ac:dyDescent="0.3">
      <c r="R243" s="15"/>
    </row>
    <row r="244" spans="18:18" ht="15.75" customHeight="1" x14ac:dyDescent="0.3">
      <c r="R244" s="15"/>
    </row>
    <row r="245" spans="18:18" ht="15.75" customHeight="1" x14ac:dyDescent="0.3">
      <c r="R245" s="15"/>
    </row>
    <row r="246" spans="18:18" ht="15.75" customHeight="1" x14ac:dyDescent="0.3">
      <c r="R246" s="15"/>
    </row>
    <row r="247" spans="18:18" ht="15.75" customHeight="1" x14ac:dyDescent="0.3">
      <c r="R247" s="15"/>
    </row>
    <row r="248" spans="18:18" ht="15.75" customHeight="1" x14ac:dyDescent="0.3">
      <c r="R248" s="15"/>
    </row>
    <row r="249" spans="18:18" ht="15.75" customHeight="1" x14ac:dyDescent="0.3">
      <c r="R249" s="15"/>
    </row>
    <row r="250" spans="18:18" ht="15.75" customHeight="1" x14ac:dyDescent="0.3">
      <c r="R250" s="15"/>
    </row>
    <row r="251" spans="18:18" ht="15.75" customHeight="1" x14ac:dyDescent="0.3">
      <c r="R251" s="15"/>
    </row>
    <row r="252" spans="18:18" ht="15.75" customHeight="1" x14ac:dyDescent="0.3">
      <c r="R252" s="15"/>
    </row>
    <row r="253" spans="18:18" ht="15.75" customHeight="1" x14ac:dyDescent="0.3">
      <c r="R253" s="15"/>
    </row>
    <row r="254" spans="18:18" ht="15.75" customHeight="1" x14ac:dyDescent="0.3">
      <c r="R254" s="15"/>
    </row>
    <row r="255" spans="18:18" ht="15.75" customHeight="1" x14ac:dyDescent="0.3">
      <c r="R255" s="15"/>
    </row>
    <row r="256" spans="18:18" ht="15.75" customHeight="1" x14ac:dyDescent="0.3">
      <c r="R256" s="15"/>
    </row>
    <row r="257" spans="18:18" ht="15.75" customHeight="1" x14ac:dyDescent="0.3">
      <c r="R257" s="15"/>
    </row>
    <row r="258" spans="18:18" ht="15.75" customHeight="1" x14ac:dyDescent="0.3">
      <c r="R258" s="15"/>
    </row>
    <row r="259" spans="18:18" ht="15.75" customHeight="1" x14ac:dyDescent="0.3">
      <c r="R259" s="15"/>
    </row>
    <row r="260" spans="18:18" ht="15.75" customHeight="1" x14ac:dyDescent="0.3">
      <c r="R260" s="15"/>
    </row>
    <row r="261" spans="18:18" ht="15.75" customHeight="1" x14ac:dyDescent="0.3">
      <c r="R261" s="15"/>
    </row>
    <row r="262" spans="18:18" ht="15.75" customHeight="1" x14ac:dyDescent="0.3">
      <c r="R262" s="15"/>
    </row>
    <row r="263" spans="18:18" ht="15.75" customHeight="1" x14ac:dyDescent="0.3">
      <c r="R263" s="15"/>
    </row>
    <row r="264" spans="18:18" ht="15.75" customHeight="1" x14ac:dyDescent="0.3">
      <c r="R264" s="15"/>
    </row>
    <row r="265" spans="18:18" ht="15.75" customHeight="1" x14ac:dyDescent="0.3">
      <c r="R265" s="15"/>
    </row>
    <row r="266" spans="18:18" ht="15.75" customHeight="1" x14ac:dyDescent="0.3">
      <c r="R266" s="15"/>
    </row>
    <row r="267" spans="18:18" ht="15.75" customHeight="1" x14ac:dyDescent="0.3">
      <c r="R267" s="15"/>
    </row>
    <row r="268" spans="18:18" ht="15.75" customHeight="1" x14ac:dyDescent="0.3">
      <c r="R268" s="15"/>
    </row>
    <row r="269" spans="18:18" ht="15.75" customHeight="1" x14ac:dyDescent="0.3">
      <c r="R269" s="15"/>
    </row>
    <row r="270" spans="18:18" ht="15.75" customHeight="1" x14ac:dyDescent="0.3">
      <c r="R270" s="15"/>
    </row>
    <row r="271" spans="18:18" ht="15.75" customHeight="1" x14ac:dyDescent="0.3">
      <c r="R271" s="15"/>
    </row>
    <row r="272" spans="18:18" ht="15.75" customHeight="1" x14ac:dyDescent="0.3">
      <c r="R272" s="15"/>
    </row>
    <row r="273" spans="18:18" ht="15.75" customHeight="1" x14ac:dyDescent="0.3">
      <c r="R273" s="15"/>
    </row>
    <row r="274" spans="18:18" ht="15.75" customHeight="1" x14ac:dyDescent="0.3">
      <c r="R274" s="15"/>
    </row>
    <row r="275" spans="18:18" ht="15.75" customHeight="1" x14ac:dyDescent="0.3">
      <c r="R275" s="15"/>
    </row>
    <row r="276" spans="18:18" ht="15.75" customHeight="1" x14ac:dyDescent="0.3">
      <c r="R276" s="15"/>
    </row>
    <row r="277" spans="18:18" ht="15.75" customHeight="1" x14ac:dyDescent="0.3">
      <c r="R277" s="15"/>
    </row>
    <row r="278" spans="18:18" ht="15.75" customHeight="1" x14ac:dyDescent="0.3">
      <c r="R278" s="15"/>
    </row>
    <row r="279" spans="18:18" ht="15.75" customHeight="1" x14ac:dyDescent="0.3">
      <c r="R279" s="15"/>
    </row>
    <row r="280" spans="18:18" ht="15.75" customHeight="1" x14ac:dyDescent="0.3"/>
    <row r="281" spans="18:18" ht="15.75" customHeight="1" x14ac:dyDescent="0.3"/>
    <row r="282" spans="18:18" ht="15.75" customHeight="1" x14ac:dyDescent="0.3"/>
    <row r="283" spans="18:18" ht="15.75" customHeight="1" x14ac:dyDescent="0.3"/>
    <row r="284" spans="18:18" ht="15.75" customHeight="1" x14ac:dyDescent="0.3"/>
    <row r="285" spans="18:18" ht="15.75" customHeight="1" x14ac:dyDescent="0.3"/>
    <row r="286" spans="18:18" ht="15.75" customHeight="1" x14ac:dyDescent="0.3"/>
    <row r="287" spans="18:18" ht="15.75" customHeight="1" x14ac:dyDescent="0.3"/>
    <row r="288" spans="18:1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</sheetData>
  <mergeCells count="15">
    <mergeCell ref="AF4:AQ4"/>
    <mergeCell ref="AR4:AR5"/>
    <mergeCell ref="B60:D60"/>
    <mergeCell ref="B62:D62"/>
    <mergeCell ref="B79:D79"/>
    <mergeCell ref="B22:C22"/>
    <mergeCell ref="B24:D24"/>
    <mergeCell ref="B41:C41"/>
    <mergeCell ref="B43:D43"/>
    <mergeCell ref="B2:AE2"/>
    <mergeCell ref="F4:Q4"/>
    <mergeCell ref="R4:R5"/>
    <mergeCell ref="S4:AD4"/>
    <mergeCell ref="AE4:AE5"/>
    <mergeCell ref="B5:D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tabSelected="1" topLeftCell="I5" zoomScale="70" zoomScaleNormal="70" workbookViewId="0">
      <selection activeCell="P31" sqref="P31"/>
    </sheetView>
  </sheetViews>
  <sheetFormatPr defaultColWidth="14.44140625" defaultRowHeight="15" customHeight="1" x14ac:dyDescent="0.3"/>
  <cols>
    <col min="1" max="1" width="4" customWidth="1"/>
    <col min="2" max="2" width="42.44140625" customWidth="1"/>
    <col min="3" max="3" width="4.88671875" customWidth="1"/>
    <col min="4" max="4" width="14.88671875" customWidth="1"/>
    <col min="5" max="5" width="14.5546875" customWidth="1"/>
    <col min="6" max="6" width="15" customWidth="1"/>
    <col min="7" max="7" width="13.6640625" customWidth="1"/>
    <col min="8" max="8" width="11.77734375" customWidth="1"/>
    <col min="9" max="9" width="12.109375" customWidth="1"/>
    <col min="10" max="10" width="12" customWidth="1"/>
    <col min="11" max="11" width="12.6640625" customWidth="1"/>
    <col min="12" max="12" width="11.77734375" customWidth="1"/>
    <col min="13" max="13" width="12.109375" customWidth="1"/>
    <col min="14" max="15" width="11.44140625" customWidth="1"/>
    <col min="16" max="16" width="12.44140625" customWidth="1"/>
    <col min="17" max="17" width="1.44140625" customWidth="1"/>
    <col min="18" max="20" width="12" customWidth="1"/>
    <col min="21" max="21" width="12.44140625" customWidth="1"/>
    <col min="22" max="26" width="13.109375" customWidth="1"/>
    <col min="27" max="28" width="12.44140625" customWidth="1"/>
    <col min="29" max="29" width="13.109375" customWidth="1"/>
    <col min="30" max="30" width="16.88671875" customWidth="1"/>
    <col min="31" max="31" width="1.44140625" customWidth="1"/>
    <col min="32" max="32" width="7.44140625" customWidth="1"/>
    <col min="33" max="33" width="1.44140625" customWidth="1"/>
    <col min="34" max="43" width="13.109375" customWidth="1"/>
    <col min="44" max="45" width="12.44140625" customWidth="1"/>
    <col min="46" max="46" width="15.88671875" customWidth="1"/>
    <col min="47" max="47" width="1.44140625" customWidth="1"/>
    <col min="48" max="48" width="4.44140625" customWidth="1"/>
    <col min="49" max="49" width="2.109375" customWidth="1"/>
    <col min="50" max="61" width="13.109375" customWidth="1"/>
    <col min="62" max="62" width="15.88671875" customWidth="1"/>
    <col min="63" max="63" width="1.88671875" customWidth="1"/>
    <col min="64" max="64" width="8.88671875" customWidth="1"/>
  </cols>
  <sheetData>
    <row r="1" spans="1:64" ht="42.75" customHeight="1" x14ac:dyDescent="0.3">
      <c r="P1" s="127"/>
      <c r="Q1" s="15"/>
      <c r="AC1" s="10"/>
      <c r="AD1" s="127"/>
      <c r="AE1" s="15"/>
    </row>
    <row r="2" spans="1:64" ht="18.75" customHeight="1" x14ac:dyDescent="0.35">
      <c r="B2" s="300" t="s">
        <v>119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70"/>
    </row>
    <row r="3" spans="1:64" ht="14.4" x14ac:dyDescent="0.3">
      <c r="P3" s="127"/>
      <c r="Q3" s="15"/>
      <c r="AD3" s="127"/>
      <c r="AE3" s="15"/>
    </row>
    <row r="4" spans="1:64" ht="18.75" customHeight="1" x14ac:dyDescent="0.3">
      <c r="D4" s="288" t="s">
        <v>31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  <c r="P4" s="323" t="s">
        <v>106</v>
      </c>
      <c r="Q4" s="128"/>
      <c r="R4" s="288" t="s">
        <v>1</v>
      </c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325" t="s">
        <v>36</v>
      </c>
      <c r="AE4" s="128"/>
      <c r="AH4" s="288" t="s">
        <v>2</v>
      </c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90"/>
      <c r="AT4" s="325" t="s">
        <v>38</v>
      </c>
      <c r="AX4" s="320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2"/>
    </row>
    <row r="5" spans="1:64" ht="18.75" customHeight="1" x14ac:dyDescent="0.3">
      <c r="D5" s="3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5" t="s">
        <v>14</v>
      </c>
      <c r="L5" s="4" t="s">
        <v>4</v>
      </c>
      <c r="M5" s="4" t="s">
        <v>5</v>
      </c>
      <c r="N5" s="4" t="s">
        <v>110</v>
      </c>
      <c r="O5" s="5" t="s">
        <v>6</v>
      </c>
      <c r="P5" s="324"/>
      <c r="Q5" s="128"/>
      <c r="R5" s="3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5" t="s">
        <v>14</v>
      </c>
      <c r="Z5" s="4" t="s">
        <v>4</v>
      </c>
      <c r="AA5" s="4" t="s">
        <v>5</v>
      </c>
      <c r="AB5" s="4" t="s">
        <v>110</v>
      </c>
      <c r="AC5" s="5" t="s">
        <v>6</v>
      </c>
      <c r="AD5" s="292"/>
      <c r="AE5" s="128"/>
      <c r="AH5" s="3" t="s">
        <v>7</v>
      </c>
      <c r="AI5" s="4" t="s">
        <v>8</v>
      </c>
      <c r="AJ5" s="4" t="s">
        <v>9</v>
      </c>
      <c r="AK5" s="4" t="s">
        <v>10</v>
      </c>
      <c r="AL5" s="4" t="s">
        <v>11</v>
      </c>
      <c r="AM5" s="4" t="s">
        <v>12</v>
      </c>
      <c r="AN5" s="4" t="s">
        <v>13</v>
      </c>
      <c r="AO5" s="5" t="s">
        <v>14</v>
      </c>
      <c r="AP5" s="4" t="s">
        <v>4</v>
      </c>
      <c r="AQ5" s="4" t="s">
        <v>5</v>
      </c>
      <c r="AR5" s="4" t="s">
        <v>110</v>
      </c>
      <c r="AS5" s="5" t="s">
        <v>6</v>
      </c>
      <c r="AT5" s="292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321"/>
    </row>
    <row r="6" spans="1:64" ht="14.4" x14ac:dyDescent="0.3">
      <c r="B6" s="23" t="s">
        <v>121</v>
      </c>
      <c r="D6" s="10">
        <f>выручка!F60</f>
        <v>0</v>
      </c>
      <c r="E6" s="10">
        <f>выручка!G60</f>
        <v>667500</v>
      </c>
      <c r="F6" s="10">
        <f>выручка!H60</f>
        <v>667500</v>
      </c>
      <c r="G6" s="10">
        <f>выручка!I60</f>
        <v>1262920</v>
      </c>
      <c r="H6" s="10">
        <f>выручка!J60</f>
        <v>1505200</v>
      </c>
      <c r="I6" s="10">
        <f>выручка!K60</f>
        <v>1417150</v>
      </c>
      <c r="J6" s="10">
        <f>выручка!L60</f>
        <v>1785250</v>
      </c>
      <c r="K6" s="10">
        <f>выручка!M60</f>
        <v>1973950</v>
      </c>
      <c r="L6" s="10">
        <f>выручка!N60</f>
        <v>519800</v>
      </c>
      <c r="M6" s="10">
        <f>выручка!O60</f>
        <v>921100</v>
      </c>
      <c r="N6" s="10">
        <f>выручка!P60</f>
        <v>1673120</v>
      </c>
      <c r="O6" s="10">
        <f>выручка!Q60</f>
        <v>2167100</v>
      </c>
      <c r="P6" s="129">
        <f t="shared" ref="P6:P8" si="0">SUM(D6:O6)</f>
        <v>14560590</v>
      </c>
      <c r="Q6" s="130"/>
      <c r="R6" s="131">
        <f>выручка!S60</f>
        <v>2563650</v>
      </c>
      <c r="S6" s="131">
        <f>выручка!T60</f>
        <v>2128950</v>
      </c>
      <c r="T6" s="131">
        <f>выручка!U60</f>
        <v>2061100</v>
      </c>
      <c r="U6" s="131">
        <f>выручка!V60</f>
        <v>2221850</v>
      </c>
      <c r="V6" s="131">
        <f>выручка!W60</f>
        <v>2715050</v>
      </c>
      <c r="W6" s="131">
        <f>выручка!X60</f>
        <v>2268650</v>
      </c>
      <c r="X6" s="131">
        <f>выручка!Y60</f>
        <v>2448350</v>
      </c>
      <c r="Y6" s="131">
        <f>выручка!Z60</f>
        <v>2961850</v>
      </c>
      <c r="Z6" s="131">
        <f>выручка!AA60</f>
        <v>872700</v>
      </c>
      <c r="AA6" s="131">
        <f>выручка!AB60</f>
        <v>1248000</v>
      </c>
      <c r="AB6" s="131">
        <f>выручка!AC60</f>
        <v>2129550</v>
      </c>
      <c r="AC6" s="131">
        <f>выручка!AD60</f>
        <v>3142450</v>
      </c>
      <c r="AD6" s="76">
        <f t="shared" ref="AD6:AD8" si="1">SUM(R6:AC6)</f>
        <v>26762150</v>
      </c>
      <c r="AE6" s="130"/>
      <c r="AH6" s="131">
        <f>выручка!AF60</f>
        <v>2729650</v>
      </c>
      <c r="AI6" s="131">
        <f>выручка!AG60</f>
        <v>2278500</v>
      </c>
      <c r="AJ6" s="131">
        <f>выручка!AH60</f>
        <v>2210650</v>
      </c>
      <c r="AK6" s="131">
        <f>выручка!AI60</f>
        <v>2412750</v>
      </c>
      <c r="AL6" s="131">
        <f>выручка!AJ60</f>
        <v>2905950</v>
      </c>
      <c r="AM6" s="131">
        <f>выручка!AK60</f>
        <v>2540900</v>
      </c>
      <c r="AN6" s="131">
        <f>выручка!AL60</f>
        <v>2621350</v>
      </c>
      <c r="AO6" s="131">
        <f>выручка!AM60</f>
        <v>3134850</v>
      </c>
      <c r="AP6" s="131">
        <f>выручка!AN60</f>
        <v>1045700</v>
      </c>
      <c r="AQ6" s="131">
        <f>выручка!AO60</f>
        <v>1423950</v>
      </c>
      <c r="AR6" s="131">
        <f>выручка!AP60</f>
        <v>2305500</v>
      </c>
      <c r="AS6" s="131">
        <f>выручка!AQ60</f>
        <v>3333350</v>
      </c>
      <c r="AT6" s="76">
        <f t="shared" ref="AT6:AT8" si="2">SUM(AH6:AS6)</f>
        <v>28943100</v>
      </c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</row>
    <row r="7" spans="1:64" ht="14.4" x14ac:dyDescent="0.3">
      <c r="A7" s="15"/>
      <c r="B7" s="23" t="s">
        <v>122</v>
      </c>
      <c r="C7" s="15"/>
      <c r="D7" s="10">
        <f>выручка!F79</f>
        <v>0</v>
      </c>
      <c r="E7" s="10">
        <f>выручка!G79</f>
        <v>37520</v>
      </c>
      <c r="F7" s="10">
        <f>выручка!H79</f>
        <v>117850</v>
      </c>
      <c r="G7" s="10">
        <f>выручка!I79</f>
        <v>477075</v>
      </c>
      <c r="H7" s="10">
        <f>выручка!J79</f>
        <v>542700</v>
      </c>
      <c r="I7" s="10">
        <f>выручка!K79</f>
        <v>472775</v>
      </c>
      <c r="J7" s="10">
        <f>выручка!L79</f>
        <v>602275</v>
      </c>
      <c r="K7" s="10">
        <f>выручка!M79</f>
        <v>158650</v>
      </c>
      <c r="L7" s="10">
        <f>выручка!N79</f>
        <v>340150</v>
      </c>
      <c r="M7" s="10">
        <f>выручка!O79</f>
        <v>693375</v>
      </c>
      <c r="N7" s="10">
        <f>выручка!P79</f>
        <v>703075</v>
      </c>
      <c r="O7" s="10">
        <f>выручка!Q79</f>
        <v>947850</v>
      </c>
      <c r="P7" s="129">
        <f t="shared" si="0"/>
        <v>5093295</v>
      </c>
      <c r="Q7" s="130"/>
      <c r="R7" s="10">
        <f>выручка!S79</f>
        <v>801125</v>
      </c>
      <c r="S7" s="10">
        <f>выручка!T79</f>
        <v>776625</v>
      </c>
      <c r="T7" s="10">
        <f>выручка!U79</f>
        <v>823700</v>
      </c>
      <c r="U7" s="10">
        <f>выручка!V79</f>
        <v>1008100</v>
      </c>
      <c r="V7" s="10">
        <f>выручка!W79</f>
        <v>773100</v>
      </c>
      <c r="W7" s="10">
        <f>выручка!X79</f>
        <v>764475</v>
      </c>
      <c r="X7" s="10">
        <f>выручка!Y79</f>
        <v>921725</v>
      </c>
      <c r="Y7" s="10">
        <f>выручка!Z79</f>
        <v>277000</v>
      </c>
      <c r="Z7" s="10">
        <f>выручка!AA79</f>
        <v>449300</v>
      </c>
      <c r="AA7" s="10">
        <f>выручка!AB79</f>
        <v>775075</v>
      </c>
      <c r="AB7" s="10">
        <f>выручка!AC79</f>
        <v>1156100</v>
      </c>
      <c r="AC7" s="10">
        <f>выручка!AD79</f>
        <v>1009150</v>
      </c>
      <c r="AD7" s="76">
        <f t="shared" si="1"/>
        <v>9535475</v>
      </c>
      <c r="AE7" s="130"/>
      <c r="AF7" s="15"/>
      <c r="AG7" s="15"/>
      <c r="AH7" s="10">
        <f>выручка!AF79</f>
        <v>854925</v>
      </c>
      <c r="AI7" s="10">
        <f>выручка!AG79</f>
        <v>830425</v>
      </c>
      <c r="AJ7" s="10">
        <f>выручка!AH79</f>
        <v>894750</v>
      </c>
      <c r="AK7" s="10">
        <f>выручка!AI79</f>
        <v>1079150</v>
      </c>
      <c r="AL7" s="10">
        <f>выручка!AJ79</f>
        <v>868650</v>
      </c>
      <c r="AM7" s="10">
        <f>выручка!AK79</f>
        <v>821775</v>
      </c>
      <c r="AN7" s="10">
        <f>выручка!AL79</f>
        <v>979025</v>
      </c>
      <c r="AO7" s="10">
        <f>выручка!AM79</f>
        <v>334300</v>
      </c>
      <c r="AP7" s="10">
        <f>выручка!AN79</f>
        <v>514100</v>
      </c>
      <c r="AQ7" s="10">
        <f>выручка!AO79</f>
        <v>839875</v>
      </c>
      <c r="AR7" s="10">
        <f>выручка!AP79</f>
        <v>1227150</v>
      </c>
      <c r="AS7" s="10">
        <f>выручка!AQ79</f>
        <v>0</v>
      </c>
      <c r="AT7" s="76">
        <f t="shared" si="2"/>
        <v>9244125</v>
      </c>
      <c r="AU7" s="15"/>
      <c r="AV7" s="15"/>
      <c r="AW7" s="15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1"/>
      <c r="BK7" s="15"/>
      <c r="BL7" s="15"/>
    </row>
    <row r="8" spans="1:64" ht="14.4" x14ac:dyDescent="0.3">
      <c r="A8" s="15"/>
      <c r="B8" s="23" t="s">
        <v>123</v>
      </c>
      <c r="C8" s="15"/>
      <c r="D8" s="132">
        <f t="shared" ref="D8:O8" si="3">D6-D7</f>
        <v>0</v>
      </c>
      <c r="E8" s="132">
        <f t="shared" si="3"/>
        <v>629980</v>
      </c>
      <c r="F8" s="132">
        <f t="shared" si="3"/>
        <v>549650</v>
      </c>
      <c r="G8" s="132">
        <f t="shared" si="3"/>
        <v>785845</v>
      </c>
      <c r="H8" s="132">
        <f t="shared" si="3"/>
        <v>962500</v>
      </c>
      <c r="I8" s="132">
        <f t="shared" si="3"/>
        <v>944375</v>
      </c>
      <c r="J8" s="132">
        <f t="shared" si="3"/>
        <v>1182975</v>
      </c>
      <c r="K8" s="132">
        <f t="shared" si="3"/>
        <v>1815300</v>
      </c>
      <c r="L8" s="132">
        <f t="shared" si="3"/>
        <v>179650</v>
      </c>
      <c r="M8" s="132">
        <f t="shared" si="3"/>
        <v>227725</v>
      </c>
      <c r="N8" s="132">
        <f t="shared" si="3"/>
        <v>970045</v>
      </c>
      <c r="O8" s="132">
        <f t="shared" si="3"/>
        <v>1219250</v>
      </c>
      <c r="P8" s="129">
        <f t="shared" si="0"/>
        <v>9467295</v>
      </c>
      <c r="Q8" s="130"/>
      <c r="R8" s="132">
        <f t="shared" ref="R8:AC8" si="4">R6-R7</f>
        <v>1762525</v>
      </c>
      <c r="S8" s="132">
        <f t="shared" si="4"/>
        <v>1352325</v>
      </c>
      <c r="T8" s="132">
        <f t="shared" si="4"/>
        <v>1237400</v>
      </c>
      <c r="U8" s="132">
        <f t="shared" si="4"/>
        <v>1213750</v>
      </c>
      <c r="V8" s="132">
        <f t="shared" si="4"/>
        <v>1941950</v>
      </c>
      <c r="W8" s="132">
        <f t="shared" si="4"/>
        <v>1504175</v>
      </c>
      <c r="X8" s="132">
        <f t="shared" si="4"/>
        <v>1526625</v>
      </c>
      <c r="Y8" s="132">
        <f t="shared" si="4"/>
        <v>2684850</v>
      </c>
      <c r="Z8" s="132">
        <f t="shared" si="4"/>
        <v>423400</v>
      </c>
      <c r="AA8" s="132">
        <f t="shared" si="4"/>
        <v>472925</v>
      </c>
      <c r="AB8" s="132">
        <f t="shared" si="4"/>
        <v>973450</v>
      </c>
      <c r="AC8" s="132">
        <f t="shared" si="4"/>
        <v>2133300</v>
      </c>
      <c r="AD8" s="76">
        <f t="shared" si="1"/>
        <v>17226675</v>
      </c>
      <c r="AE8" s="130"/>
      <c r="AF8" s="15"/>
      <c r="AG8" s="15"/>
      <c r="AH8" s="132">
        <f t="shared" ref="AH8:AS8" si="5">AH6-AH7</f>
        <v>1874725</v>
      </c>
      <c r="AI8" s="132">
        <f t="shared" si="5"/>
        <v>1448075</v>
      </c>
      <c r="AJ8" s="132">
        <f t="shared" si="5"/>
        <v>1315900</v>
      </c>
      <c r="AK8" s="132">
        <f t="shared" si="5"/>
        <v>1333600</v>
      </c>
      <c r="AL8" s="132">
        <f t="shared" si="5"/>
        <v>2037300</v>
      </c>
      <c r="AM8" s="132">
        <f t="shared" si="5"/>
        <v>1719125</v>
      </c>
      <c r="AN8" s="132">
        <f t="shared" si="5"/>
        <v>1642325</v>
      </c>
      <c r="AO8" s="132">
        <f t="shared" si="5"/>
        <v>2800550</v>
      </c>
      <c r="AP8" s="132">
        <f t="shared" si="5"/>
        <v>531600</v>
      </c>
      <c r="AQ8" s="132">
        <f t="shared" si="5"/>
        <v>584075</v>
      </c>
      <c r="AR8" s="132">
        <f t="shared" si="5"/>
        <v>1078350</v>
      </c>
      <c r="AS8" s="132">
        <f t="shared" si="5"/>
        <v>3333350</v>
      </c>
      <c r="AT8" s="76">
        <f t="shared" si="2"/>
        <v>19698975</v>
      </c>
      <c r="AU8" s="15"/>
      <c r="AV8" s="15"/>
      <c r="AW8" s="15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15"/>
      <c r="BL8" s="15"/>
    </row>
    <row r="9" spans="1:64" ht="9" customHeight="1" x14ac:dyDescent="0.3">
      <c r="Q9" s="15"/>
      <c r="AE9" s="15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4"/>
    </row>
    <row r="10" spans="1:64" ht="14.4" x14ac:dyDescent="0.3">
      <c r="B10" s="23" t="s">
        <v>124</v>
      </c>
      <c r="D10" s="40">
        <f t="shared" ref="D10:O10" si="6">SUM(D11:D14)</f>
        <v>2978000</v>
      </c>
      <c r="E10" s="40">
        <f t="shared" si="6"/>
        <v>163000</v>
      </c>
      <c r="F10" s="40">
        <f t="shared" si="6"/>
        <v>127000</v>
      </c>
      <c r="G10" s="40">
        <f t="shared" si="6"/>
        <v>169240</v>
      </c>
      <c r="H10" s="40">
        <f t="shared" si="6"/>
        <v>457300</v>
      </c>
      <c r="I10" s="40">
        <f t="shared" si="6"/>
        <v>508606</v>
      </c>
      <c r="J10" s="40">
        <f t="shared" si="6"/>
        <v>508164.5</v>
      </c>
      <c r="K10" s="40">
        <f t="shared" si="6"/>
        <v>529107.5</v>
      </c>
      <c r="L10" s="40">
        <f t="shared" si="6"/>
        <v>430718.5</v>
      </c>
      <c r="M10" s="40">
        <f t="shared" si="6"/>
        <v>426694</v>
      </c>
      <c r="N10" s="40">
        <f t="shared" si="6"/>
        <v>533403</v>
      </c>
      <c r="O10" s="132">
        <f t="shared" si="6"/>
        <v>586793.6</v>
      </c>
      <c r="P10" s="132">
        <f>SUM(E10:O10)</f>
        <v>4440027.0999999996</v>
      </c>
      <c r="Q10" s="130"/>
      <c r="R10" s="131">
        <f t="shared" ref="R10:AD10" si="7">SUM(R11:R14)</f>
        <v>712463</v>
      </c>
      <c r="S10" s="40">
        <f t="shared" si="7"/>
        <v>1067867.7</v>
      </c>
      <c r="T10" s="40">
        <f t="shared" si="7"/>
        <v>605900</v>
      </c>
      <c r="U10" s="40">
        <f t="shared" si="7"/>
        <v>674809.5</v>
      </c>
      <c r="V10" s="40">
        <f t="shared" si="7"/>
        <v>753118.5</v>
      </c>
      <c r="W10" s="40">
        <f t="shared" si="7"/>
        <v>4191783</v>
      </c>
      <c r="X10" s="40">
        <f t="shared" si="7"/>
        <v>660005.5</v>
      </c>
      <c r="Y10" s="40">
        <f t="shared" si="7"/>
        <v>659841.5</v>
      </c>
      <c r="Z10" s="40">
        <f t="shared" si="7"/>
        <v>520859.5</v>
      </c>
      <c r="AA10" s="40">
        <f t="shared" si="7"/>
        <v>565850.5</v>
      </c>
      <c r="AB10" s="40">
        <f t="shared" si="7"/>
        <v>662105.5</v>
      </c>
      <c r="AC10" s="40">
        <f t="shared" si="7"/>
        <v>701731</v>
      </c>
      <c r="AD10" s="133">
        <f t="shared" si="7"/>
        <v>11776335.199999999</v>
      </c>
      <c r="AE10" s="130"/>
      <c r="AF10" s="134">
        <f t="shared" ref="AF10:AF14" si="8">AD10/AD$6</f>
        <v>0.44003696265060915</v>
      </c>
      <c r="AH10" s="131">
        <f t="shared" ref="AH10:AT10" si="9">SUM(AH11:AH14)</f>
        <v>4983223.5</v>
      </c>
      <c r="AI10" s="40">
        <f t="shared" si="9"/>
        <v>1513764.5</v>
      </c>
      <c r="AJ10" s="40">
        <f t="shared" si="9"/>
        <v>695950</v>
      </c>
      <c r="AK10" s="40">
        <f t="shared" si="9"/>
        <v>692650</v>
      </c>
      <c r="AL10" s="40">
        <f t="shared" si="9"/>
        <v>719050</v>
      </c>
      <c r="AM10" s="40">
        <f t="shared" si="9"/>
        <v>736589.5</v>
      </c>
      <c r="AN10" s="40">
        <f t="shared" si="9"/>
        <v>708205</v>
      </c>
      <c r="AO10" s="40">
        <f t="shared" si="9"/>
        <v>739119.5</v>
      </c>
      <c r="AP10" s="40">
        <f t="shared" si="9"/>
        <v>601682.5</v>
      </c>
      <c r="AQ10" s="40">
        <f t="shared" si="9"/>
        <v>658078.5</v>
      </c>
      <c r="AR10" s="40">
        <f t="shared" si="9"/>
        <v>727627</v>
      </c>
      <c r="AS10" s="40">
        <f t="shared" si="9"/>
        <v>833990.5</v>
      </c>
      <c r="AT10" s="76">
        <f t="shared" si="9"/>
        <v>13609930.5</v>
      </c>
      <c r="AV10" s="134">
        <f t="shared" ref="AV10:AV14" si="10">AT10/AT$6</f>
        <v>0.47023057308995925</v>
      </c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L10" s="256"/>
    </row>
    <row r="11" spans="1:64" ht="14.4" x14ac:dyDescent="0.3">
      <c r="B11" s="125" t="s">
        <v>125</v>
      </c>
      <c r="D11" s="10">
        <f>зп!AW18</f>
        <v>0</v>
      </c>
      <c r="E11" s="10">
        <f>зп!AX18</f>
        <v>0</v>
      </c>
      <c r="F11" s="10">
        <f>зп!AY18</f>
        <v>0</v>
      </c>
      <c r="G11" s="10">
        <f>зп!AZ18</f>
        <v>0</v>
      </c>
      <c r="H11" s="10">
        <f>зп!BA18</f>
        <v>130900</v>
      </c>
      <c r="I11" s="10">
        <f>зп!BB18+(H6*3%)</f>
        <v>176056</v>
      </c>
      <c r="J11" s="10">
        <f>зп!BC18+(I6*3%)</f>
        <v>173414.5</v>
      </c>
      <c r="K11" s="10">
        <f>зп!BD18+(J6*3%)</f>
        <v>184457.5</v>
      </c>
      <c r="L11" s="10">
        <f>зп!BE18+(K6*3%)</f>
        <v>190118.5</v>
      </c>
      <c r="M11" s="10">
        <f>зп!BF18+(L6*3%)</f>
        <v>146494</v>
      </c>
      <c r="N11" s="10">
        <f>зп!BG18+(M6*3%)</f>
        <v>158533</v>
      </c>
      <c r="O11" s="10">
        <f>зп!BH18+(N6*3%)</f>
        <v>181093.6</v>
      </c>
      <c r="P11" s="135">
        <f t="shared" ref="P11:P14" si="11">SUM(D11:O11)</f>
        <v>1341067.1000000001</v>
      </c>
      <c r="Q11" s="10"/>
      <c r="R11" s="10">
        <f>зп!BJ18+(O6*3%)</f>
        <v>225913</v>
      </c>
      <c r="S11" s="10">
        <f>зп!BK18+(P6*3%)</f>
        <v>597717.69999999995</v>
      </c>
      <c r="T11" s="10">
        <f>зп!BL18+(Q6*3%)</f>
        <v>160900</v>
      </c>
      <c r="U11" s="10">
        <f>зп!BM18+(R6*3%)</f>
        <v>237809.5</v>
      </c>
      <c r="V11" s="10">
        <f>зп!BN18+(S6*3%)</f>
        <v>224768.5</v>
      </c>
      <c r="W11" s="10">
        <f>зп!BO18+(T6*3%)</f>
        <v>222733</v>
      </c>
      <c r="X11" s="10">
        <f>зп!BP18+(U6*3%)</f>
        <v>227555.5</v>
      </c>
      <c r="Y11" s="10">
        <f>зп!BQ18+(V6*3%)</f>
        <v>242351.5</v>
      </c>
      <c r="Z11" s="10">
        <f>зп!BR18+(W6*3%)</f>
        <v>228959.5</v>
      </c>
      <c r="AA11" s="10">
        <f>зп!BS18+(X6*3%)</f>
        <v>234350.5</v>
      </c>
      <c r="AB11" s="10">
        <f>зп!BT18+(Y6*3%)</f>
        <v>249755.5</v>
      </c>
      <c r="AC11" s="10">
        <f>зп!BU18+(Z6*3%)</f>
        <v>187081</v>
      </c>
      <c r="AD11" s="135">
        <f t="shared" ref="AD11:AD14" si="12">SUM(R11:AC11)</f>
        <v>3039895.2</v>
      </c>
      <c r="AE11" s="10"/>
      <c r="AF11" s="136">
        <f t="shared" si="8"/>
        <v>0.11358934913674724</v>
      </c>
      <c r="AH11" s="10">
        <f>зп!BW18+(AC6*3%)</f>
        <v>285173.5</v>
      </c>
      <c r="AI11" s="10">
        <f>зп!BX18+(AD6*3%)</f>
        <v>993764.5</v>
      </c>
      <c r="AJ11" s="10">
        <f>зп!BY18+(AE6*3%)</f>
        <v>190900</v>
      </c>
      <c r="AK11" s="10">
        <f>зп!BZ18+(AF6*3%)</f>
        <v>190900</v>
      </c>
      <c r="AL11" s="10">
        <f>зп!CA18+(AG6*3%)</f>
        <v>190900</v>
      </c>
      <c r="AM11" s="10">
        <f>зп!CB18+(AH6*3%)</f>
        <v>272789.5</v>
      </c>
      <c r="AN11" s="10">
        <f>зп!CC18+(AI6*3%)</f>
        <v>259255</v>
      </c>
      <c r="AO11" s="10">
        <f>зп!CD18+(AJ6*3%)</f>
        <v>257219.5</v>
      </c>
      <c r="AP11" s="10">
        <f>зп!CE18+(AK6*3%)</f>
        <v>263282.5</v>
      </c>
      <c r="AQ11" s="10">
        <f>зп!CF18+(AL6*3%)</f>
        <v>278078.5</v>
      </c>
      <c r="AR11" s="10">
        <f>зп!CG18+(AM6*3%)</f>
        <v>267127</v>
      </c>
      <c r="AS11" s="10">
        <f>зп!CH18+(AN6*3%)</f>
        <v>269540.5</v>
      </c>
      <c r="AT11" s="135">
        <f t="shared" ref="AT11:AT14" si="13">SUM(AH11:AS11)</f>
        <v>3718930.5</v>
      </c>
      <c r="AV11" s="136">
        <f t="shared" si="10"/>
        <v>0.12849109114089369</v>
      </c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L11" s="257"/>
    </row>
    <row r="12" spans="1:64" ht="14.4" x14ac:dyDescent="0.3">
      <c r="B12" s="137" t="s">
        <v>126</v>
      </c>
      <c r="D12" s="10">
        <f>фикс.расходы!D15</f>
        <v>0</v>
      </c>
      <c r="E12" s="10">
        <f>фикс.расходы!E15</f>
        <v>15000</v>
      </c>
      <c r="F12" s="10">
        <f>фикс.расходы!F15</f>
        <v>15000</v>
      </c>
      <c r="G12" s="10">
        <f>фикс.расходы!G15</f>
        <v>15000</v>
      </c>
      <c r="H12" s="10">
        <f>фикс.расходы!H15</f>
        <v>155000</v>
      </c>
      <c r="I12" s="10">
        <f>фикс.расходы!I15</f>
        <v>155000</v>
      </c>
      <c r="J12" s="10">
        <f>фикс.расходы!J15</f>
        <v>155000</v>
      </c>
      <c r="K12" s="10">
        <f>фикс.расходы!K15</f>
        <v>155000</v>
      </c>
      <c r="L12" s="10">
        <f>фикс.расходы!L15</f>
        <v>155000</v>
      </c>
      <c r="M12" s="10">
        <f>фикс.расходы!M15</f>
        <v>155000</v>
      </c>
      <c r="N12" s="10">
        <f>фикс.расходы!N15</f>
        <v>155000</v>
      </c>
      <c r="O12" s="10">
        <f>фикс.расходы!O15</f>
        <v>155000</v>
      </c>
      <c r="P12" s="135">
        <f t="shared" si="11"/>
        <v>1285000</v>
      </c>
      <c r="Q12" s="10"/>
      <c r="R12" s="10">
        <f>фикс.расходы!Q15</f>
        <v>155000</v>
      </c>
      <c r="S12" s="10">
        <f>фикс.расходы!R15</f>
        <v>155000</v>
      </c>
      <c r="T12" s="10">
        <f>фикс.расходы!S15</f>
        <v>155000</v>
      </c>
      <c r="U12" s="10">
        <f>фикс.расходы!T15</f>
        <v>155000</v>
      </c>
      <c r="V12" s="10">
        <f>фикс.расходы!U15</f>
        <v>155000</v>
      </c>
      <c r="W12" s="10">
        <f>фикс.расходы!V15</f>
        <v>155000</v>
      </c>
      <c r="X12" s="10">
        <f>фикс.расходы!W15</f>
        <v>155000</v>
      </c>
      <c r="Y12" s="10">
        <f>фикс.расходы!X15</f>
        <v>155000</v>
      </c>
      <c r="Z12" s="10">
        <f>фикс.расходы!Y15</f>
        <v>155000</v>
      </c>
      <c r="AA12" s="10">
        <f>фикс.расходы!Z15</f>
        <v>155000</v>
      </c>
      <c r="AB12" s="10">
        <f>фикс.расходы!AA15</f>
        <v>155000</v>
      </c>
      <c r="AC12" s="10">
        <f>фикс.расходы!AB15</f>
        <v>155000</v>
      </c>
      <c r="AD12" s="135">
        <f t="shared" si="12"/>
        <v>1860000</v>
      </c>
      <c r="AE12" s="10"/>
      <c r="AF12" s="136">
        <f t="shared" si="8"/>
        <v>6.9501142471737137E-2</v>
      </c>
      <c r="AH12" s="10">
        <f>фикс.расходы!AD15</f>
        <v>155000</v>
      </c>
      <c r="AI12" s="10">
        <f>фикс.расходы!AE15</f>
        <v>155000</v>
      </c>
      <c r="AJ12" s="10">
        <f>фикс.расходы!AF15</f>
        <v>155000</v>
      </c>
      <c r="AK12" s="10">
        <f>фикс.расходы!AG15</f>
        <v>155000</v>
      </c>
      <c r="AL12" s="10">
        <f>фикс.расходы!AH15</f>
        <v>155000</v>
      </c>
      <c r="AM12" s="10">
        <f>фикс.расходы!AI15</f>
        <v>155000</v>
      </c>
      <c r="AN12" s="10">
        <f>фикс.расходы!AJ15</f>
        <v>155000</v>
      </c>
      <c r="AO12" s="10">
        <f>фикс.расходы!AK15</f>
        <v>155000</v>
      </c>
      <c r="AP12" s="10">
        <f>фикс.расходы!AL15</f>
        <v>155000</v>
      </c>
      <c r="AQ12" s="10">
        <f>фикс.расходы!AM15</f>
        <v>155000</v>
      </c>
      <c r="AR12" s="10">
        <f>фикс.расходы!AN15</f>
        <v>155000</v>
      </c>
      <c r="AS12" s="10">
        <f>фикс.расходы!AO15</f>
        <v>155000</v>
      </c>
      <c r="AT12" s="135">
        <f t="shared" si="13"/>
        <v>1860000</v>
      </c>
      <c r="AV12" s="136">
        <f t="shared" si="10"/>
        <v>6.4264021476621372E-2</v>
      </c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L12" s="257"/>
    </row>
    <row r="13" spans="1:64" ht="14.4" x14ac:dyDescent="0.3">
      <c r="B13" s="137" t="s">
        <v>127</v>
      </c>
      <c r="D13" s="10">
        <f>маркетинг!D49</f>
        <v>0</v>
      </c>
      <c r="E13" s="10">
        <f>маркетинг!E49</f>
        <v>148000</v>
      </c>
      <c r="F13" s="10">
        <f>маркетинг!F49</f>
        <v>112000</v>
      </c>
      <c r="G13" s="10">
        <f>маркетинг!G49</f>
        <v>154240</v>
      </c>
      <c r="H13" s="10">
        <f>маркетинг!H49</f>
        <v>171400</v>
      </c>
      <c r="I13" s="10">
        <f>маркетинг!I49</f>
        <v>177550</v>
      </c>
      <c r="J13" s="10">
        <f>маркетинг!J49</f>
        <v>179750</v>
      </c>
      <c r="K13" s="10">
        <f>маркетинг!K49</f>
        <v>189650</v>
      </c>
      <c r="L13" s="10">
        <f>маркетинг!L49</f>
        <v>85600</v>
      </c>
      <c r="M13" s="10">
        <f>маркетинг!M49</f>
        <v>125200</v>
      </c>
      <c r="N13" s="10">
        <f>маркетинг!N49</f>
        <v>219870</v>
      </c>
      <c r="O13" s="10">
        <f>маркетинг!O49</f>
        <v>250700</v>
      </c>
      <c r="P13" s="135">
        <f t="shared" si="11"/>
        <v>1813960</v>
      </c>
      <c r="Q13" s="10"/>
      <c r="R13" s="10">
        <f>маркетинг!R49</f>
        <v>331550</v>
      </c>
      <c r="S13" s="10">
        <f>маркетинг!S49</f>
        <v>315150</v>
      </c>
      <c r="T13" s="10">
        <f>маркетинг!T49</f>
        <v>290000</v>
      </c>
      <c r="U13" s="10">
        <f>маркетинг!U49</f>
        <v>282000</v>
      </c>
      <c r="V13" s="10">
        <f>маркетинг!V49</f>
        <v>373350</v>
      </c>
      <c r="W13" s="10">
        <f>маркетинг!W49</f>
        <v>314050</v>
      </c>
      <c r="X13" s="10">
        <f>маркетинг!X49</f>
        <v>277450</v>
      </c>
      <c r="Y13" s="10">
        <f>маркетинг!Y49</f>
        <v>262490</v>
      </c>
      <c r="Z13" s="10">
        <f>маркетинг!Z49</f>
        <v>136900</v>
      </c>
      <c r="AA13" s="10">
        <f>маркетинг!AA49</f>
        <v>176500</v>
      </c>
      <c r="AB13" s="10">
        <f>маркетинг!AB49</f>
        <v>257350</v>
      </c>
      <c r="AC13" s="10">
        <f>маркетинг!AC49</f>
        <v>359650</v>
      </c>
      <c r="AD13" s="135">
        <f t="shared" si="12"/>
        <v>3376440</v>
      </c>
      <c r="AE13" s="10"/>
      <c r="AF13" s="136">
        <f t="shared" si="8"/>
        <v>0.12616475133724309</v>
      </c>
      <c r="AH13" s="10">
        <f>маркетинг!AF49</f>
        <v>543050</v>
      </c>
      <c r="AI13" s="10">
        <f>маркетинг!AG49</f>
        <v>365000</v>
      </c>
      <c r="AJ13" s="10">
        <f>маркетинг!AH49</f>
        <v>350050</v>
      </c>
      <c r="AK13" s="10">
        <f>маркетинг!AI49</f>
        <v>346750</v>
      </c>
      <c r="AL13" s="10">
        <f>маркетинг!AJ49</f>
        <v>373150</v>
      </c>
      <c r="AM13" s="10">
        <f>маркетинг!AK49</f>
        <v>308800</v>
      </c>
      <c r="AN13" s="10">
        <f>маркетинг!AL49</f>
        <v>293950</v>
      </c>
      <c r="AO13" s="10">
        <f>маркетинг!AM49</f>
        <v>326900</v>
      </c>
      <c r="AP13" s="10">
        <f>маркетинг!AN49</f>
        <v>183400</v>
      </c>
      <c r="AQ13" s="10">
        <f>маркетинг!AO49</f>
        <v>225000</v>
      </c>
      <c r="AR13" s="10">
        <f>маркетинг!AP49</f>
        <v>305500</v>
      </c>
      <c r="AS13" s="10">
        <f>маркетинг!AQ49</f>
        <v>409450</v>
      </c>
      <c r="AT13" s="135">
        <f t="shared" si="13"/>
        <v>4031000</v>
      </c>
      <c r="AV13" s="136">
        <f t="shared" si="10"/>
        <v>0.13927326374852728</v>
      </c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L13" s="257"/>
    </row>
    <row r="14" spans="1:64" ht="14.4" x14ac:dyDescent="0.3">
      <c r="B14" s="137" t="s">
        <v>128</v>
      </c>
      <c r="D14" s="10">
        <f>инвестиции!D28</f>
        <v>2978000</v>
      </c>
      <c r="E14" s="10">
        <f>инвестиции!E28</f>
        <v>0</v>
      </c>
      <c r="F14" s="10">
        <f>инвестиции!F28</f>
        <v>0</v>
      </c>
      <c r="G14" s="10">
        <f>инвестиции!G28</f>
        <v>0</v>
      </c>
      <c r="H14" s="10">
        <f>инвестиции!H28</f>
        <v>0</v>
      </c>
      <c r="I14" s="10">
        <f>инвестиции!I28</f>
        <v>0</v>
      </c>
      <c r="J14" s="10">
        <f>инвестиции!J28</f>
        <v>0</v>
      </c>
      <c r="K14" s="10">
        <f>инвестиции!K28</f>
        <v>0</v>
      </c>
      <c r="L14" s="10">
        <f>инвестиции!L28</f>
        <v>0</v>
      </c>
      <c r="M14" s="10">
        <f>инвестиции!M28</f>
        <v>0</v>
      </c>
      <c r="N14" s="10">
        <f>инвестиции!N28</f>
        <v>0</v>
      </c>
      <c r="O14" s="10">
        <f>инвестиции!O28</f>
        <v>0</v>
      </c>
      <c r="P14" s="135">
        <f t="shared" si="11"/>
        <v>2978000</v>
      </c>
      <c r="Q14" s="10"/>
      <c r="R14" s="10">
        <f>инвестиции!P28</f>
        <v>0</v>
      </c>
      <c r="S14" s="10">
        <f>инвестиции!Q28</f>
        <v>0</v>
      </c>
      <c r="T14" s="10">
        <f>инвестиции!R28</f>
        <v>0</v>
      </c>
      <c r="U14" s="10">
        <f>инвестиции!S28</f>
        <v>0</v>
      </c>
      <c r="V14" s="10">
        <f>инвестиции!T28</f>
        <v>0</v>
      </c>
      <c r="W14" s="10">
        <f>инвестиции!U28</f>
        <v>3500000</v>
      </c>
      <c r="X14" s="10">
        <f>инвестиции!V28</f>
        <v>0</v>
      </c>
      <c r="Y14" s="10">
        <f>инвестиции!W28</f>
        <v>0</v>
      </c>
      <c r="Z14" s="10">
        <f>инвестиции!X28</f>
        <v>0</v>
      </c>
      <c r="AA14" s="10">
        <f>инвестиции!Y28</f>
        <v>0</v>
      </c>
      <c r="AB14" s="10">
        <f>инвестиции!Z28</f>
        <v>0</v>
      </c>
      <c r="AC14" s="10">
        <f>инвестиции!AA28</f>
        <v>0</v>
      </c>
      <c r="AD14" s="135">
        <f t="shared" si="12"/>
        <v>3500000</v>
      </c>
      <c r="AE14" s="10"/>
      <c r="AF14" s="136">
        <f t="shared" si="8"/>
        <v>0.1307817197048817</v>
      </c>
      <c r="AH14" s="10">
        <f>инвестиции!AB28</f>
        <v>4000000</v>
      </c>
      <c r="AI14" s="10">
        <f>инвестиции!AC28</f>
        <v>0</v>
      </c>
      <c r="AJ14" s="10">
        <f>инвестиции!AD28</f>
        <v>0</v>
      </c>
      <c r="AK14" s="10">
        <f>инвестиции!AE28</f>
        <v>0</v>
      </c>
      <c r="AL14" s="10">
        <f>инвестиции!AF28</f>
        <v>0</v>
      </c>
      <c r="AM14" s="10">
        <f>инвестиции!AG28</f>
        <v>0</v>
      </c>
      <c r="AN14" s="10">
        <f>инвестиции!AH28</f>
        <v>0</v>
      </c>
      <c r="AO14" s="10">
        <f>инвестиции!AI28</f>
        <v>0</v>
      </c>
      <c r="AP14" s="10">
        <f>инвестиции!AJ28</f>
        <v>0</v>
      </c>
      <c r="AQ14" s="10">
        <f>инвестиции!AK28</f>
        <v>0</v>
      </c>
      <c r="AR14" s="10">
        <f>инвестиции!AL28</f>
        <v>0</v>
      </c>
      <c r="AS14" s="10">
        <f>инвестиции!AM28</f>
        <v>0</v>
      </c>
      <c r="AT14" s="135">
        <f t="shared" si="13"/>
        <v>4000000</v>
      </c>
      <c r="AV14" s="136">
        <f t="shared" si="10"/>
        <v>0.13820219672391693</v>
      </c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L14" s="257"/>
    </row>
    <row r="15" spans="1:64" ht="7.5" customHeight="1" x14ac:dyDescent="0.3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35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35"/>
      <c r="AE15" s="10"/>
      <c r="AF15" s="136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35"/>
      <c r="AV15" s="136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L15" s="257"/>
    </row>
    <row r="16" spans="1:64" ht="14.4" x14ac:dyDescent="0.3">
      <c r="B16" s="138" t="s">
        <v>129</v>
      </c>
      <c r="D16" s="40">
        <f t="shared" ref="D16:P16" si="14">D8-D10</f>
        <v>-2978000</v>
      </c>
      <c r="E16" s="40">
        <f t="shared" si="14"/>
        <v>466980</v>
      </c>
      <c r="F16" s="40">
        <f t="shared" si="14"/>
        <v>422650</v>
      </c>
      <c r="G16" s="40">
        <f t="shared" si="14"/>
        <v>616605</v>
      </c>
      <c r="H16" s="40">
        <f t="shared" si="14"/>
        <v>505200</v>
      </c>
      <c r="I16" s="40">
        <f t="shared" si="14"/>
        <v>435769</v>
      </c>
      <c r="J16" s="40">
        <f t="shared" si="14"/>
        <v>674810.5</v>
      </c>
      <c r="K16" s="40">
        <f t="shared" si="14"/>
        <v>1286192.5</v>
      </c>
      <c r="L16" s="40">
        <f t="shared" si="14"/>
        <v>-251068.5</v>
      </c>
      <c r="M16" s="40">
        <f t="shared" si="14"/>
        <v>-198969</v>
      </c>
      <c r="N16" s="40">
        <f t="shared" si="14"/>
        <v>436642</v>
      </c>
      <c r="O16" s="40">
        <f t="shared" si="14"/>
        <v>632456.4</v>
      </c>
      <c r="P16" s="40">
        <f t="shared" si="14"/>
        <v>5027267.9000000004</v>
      </c>
      <c r="Q16" s="139"/>
      <c r="R16" s="40">
        <f t="shared" ref="R16:AD16" si="15">R8-R10</f>
        <v>1050062</v>
      </c>
      <c r="S16" s="40">
        <f t="shared" si="15"/>
        <v>284457.30000000005</v>
      </c>
      <c r="T16" s="40">
        <f t="shared" si="15"/>
        <v>631500</v>
      </c>
      <c r="U16" s="40">
        <f t="shared" si="15"/>
        <v>538940.5</v>
      </c>
      <c r="V16" s="40">
        <f t="shared" si="15"/>
        <v>1188831.5</v>
      </c>
      <c r="W16" s="40">
        <f t="shared" si="15"/>
        <v>-2687608</v>
      </c>
      <c r="X16" s="40">
        <f t="shared" si="15"/>
        <v>866619.5</v>
      </c>
      <c r="Y16" s="40">
        <f t="shared" si="15"/>
        <v>2025008.5</v>
      </c>
      <c r="Z16" s="40">
        <f t="shared" si="15"/>
        <v>-97459.5</v>
      </c>
      <c r="AA16" s="40">
        <f t="shared" si="15"/>
        <v>-92925.5</v>
      </c>
      <c r="AB16" s="40">
        <f t="shared" si="15"/>
        <v>311344.5</v>
      </c>
      <c r="AC16" s="40">
        <f t="shared" si="15"/>
        <v>1431569</v>
      </c>
      <c r="AD16" s="40">
        <f t="shared" si="15"/>
        <v>5450339.8000000007</v>
      </c>
      <c r="AE16" s="130"/>
      <c r="AF16" s="134">
        <f>AD16/AD$6</f>
        <v>0.20365851771998889</v>
      </c>
      <c r="AH16" s="40">
        <f t="shared" ref="AH16:AT16" si="16">AH8-AH10</f>
        <v>-3108498.5</v>
      </c>
      <c r="AI16" s="40">
        <f t="shared" si="16"/>
        <v>-65689.5</v>
      </c>
      <c r="AJ16" s="40">
        <f t="shared" si="16"/>
        <v>619950</v>
      </c>
      <c r="AK16" s="40">
        <f t="shared" si="16"/>
        <v>640950</v>
      </c>
      <c r="AL16" s="40">
        <f t="shared" si="16"/>
        <v>1318250</v>
      </c>
      <c r="AM16" s="40">
        <f t="shared" si="16"/>
        <v>982535.5</v>
      </c>
      <c r="AN16" s="40">
        <f t="shared" si="16"/>
        <v>934120</v>
      </c>
      <c r="AO16" s="40">
        <f t="shared" si="16"/>
        <v>2061430.5</v>
      </c>
      <c r="AP16" s="40">
        <f t="shared" si="16"/>
        <v>-70082.5</v>
      </c>
      <c r="AQ16" s="40">
        <f t="shared" si="16"/>
        <v>-74003.5</v>
      </c>
      <c r="AR16" s="40">
        <f t="shared" si="16"/>
        <v>350723</v>
      </c>
      <c r="AS16" s="40">
        <f t="shared" si="16"/>
        <v>2499359.5</v>
      </c>
      <c r="AT16" s="40">
        <f t="shared" si="16"/>
        <v>6089044.5</v>
      </c>
      <c r="AV16" s="134">
        <f>AT16/AT$6</f>
        <v>0.21037983146242109</v>
      </c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L16" s="256"/>
    </row>
    <row r="17" spans="1:64" ht="8.25" customHeight="1" x14ac:dyDescent="0.3">
      <c r="A17" s="15"/>
      <c r="B17" s="138"/>
      <c r="C17" s="15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29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29"/>
      <c r="AE17" s="130"/>
      <c r="AF17" s="136"/>
      <c r="AG17" s="15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29"/>
      <c r="AU17" s="15"/>
      <c r="AV17" s="136"/>
      <c r="AW17" s="15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15"/>
      <c r="BL17" s="257"/>
    </row>
    <row r="18" spans="1:64" ht="14.4" x14ac:dyDescent="0.3">
      <c r="B18" s="140" t="s">
        <v>130</v>
      </c>
      <c r="D18" s="130">
        <f t="shared" ref="D18:P18" si="17">SUM(D19:D21)</f>
        <v>0</v>
      </c>
      <c r="E18" s="130">
        <f t="shared" si="17"/>
        <v>62820</v>
      </c>
      <c r="F18" s="130">
        <f t="shared" si="17"/>
        <v>62820</v>
      </c>
      <c r="G18" s="130">
        <f t="shared" si="17"/>
        <v>98545.2</v>
      </c>
      <c r="H18" s="130">
        <f t="shared" si="17"/>
        <v>113082</v>
      </c>
      <c r="I18" s="130">
        <f t="shared" si="17"/>
        <v>112314.6</v>
      </c>
      <c r="J18" s="130">
        <f t="shared" si="17"/>
        <v>134136.45000000001</v>
      </c>
      <c r="K18" s="130">
        <f t="shared" si="17"/>
        <v>146562.75</v>
      </c>
      <c r="L18" s="130">
        <f t="shared" si="17"/>
        <v>59879.85</v>
      </c>
      <c r="M18" s="130">
        <f t="shared" si="17"/>
        <v>79595.399999999994</v>
      </c>
      <c r="N18" s="130">
        <f t="shared" si="17"/>
        <v>125920.5</v>
      </c>
      <c r="O18" s="130">
        <f t="shared" si="17"/>
        <v>157815.35999999999</v>
      </c>
      <c r="P18" s="129">
        <f t="shared" si="17"/>
        <v>1153492.1099999999</v>
      </c>
      <c r="Q18" s="130"/>
      <c r="R18" s="130">
        <f t="shared" ref="R18:AD18" si="18">SUM(R19:R21)</f>
        <v>183090.3</v>
      </c>
      <c r="S18" s="130">
        <f t="shared" si="18"/>
        <v>158197.95000000001</v>
      </c>
      <c r="T18" s="130">
        <f t="shared" si="18"/>
        <v>152822.85</v>
      </c>
      <c r="U18" s="130">
        <f t="shared" si="18"/>
        <v>162264.29999999999</v>
      </c>
      <c r="V18" s="130">
        <f t="shared" si="18"/>
        <v>192338.55</v>
      </c>
      <c r="W18" s="130">
        <f t="shared" si="18"/>
        <v>167034.15</v>
      </c>
      <c r="X18" s="130">
        <f t="shared" si="18"/>
        <v>176476.95</v>
      </c>
      <c r="Y18" s="130">
        <f t="shared" si="18"/>
        <v>207826.05</v>
      </c>
      <c r="Z18" s="130">
        <f t="shared" si="18"/>
        <v>84017.55</v>
      </c>
      <c r="AA18" s="130">
        <f t="shared" si="18"/>
        <v>100268.1</v>
      </c>
      <c r="AB18" s="130">
        <f t="shared" si="18"/>
        <v>154287</v>
      </c>
      <c r="AC18" s="130">
        <f t="shared" si="18"/>
        <v>217705.65</v>
      </c>
      <c r="AD18" s="129">
        <f t="shared" si="18"/>
        <v>1956329.4</v>
      </c>
      <c r="AE18" s="130"/>
      <c r="AF18" s="136">
        <f>AD18/AD$6</f>
        <v>7.3100606640348398E-2</v>
      </c>
      <c r="AG18" s="130"/>
      <c r="AH18" s="130">
        <f t="shared" ref="AH18:AS18" si="19">SUM(AH19:AH21)</f>
        <v>195976.35</v>
      </c>
      <c r="AI18" s="130">
        <f t="shared" si="19"/>
        <v>167668.95000000001</v>
      </c>
      <c r="AJ18" s="130">
        <f t="shared" si="19"/>
        <v>162244.5</v>
      </c>
      <c r="AK18" s="130">
        <f t="shared" si="19"/>
        <v>174166.95</v>
      </c>
      <c r="AL18" s="130">
        <f t="shared" si="19"/>
        <v>204365.25</v>
      </c>
      <c r="AM18" s="130">
        <f t="shared" si="19"/>
        <v>183941.85</v>
      </c>
      <c r="AN18" s="130">
        <f t="shared" si="19"/>
        <v>187673.7</v>
      </c>
      <c r="AO18" s="130">
        <f t="shared" si="19"/>
        <v>218725.05</v>
      </c>
      <c r="AP18" s="130">
        <f t="shared" si="19"/>
        <v>94916.55</v>
      </c>
      <c r="AQ18" s="130">
        <f t="shared" si="19"/>
        <v>111344.1</v>
      </c>
      <c r="AR18" s="130">
        <f t="shared" si="19"/>
        <v>165371.85</v>
      </c>
      <c r="AS18" s="130">
        <f t="shared" si="19"/>
        <v>229687.5</v>
      </c>
      <c r="AT18" s="129">
        <f t="shared" ref="AT18:AT21" si="20">SUM(AH18:AS18)</f>
        <v>2096082.6000000003</v>
      </c>
      <c r="AV18" s="136">
        <f>AT18/AT$6</f>
        <v>7.2420804958694823E-2</v>
      </c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L18" s="257"/>
    </row>
    <row r="19" spans="1:64" ht="14.4" x14ac:dyDescent="0.3">
      <c r="B19" s="137" t="s">
        <v>178</v>
      </c>
      <c r="D19" s="10"/>
      <c r="E19" s="10">
        <v>22770</v>
      </c>
      <c r="F19" s="10">
        <v>22770</v>
      </c>
      <c r="G19" s="10">
        <v>22770</v>
      </c>
      <c r="H19" s="10">
        <v>22770</v>
      </c>
      <c r="I19" s="10">
        <f>22770+(H6*3%)*10%</f>
        <v>27285.599999999999</v>
      </c>
      <c r="J19" s="10">
        <f t="shared" ref="J19:N19" si="21">22770+(I6*3%)*10%</f>
        <v>27021.45</v>
      </c>
      <c r="K19" s="10">
        <f t="shared" si="21"/>
        <v>28125.75</v>
      </c>
      <c r="L19" s="10">
        <f t="shared" si="21"/>
        <v>28691.85</v>
      </c>
      <c r="M19" s="10">
        <f t="shared" si="21"/>
        <v>24329.4</v>
      </c>
      <c r="N19" s="10">
        <f t="shared" si="21"/>
        <v>25533.3</v>
      </c>
      <c r="O19" s="10">
        <f>22770+(N6*3%)*10%</f>
        <v>27789.360000000001</v>
      </c>
      <c r="P19" s="135">
        <f t="shared" ref="P19:P21" si="22">SUM(D19:O19)</f>
        <v>279856.71000000002</v>
      </c>
      <c r="Q19" s="10"/>
      <c r="R19" s="10">
        <f>22770+(O6*3%)*10%</f>
        <v>29271.3</v>
      </c>
      <c r="S19" s="10">
        <f>22770+(R6*3%)*10%</f>
        <v>30460.95</v>
      </c>
      <c r="T19" s="10">
        <f t="shared" ref="T19:AB19" si="23">22770+(S6*3%)*10%</f>
        <v>29156.85</v>
      </c>
      <c r="U19" s="10">
        <f t="shared" si="23"/>
        <v>28953.3</v>
      </c>
      <c r="V19" s="10">
        <f t="shared" si="23"/>
        <v>29435.55</v>
      </c>
      <c r="W19" s="10">
        <f t="shared" si="23"/>
        <v>30915.15</v>
      </c>
      <c r="X19" s="10">
        <f t="shared" si="23"/>
        <v>29575.95</v>
      </c>
      <c r="Y19" s="10">
        <f t="shared" si="23"/>
        <v>30115.05</v>
      </c>
      <c r="Z19" s="10">
        <f t="shared" si="23"/>
        <v>31655.550000000003</v>
      </c>
      <c r="AA19" s="10">
        <f t="shared" si="23"/>
        <v>25388.1</v>
      </c>
      <c r="AB19" s="10">
        <f t="shared" si="23"/>
        <v>26514</v>
      </c>
      <c r="AC19" s="10">
        <f>22770+(AB6*3%)*10%</f>
        <v>29158.65</v>
      </c>
      <c r="AD19" s="135">
        <f t="shared" ref="AD19:AD21" si="24">SUM(R19:AC19)</f>
        <v>350600.4</v>
      </c>
      <c r="AE19" s="10"/>
      <c r="AF19" s="136"/>
      <c r="AG19" s="10"/>
      <c r="AH19" s="10">
        <f>22770+(AC6*3%)*10%</f>
        <v>32197.35</v>
      </c>
      <c r="AI19" s="10">
        <f>22770+(AH6*3%)*10%</f>
        <v>30958.95</v>
      </c>
      <c r="AJ19" s="10">
        <f t="shared" ref="AJ19:AS19" si="25">22770+(AI6*3%)*10%</f>
        <v>29605.5</v>
      </c>
      <c r="AK19" s="10">
        <f t="shared" si="25"/>
        <v>29401.95</v>
      </c>
      <c r="AL19" s="10">
        <f t="shared" si="25"/>
        <v>30008.25</v>
      </c>
      <c r="AM19" s="10">
        <f t="shared" si="25"/>
        <v>31487.85</v>
      </c>
      <c r="AN19" s="10">
        <f t="shared" si="25"/>
        <v>30392.7</v>
      </c>
      <c r="AO19" s="10">
        <f t="shared" si="25"/>
        <v>30634.05</v>
      </c>
      <c r="AP19" s="10">
        <f t="shared" si="25"/>
        <v>32174.550000000003</v>
      </c>
      <c r="AQ19" s="10">
        <f t="shared" si="25"/>
        <v>25907.1</v>
      </c>
      <c r="AR19" s="10">
        <f t="shared" si="25"/>
        <v>27041.85</v>
      </c>
      <c r="AS19" s="10">
        <f t="shared" si="25"/>
        <v>29686.5</v>
      </c>
      <c r="AT19" s="135">
        <f t="shared" si="20"/>
        <v>359496.6</v>
      </c>
      <c r="AV19" s="136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L19" s="257"/>
    </row>
    <row r="20" spans="1:64" ht="14.4" x14ac:dyDescent="0.3">
      <c r="B20" s="137" t="s">
        <v>131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35">
        <f t="shared" si="22"/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35">
        <f t="shared" si="24"/>
        <v>0</v>
      </c>
      <c r="AE20" s="10"/>
      <c r="AF20" s="136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35">
        <f t="shared" si="20"/>
        <v>0</v>
      </c>
      <c r="AV20" s="136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L20" s="257"/>
    </row>
    <row r="21" spans="1:64" ht="15.75" customHeight="1" x14ac:dyDescent="0.3">
      <c r="B21" s="137" t="s">
        <v>132</v>
      </c>
      <c r="C21" s="141">
        <v>0.06</v>
      </c>
      <c r="D21" s="10"/>
      <c r="E21" s="10">
        <f t="shared" ref="E21:O21" si="26">PRODUCT(E6,6%)</f>
        <v>40050</v>
      </c>
      <c r="F21" s="10">
        <f t="shared" si="26"/>
        <v>40050</v>
      </c>
      <c r="G21" s="10">
        <f t="shared" si="26"/>
        <v>75775.199999999997</v>
      </c>
      <c r="H21" s="10">
        <f t="shared" si="26"/>
        <v>90312</v>
      </c>
      <c r="I21" s="10">
        <f t="shared" si="26"/>
        <v>85029</v>
      </c>
      <c r="J21" s="10">
        <f t="shared" si="26"/>
        <v>107115</v>
      </c>
      <c r="K21" s="10">
        <f t="shared" si="26"/>
        <v>118437</v>
      </c>
      <c r="L21" s="10">
        <f t="shared" si="26"/>
        <v>31188</v>
      </c>
      <c r="M21" s="10">
        <f t="shared" si="26"/>
        <v>55266</v>
      </c>
      <c r="N21" s="10">
        <f t="shared" si="26"/>
        <v>100387.2</v>
      </c>
      <c r="O21" s="10">
        <f t="shared" si="26"/>
        <v>130026</v>
      </c>
      <c r="P21" s="135">
        <f t="shared" si="22"/>
        <v>873635.39999999991</v>
      </c>
      <c r="Q21" s="10"/>
      <c r="R21" s="10">
        <f t="shared" ref="R21:AC21" si="27">PRODUCT(R6,6%)</f>
        <v>153819</v>
      </c>
      <c r="S21" s="10">
        <f t="shared" si="27"/>
        <v>127737</v>
      </c>
      <c r="T21" s="10">
        <f t="shared" si="27"/>
        <v>123666</v>
      </c>
      <c r="U21" s="10">
        <f t="shared" si="27"/>
        <v>133311</v>
      </c>
      <c r="V21" s="10">
        <f t="shared" si="27"/>
        <v>162903</v>
      </c>
      <c r="W21" s="10">
        <f t="shared" si="27"/>
        <v>136119</v>
      </c>
      <c r="X21" s="10">
        <f t="shared" si="27"/>
        <v>146901</v>
      </c>
      <c r="Y21" s="10">
        <f t="shared" si="27"/>
        <v>177711</v>
      </c>
      <c r="Z21" s="10">
        <f t="shared" si="27"/>
        <v>52362</v>
      </c>
      <c r="AA21" s="10">
        <f t="shared" si="27"/>
        <v>74880</v>
      </c>
      <c r="AB21" s="10">
        <f t="shared" si="27"/>
        <v>127773</v>
      </c>
      <c r="AC21" s="10">
        <f t="shared" si="27"/>
        <v>188547</v>
      </c>
      <c r="AD21" s="135">
        <f t="shared" si="24"/>
        <v>1605729</v>
      </c>
      <c r="AE21" s="10"/>
      <c r="AF21" s="136"/>
      <c r="AG21" s="10"/>
      <c r="AH21" s="10">
        <f t="shared" ref="AH21:AS21" si="28">PRODUCT(AH6,6%)</f>
        <v>163779</v>
      </c>
      <c r="AI21" s="10">
        <f t="shared" si="28"/>
        <v>136710</v>
      </c>
      <c r="AJ21" s="10">
        <f t="shared" si="28"/>
        <v>132639</v>
      </c>
      <c r="AK21" s="10">
        <f t="shared" si="28"/>
        <v>144765</v>
      </c>
      <c r="AL21" s="10">
        <f t="shared" si="28"/>
        <v>174357</v>
      </c>
      <c r="AM21" s="10">
        <f t="shared" si="28"/>
        <v>152454</v>
      </c>
      <c r="AN21" s="10">
        <f t="shared" si="28"/>
        <v>157281</v>
      </c>
      <c r="AO21" s="10">
        <f t="shared" si="28"/>
        <v>188091</v>
      </c>
      <c r="AP21" s="10">
        <f t="shared" si="28"/>
        <v>62742</v>
      </c>
      <c r="AQ21" s="10">
        <f t="shared" si="28"/>
        <v>85437</v>
      </c>
      <c r="AR21" s="10">
        <f t="shared" si="28"/>
        <v>138330</v>
      </c>
      <c r="AS21" s="10">
        <f t="shared" si="28"/>
        <v>200001</v>
      </c>
      <c r="AT21" s="135">
        <f t="shared" si="20"/>
        <v>1736586</v>
      </c>
      <c r="AV21" s="136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L21" s="257"/>
    </row>
    <row r="22" spans="1:64" ht="6" customHeight="1" x14ac:dyDescent="0.3">
      <c r="P22" s="127"/>
      <c r="Q22" s="15"/>
      <c r="AD22" s="127"/>
      <c r="AE22" s="15"/>
      <c r="AF22" s="136"/>
      <c r="AT22" s="127"/>
      <c r="AV22" s="136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4"/>
      <c r="BL22" s="257"/>
    </row>
    <row r="23" spans="1:64" ht="15.75" customHeight="1" x14ac:dyDescent="0.3">
      <c r="B23" s="142" t="s">
        <v>133</v>
      </c>
      <c r="C23" s="143"/>
      <c r="D23" s="144">
        <f t="shared" ref="D23:P23" si="29">D16-D18</f>
        <v>-2978000</v>
      </c>
      <c r="E23" s="144">
        <f t="shared" si="29"/>
        <v>404160</v>
      </c>
      <c r="F23" s="144">
        <f t="shared" si="29"/>
        <v>359830</v>
      </c>
      <c r="G23" s="144">
        <f t="shared" si="29"/>
        <v>518059.8</v>
      </c>
      <c r="H23" s="144">
        <f t="shared" si="29"/>
        <v>392118</v>
      </c>
      <c r="I23" s="144">
        <f t="shared" si="29"/>
        <v>323454.40000000002</v>
      </c>
      <c r="J23" s="144">
        <f t="shared" si="29"/>
        <v>540674.05000000005</v>
      </c>
      <c r="K23" s="144">
        <f t="shared" si="29"/>
        <v>1139629.75</v>
      </c>
      <c r="L23" s="144">
        <f t="shared" si="29"/>
        <v>-310948.34999999998</v>
      </c>
      <c r="M23" s="144">
        <f t="shared" si="29"/>
        <v>-278564.40000000002</v>
      </c>
      <c r="N23" s="144">
        <f t="shared" si="29"/>
        <v>310721.5</v>
      </c>
      <c r="O23" s="145">
        <f t="shared" si="29"/>
        <v>474641.04000000004</v>
      </c>
      <c r="P23" s="133">
        <f t="shared" si="29"/>
        <v>3873775.7900000005</v>
      </c>
      <c r="Q23" s="139"/>
      <c r="R23" s="146">
        <f t="shared" ref="R23:AD23" si="30">R16-R18</f>
        <v>866971.7</v>
      </c>
      <c r="S23" s="144">
        <f t="shared" si="30"/>
        <v>126259.35000000003</v>
      </c>
      <c r="T23" s="144">
        <f t="shared" si="30"/>
        <v>478677.15</v>
      </c>
      <c r="U23" s="144">
        <f t="shared" si="30"/>
        <v>376676.2</v>
      </c>
      <c r="V23" s="144">
        <f t="shared" si="30"/>
        <v>996492.95</v>
      </c>
      <c r="W23" s="144">
        <f t="shared" si="30"/>
        <v>-2854642.15</v>
      </c>
      <c r="X23" s="144">
        <f t="shared" si="30"/>
        <v>690142.55</v>
      </c>
      <c r="Y23" s="144">
        <f t="shared" si="30"/>
        <v>1817182.45</v>
      </c>
      <c r="Z23" s="144">
        <f t="shared" si="30"/>
        <v>-181477.05</v>
      </c>
      <c r="AA23" s="144">
        <f t="shared" si="30"/>
        <v>-193193.60000000001</v>
      </c>
      <c r="AB23" s="144">
        <f t="shared" si="30"/>
        <v>157057.5</v>
      </c>
      <c r="AC23" s="144">
        <f t="shared" si="30"/>
        <v>1213863.3500000001</v>
      </c>
      <c r="AD23" s="133">
        <f t="shared" si="30"/>
        <v>3494010.4000000008</v>
      </c>
      <c r="AE23" s="130"/>
      <c r="AF23" s="134">
        <f>AD23/AD$6</f>
        <v>0.13055791107964049</v>
      </c>
      <c r="AH23" s="146">
        <f t="shared" ref="AH23:AT23" si="31">AH16-AH18</f>
        <v>-3304474.85</v>
      </c>
      <c r="AI23" s="144">
        <f t="shared" si="31"/>
        <v>-233358.45</v>
      </c>
      <c r="AJ23" s="144">
        <f t="shared" si="31"/>
        <v>457705.5</v>
      </c>
      <c r="AK23" s="144">
        <f t="shared" si="31"/>
        <v>466783.05</v>
      </c>
      <c r="AL23" s="144">
        <f t="shared" si="31"/>
        <v>1113884.75</v>
      </c>
      <c r="AM23" s="144">
        <f t="shared" si="31"/>
        <v>798593.65</v>
      </c>
      <c r="AN23" s="144">
        <f t="shared" si="31"/>
        <v>746446.3</v>
      </c>
      <c r="AO23" s="144">
        <f t="shared" si="31"/>
        <v>1842705.45</v>
      </c>
      <c r="AP23" s="144">
        <f t="shared" si="31"/>
        <v>-164999.04999999999</v>
      </c>
      <c r="AQ23" s="144">
        <f t="shared" si="31"/>
        <v>-185347.6</v>
      </c>
      <c r="AR23" s="144">
        <f t="shared" si="31"/>
        <v>185351.15</v>
      </c>
      <c r="AS23" s="144">
        <f t="shared" si="31"/>
        <v>2269672</v>
      </c>
      <c r="AT23" s="76">
        <f t="shared" si="31"/>
        <v>3992961.8999999994</v>
      </c>
      <c r="AV23" s="134">
        <f>AT23/AT$6</f>
        <v>0.13795902650372627</v>
      </c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L23" s="256"/>
    </row>
    <row r="24" spans="1:64" ht="6.75" customHeight="1" thickBot="1" x14ac:dyDescent="0.35">
      <c r="P24" s="127"/>
      <c r="Q24" s="15"/>
      <c r="AD24" s="127"/>
      <c r="AE24" s="15"/>
      <c r="AT24" s="127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4"/>
    </row>
    <row r="25" spans="1:64" ht="15.75" customHeight="1" thickBot="1" x14ac:dyDescent="0.35">
      <c r="B25" s="23" t="s">
        <v>134</v>
      </c>
      <c r="D25" s="40">
        <f>D23</f>
        <v>-2978000</v>
      </c>
      <c r="E25" s="40">
        <f t="shared" ref="E25:P25" si="32">E23+D31</f>
        <v>-2573840</v>
      </c>
      <c r="F25" s="40">
        <f t="shared" si="32"/>
        <v>-2214010</v>
      </c>
      <c r="G25" s="40">
        <f t="shared" si="32"/>
        <v>-1695950.2</v>
      </c>
      <c r="H25" s="40">
        <f t="shared" si="32"/>
        <v>-1303832.2</v>
      </c>
      <c r="I25" s="40">
        <f t="shared" si="32"/>
        <v>-980377.79999999993</v>
      </c>
      <c r="J25" s="40">
        <f t="shared" si="32"/>
        <v>-439703.74999999988</v>
      </c>
      <c r="K25" s="40">
        <f t="shared" si="32"/>
        <v>699926.00000000012</v>
      </c>
      <c r="L25" s="40">
        <f t="shared" si="32"/>
        <v>388977.65000000014</v>
      </c>
      <c r="M25" s="40">
        <f t="shared" si="32"/>
        <v>110413.25000000012</v>
      </c>
      <c r="N25" s="40">
        <f t="shared" si="32"/>
        <v>421134.75000000012</v>
      </c>
      <c r="O25" s="132">
        <f t="shared" si="32"/>
        <v>895775.79000000015</v>
      </c>
      <c r="P25" s="133">
        <f t="shared" si="32"/>
        <v>4769551.580000001</v>
      </c>
      <c r="Q25" s="139"/>
      <c r="R25" s="131">
        <f>R23+O31</f>
        <v>1762747.4900000002</v>
      </c>
      <c r="S25" s="40">
        <f t="shared" ref="S25:AC25" si="33">S23+R31</f>
        <v>1889006.8400000003</v>
      </c>
      <c r="T25" s="40">
        <f t="shared" si="33"/>
        <v>2367683.9900000002</v>
      </c>
      <c r="U25" s="40">
        <f t="shared" si="33"/>
        <v>2744360.1900000004</v>
      </c>
      <c r="V25" s="40">
        <f t="shared" si="33"/>
        <v>3740853.1400000006</v>
      </c>
      <c r="W25" s="40">
        <f t="shared" si="33"/>
        <v>886210.99000000069</v>
      </c>
      <c r="X25" s="40">
        <f t="shared" si="33"/>
        <v>1576353.5400000007</v>
      </c>
      <c r="Y25" s="40">
        <f t="shared" si="33"/>
        <v>3393535.9900000007</v>
      </c>
      <c r="Z25" s="40">
        <f t="shared" si="33"/>
        <v>3212058.9400000009</v>
      </c>
      <c r="AA25" s="40">
        <f t="shared" si="33"/>
        <v>3018865.3400000008</v>
      </c>
      <c r="AB25" s="40">
        <f t="shared" si="33"/>
        <v>3175922.8400000008</v>
      </c>
      <c r="AC25" s="132">
        <f t="shared" si="33"/>
        <v>4389786.1900000013</v>
      </c>
      <c r="AD25" s="272">
        <f>SUM(AD23+AC31)</f>
        <v>7883796.5900000017</v>
      </c>
      <c r="AE25" s="15"/>
      <c r="AH25" s="131">
        <f>AH23+AC31</f>
        <v>1085311.3400000012</v>
      </c>
      <c r="AI25" s="40">
        <f t="shared" ref="AI25:AS25" si="34">AI23+AH31</f>
        <v>851952.89000000129</v>
      </c>
      <c r="AJ25" s="40">
        <f t="shared" si="34"/>
        <v>1309658.3900000013</v>
      </c>
      <c r="AK25" s="40">
        <f t="shared" si="34"/>
        <v>1776441.4400000013</v>
      </c>
      <c r="AL25" s="40">
        <f t="shared" si="34"/>
        <v>2890326.1900000013</v>
      </c>
      <c r="AM25" s="40">
        <f t="shared" si="34"/>
        <v>3688919.8400000012</v>
      </c>
      <c r="AN25" s="40">
        <f t="shared" si="34"/>
        <v>4435366.1400000015</v>
      </c>
      <c r="AO25" s="40">
        <f t="shared" si="34"/>
        <v>6278071.5900000017</v>
      </c>
      <c r="AP25" s="40">
        <f t="shared" si="34"/>
        <v>6113072.5400000019</v>
      </c>
      <c r="AQ25" s="40">
        <f t="shared" si="34"/>
        <v>5927724.9400000023</v>
      </c>
      <c r="AR25" s="40">
        <f t="shared" si="34"/>
        <v>6113076.0900000026</v>
      </c>
      <c r="AS25" s="40">
        <f t="shared" si="34"/>
        <v>8382748.0900000026</v>
      </c>
      <c r="AT25" s="135">
        <f>SUM(AT23+AS31)</f>
        <v>12375709.990000002</v>
      </c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4"/>
    </row>
    <row r="26" spans="1:64" ht="15.75" customHeight="1" x14ac:dyDescent="0.3">
      <c r="B26" s="137" t="s">
        <v>135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35">
        <f t="shared" ref="P26:P29" si="35">SUM(D26:O26)</f>
        <v>0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35">
        <f t="shared" ref="AD26:AD29" si="36">SUM(R26:AC26)</f>
        <v>0</v>
      </c>
      <c r="AE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35">
        <f>SUM(R26:AS26)</f>
        <v>0</v>
      </c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</row>
    <row r="27" spans="1:64" ht="15.75" customHeight="1" x14ac:dyDescent="0.3">
      <c r="B27" s="137" t="s">
        <v>136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35">
        <f t="shared" si="35"/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35">
        <f t="shared" si="36"/>
        <v>0</v>
      </c>
      <c r="AE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35">
        <f>SUM(AH27:AS27)</f>
        <v>0</v>
      </c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</row>
    <row r="28" spans="1:64" ht="15.75" customHeight="1" x14ac:dyDescent="0.3">
      <c r="B28" s="137" t="s">
        <v>137</v>
      </c>
      <c r="C28" s="141">
        <v>0.15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35">
        <f t="shared" si="35"/>
        <v>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35">
        <f t="shared" si="36"/>
        <v>0</v>
      </c>
      <c r="AE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35">
        <f t="shared" ref="AT28:AT29" si="37">SUM(R28:AS28)</f>
        <v>0</v>
      </c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</row>
    <row r="29" spans="1:64" ht="15.75" customHeight="1" x14ac:dyDescent="0.3">
      <c r="B29" s="137" t="s">
        <v>138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35">
        <f t="shared" si="35"/>
        <v>0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35">
        <f t="shared" si="36"/>
        <v>0</v>
      </c>
      <c r="AE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35">
        <f t="shared" si="37"/>
        <v>0</v>
      </c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</row>
    <row r="30" spans="1:64" ht="15.75" customHeight="1" thickBot="1" x14ac:dyDescent="0.35">
      <c r="B30" s="137" t="s">
        <v>139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8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27"/>
      <c r="AE30" s="15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27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4"/>
    </row>
    <row r="31" spans="1:64" ht="15.75" customHeight="1" thickBot="1" x14ac:dyDescent="0.35">
      <c r="B31" s="142" t="s">
        <v>140</v>
      </c>
      <c r="C31" s="143"/>
      <c r="D31" s="144">
        <f t="shared" ref="D31:P31" si="38">D25+D26+D27-D28-D29</f>
        <v>-2978000</v>
      </c>
      <c r="E31" s="144">
        <f t="shared" si="38"/>
        <v>-2573840</v>
      </c>
      <c r="F31" s="144">
        <f t="shared" si="38"/>
        <v>-2214010</v>
      </c>
      <c r="G31" s="144">
        <f t="shared" si="38"/>
        <v>-1695950.2</v>
      </c>
      <c r="H31" s="144">
        <f t="shared" si="38"/>
        <v>-1303832.2</v>
      </c>
      <c r="I31" s="144">
        <f t="shared" si="38"/>
        <v>-980377.79999999993</v>
      </c>
      <c r="J31" s="144">
        <f t="shared" si="38"/>
        <v>-439703.74999999988</v>
      </c>
      <c r="K31" s="144">
        <f t="shared" si="38"/>
        <v>699926.00000000012</v>
      </c>
      <c r="L31" s="144">
        <f t="shared" si="38"/>
        <v>388977.65000000014</v>
      </c>
      <c r="M31" s="144">
        <f t="shared" si="38"/>
        <v>110413.25000000012</v>
      </c>
      <c r="N31" s="144">
        <f t="shared" si="38"/>
        <v>421134.75000000012</v>
      </c>
      <c r="O31" s="145">
        <f t="shared" si="38"/>
        <v>895775.79000000015</v>
      </c>
      <c r="P31" s="133">
        <f t="shared" si="38"/>
        <v>4769551.580000001</v>
      </c>
      <c r="Q31" s="139"/>
      <c r="R31" s="146">
        <f t="shared" ref="R31:AC31" si="39">R25+R26+R27-R28-R29</f>
        <v>1762747.4900000002</v>
      </c>
      <c r="S31" s="144">
        <f t="shared" si="39"/>
        <v>1889006.8400000003</v>
      </c>
      <c r="T31" s="144">
        <f t="shared" si="39"/>
        <v>2367683.9900000002</v>
      </c>
      <c r="U31" s="144">
        <f t="shared" si="39"/>
        <v>2744360.1900000004</v>
      </c>
      <c r="V31" s="144">
        <f t="shared" si="39"/>
        <v>3740853.1400000006</v>
      </c>
      <c r="W31" s="144">
        <f t="shared" si="39"/>
        <v>886210.99000000069</v>
      </c>
      <c r="X31" s="144">
        <f t="shared" si="39"/>
        <v>1576353.5400000007</v>
      </c>
      <c r="Y31" s="144">
        <f t="shared" si="39"/>
        <v>3393535.9900000007</v>
      </c>
      <c r="Z31" s="144">
        <f t="shared" si="39"/>
        <v>3212058.9400000009</v>
      </c>
      <c r="AA31" s="144">
        <f t="shared" si="39"/>
        <v>3018865.3400000008</v>
      </c>
      <c r="AB31" s="144">
        <f t="shared" si="39"/>
        <v>3175922.8400000008</v>
      </c>
      <c r="AC31" s="145">
        <f t="shared" si="39"/>
        <v>4389786.1900000013</v>
      </c>
      <c r="AD31" s="272">
        <f>SUM(AD23+AC31)</f>
        <v>7883796.5900000017</v>
      </c>
      <c r="AE31" s="15"/>
      <c r="AH31" s="146">
        <f t="shared" ref="AH31:AS31" si="40">AH25+AH26+AH27-AH28-AH29</f>
        <v>1085311.3400000012</v>
      </c>
      <c r="AI31" s="144">
        <f t="shared" si="40"/>
        <v>851952.89000000129</v>
      </c>
      <c r="AJ31" s="144">
        <f t="shared" si="40"/>
        <v>1309658.3900000013</v>
      </c>
      <c r="AK31" s="144">
        <f t="shared" si="40"/>
        <v>1776441.4400000013</v>
      </c>
      <c r="AL31" s="144">
        <f t="shared" si="40"/>
        <v>2890326.1900000013</v>
      </c>
      <c r="AM31" s="144">
        <f t="shared" si="40"/>
        <v>3688919.8400000012</v>
      </c>
      <c r="AN31" s="144">
        <f t="shared" si="40"/>
        <v>4435366.1400000015</v>
      </c>
      <c r="AO31" s="144">
        <f t="shared" si="40"/>
        <v>6278071.5900000017</v>
      </c>
      <c r="AP31" s="144">
        <f t="shared" si="40"/>
        <v>6113072.5400000019</v>
      </c>
      <c r="AQ31" s="144">
        <f t="shared" si="40"/>
        <v>5927724.9400000023</v>
      </c>
      <c r="AR31" s="144">
        <f t="shared" si="40"/>
        <v>6113076.0900000026</v>
      </c>
      <c r="AS31" s="144">
        <f t="shared" si="40"/>
        <v>8382748.0900000026</v>
      </c>
      <c r="AT31" s="273">
        <f>SUM(AT23,AS31)</f>
        <v>12375709.990000002</v>
      </c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4"/>
    </row>
    <row r="32" spans="1:64" ht="15.75" customHeight="1" x14ac:dyDescent="0.3">
      <c r="P32" s="127"/>
      <c r="Q32" s="15"/>
      <c r="AD32" s="127"/>
      <c r="AE32" s="15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</row>
    <row r="33" spans="4:62" ht="15.75" customHeight="1" x14ac:dyDescent="0.3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35"/>
      <c r="Q33" s="10"/>
      <c r="R33" s="10"/>
      <c r="U33" s="10"/>
      <c r="AD33" s="135"/>
      <c r="AE33" s="10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</row>
    <row r="34" spans="4:62" ht="15.75" customHeight="1" x14ac:dyDescent="0.3">
      <c r="F34" s="149"/>
      <c r="G34" s="149" t="s">
        <v>187</v>
      </c>
      <c r="H34" s="149"/>
      <c r="I34" s="149"/>
      <c r="J34" s="149"/>
      <c r="P34" s="127"/>
      <c r="Q34" s="15"/>
      <c r="AD34" s="127"/>
      <c r="AE34" s="15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</row>
    <row r="35" spans="4:62" ht="15.75" customHeight="1" x14ac:dyDescent="0.3">
      <c r="N35" s="10"/>
      <c r="O35" s="10"/>
      <c r="P35" s="135"/>
      <c r="Q35" s="10"/>
      <c r="AD35" s="127"/>
      <c r="AE35" s="15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</row>
    <row r="36" spans="4:62" ht="15.75" customHeight="1" x14ac:dyDescent="0.3">
      <c r="D36" s="10"/>
      <c r="O36" s="10"/>
      <c r="P36" s="127"/>
      <c r="Q36" s="15"/>
      <c r="AD36" s="127"/>
      <c r="AE36" s="15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</row>
    <row r="37" spans="4:62" ht="15.75" customHeight="1" x14ac:dyDescent="0.3">
      <c r="P37" s="127"/>
      <c r="Q37" s="15"/>
      <c r="AD37" s="127"/>
      <c r="AE37" s="15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</row>
    <row r="38" spans="4:62" ht="15.75" customHeight="1" x14ac:dyDescent="0.3">
      <c r="P38" s="127"/>
      <c r="Q38" s="15"/>
      <c r="AD38" s="127"/>
      <c r="AE38" s="15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</row>
    <row r="39" spans="4:62" ht="15.75" customHeight="1" x14ac:dyDescent="0.3">
      <c r="P39" s="127"/>
      <c r="Q39" s="15"/>
      <c r="AD39" s="127"/>
      <c r="AE39" s="15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</row>
    <row r="40" spans="4:62" ht="15.75" customHeight="1" x14ac:dyDescent="0.3">
      <c r="P40" s="127"/>
      <c r="Q40" s="15"/>
      <c r="AD40" s="127"/>
      <c r="AE40" s="15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</row>
    <row r="41" spans="4:62" ht="15.75" customHeight="1" x14ac:dyDescent="0.3">
      <c r="P41" s="127"/>
      <c r="Q41" s="15"/>
      <c r="AD41" s="127"/>
      <c r="AE41" s="15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</row>
    <row r="42" spans="4:62" ht="15.75" customHeight="1" x14ac:dyDescent="0.3">
      <c r="P42" s="127"/>
      <c r="Q42" s="15"/>
      <c r="AD42" s="127"/>
      <c r="AE42" s="15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</row>
    <row r="43" spans="4:62" ht="15.75" customHeight="1" x14ac:dyDescent="0.3">
      <c r="P43" s="127"/>
      <c r="Q43" s="15"/>
      <c r="AD43" s="127"/>
      <c r="AE43" s="15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</row>
    <row r="44" spans="4:62" ht="15.75" customHeight="1" x14ac:dyDescent="0.3">
      <c r="P44" s="127"/>
      <c r="Q44" s="15"/>
      <c r="AD44" s="127"/>
      <c r="AE44" s="15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</row>
    <row r="45" spans="4:62" ht="15.75" customHeight="1" x14ac:dyDescent="0.3">
      <c r="P45" s="127"/>
      <c r="Q45" s="15"/>
      <c r="AD45" s="127"/>
      <c r="AE45" s="15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</row>
    <row r="46" spans="4:62" ht="15.75" customHeight="1" x14ac:dyDescent="0.3">
      <c r="P46" s="127"/>
      <c r="Q46" s="15"/>
      <c r="AD46" s="127"/>
      <c r="AE46" s="15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</row>
    <row r="47" spans="4:62" ht="15.75" customHeight="1" x14ac:dyDescent="0.3">
      <c r="P47" s="127"/>
      <c r="Q47" s="15"/>
      <c r="AD47" s="127"/>
      <c r="AE47" s="15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</row>
    <row r="48" spans="4:62" ht="15.75" customHeight="1" x14ac:dyDescent="0.3">
      <c r="P48" s="127"/>
      <c r="Q48" s="15"/>
      <c r="AD48" s="127"/>
      <c r="AE48" s="15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</row>
    <row r="49" spans="16:62" ht="15.75" customHeight="1" x14ac:dyDescent="0.3">
      <c r="P49" s="127"/>
      <c r="Q49" s="15"/>
      <c r="AD49" s="127"/>
      <c r="AE49" s="15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</row>
    <row r="50" spans="16:62" ht="15.75" customHeight="1" x14ac:dyDescent="0.3">
      <c r="P50" s="127"/>
      <c r="Q50" s="15"/>
      <c r="AD50" s="127"/>
      <c r="AE50" s="15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</row>
    <row r="51" spans="16:62" ht="15.75" customHeight="1" x14ac:dyDescent="0.3">
      <c r="P51" s="127"/>
      <c r="Q51" s="15"/>
      <c r="AD51" s="127"/>
      <c r="AE51" s="15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</row>
    <row r="52" spans="16:62" ht="15.75" customHeight="1" x14ac:dyDescent="0.3">
      <c r="P52" s="127"/>
      <c r="Q52" s="15"/>
      <c r="AD52" s="127"/>
      <c r="AE52" s="15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</row>
    <row r="53" spans="16:62" ht="15.75" customHeight="1" x14ac:dyDescent="0.3">
      <c r="P53" s="127"/>
      <c r="Q53" s="15"/>
      <c r="AD53" s="127"/>
      <c r="AE53" s="15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</row>
    <row r="54" spans="16:62" ht="15.75" customHeight="1" x14ac:dyDescent="0.3">
      <c r="P54" s="127"/>
      <c r="Q54" s="15"/>
      <c r="AD54" s="127"/>
      <c r="AE54" s="15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</row>
    <row r="55" spans="16:62" ht="15.75" customHeight="1" x14ac:dyDescent="0.3">
      <c r="P55" s="127"/>
      <c r="Q55" s="15"/>
      <c r="AD55" s="127"/>
      <c r="AE55" s="15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</row>
    <row r="56" spans="16:62" ht="15.75" customHeight="1" x14ac:dyDescent="0.3">
      <c r="P56" s="127"/>
      <c r="Q56" s="15"/>
      <c r="AD56" s="127"/>
      <c r="AE56" s="15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</row>
    <row r="57" spans="16:62" ht="15.75" customHeight="1" x14ac:dyDescent="0.3">
      <c r="P57" s="127"/>
      <c r="Q57" s="15"/>
      <c r="AD57" s="127"/>
      <c r="AE57" s="15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</row>
    <row r="58" spans="16:62" ht="15.75" customHeight="1" x14ac:dyDescent="0.3">
      <c r="P58" s="127"/>
      <c r="Q58" s="15"/>
      <c r="AD58" s="127"/>
      <c r="AE58" s="15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</row>
    <row r="59" spans="16:62" ht="15.75" customHeight="1" x14ac:dyDescent="0.3">
      <c r="P59" s="127"/>
      <c r="Q59" s="15"/>
      <c r="AD59" s="127"/>
      <c r="AE59" s="15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</row>
    <row r="60" spans="16:62" ht="15.75" customHeight="1" x14ac:dyDescent="0.3">
      <c r="P60" s="127"/>
      <c r="Q60" s="15"/>
      <c r="AD60" s="127"/>
      <c r="AE60" s="15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</row>
    <row r="61" spans="16:62" ht="15.75" customHeight="1" x14ac:dyDescent="0.3">
      <c r="P61" s="127"/>
      <c r="Q61" s="15"/>
      <c r="AD61" s="127"/>
      <c r="AE61" s="15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</row>
    <row r="62" spans="16:62" ht="15.75" customHeight="1" x14ac:dyDescent="0.3">
      <c r="P62" s="127"/>
      <c r="Q62" s="15"/>
      <c r="AD62" s="127"/>
      <c r="AE62" s="15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</row>
    <row r="63" spans="16:62" ht="15.75" customHeight="1" x14ac:dyDescent="0.3">
      <c r="P63" s="127"/>
      <c r="Q63" s="15"/>
      <c r="AD63" s="127"/>
      <c r="AE63" s="15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</row>
    <row r="64" spans="16:62" ht="15.75" customHeight="1" x14ac:dyDescent="0.3">
      <c r="P64" s="127"/>
      <c r="Q64" s="15"/>
      <c r="AD64" s="127"/>
      <c r="AE64" s="15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</row>
    <row r="65" spans="16:62" ht="15.75" customHeight="1" x14ac:dyDescent="0.3">
      <c r="P65" s="127"/>
      <c r="Q65" s="15"/>
      <c r="AD65" s="127"/>
      <c r="AE65" s="15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</row>
    <row r="66" spans="16:62" ht="15.75" customHeight="1" x14ac:dyDescent="0.3">
      <c r="P66" s="127"/>
      <c r="Q66" s="15"/>
      <c r="AD66" s="127"/>
      <c r="AE66" s="15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</row>
    <row r="67" spans="16:62" ht="15.75" customHeight="1" x14ac:dyDescent="0.3">
      <c r="P67" s="127"/>
      <c r="Q67" s="15"/>
      <c r="AD67" s="127"/>
      <c r="AE67" s="15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</row>
    <row r="68" spans="16:62" ht="15.75" customHeight="1" x14ac:dyDescent="0.3">
      <c r="P68" s="127"/>
      <c r="Q68" s="15"/>
      <c r="AD68" s="127"/>
      <c r="AE68" s="15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</row>
    <row r="69" spans="16:62" ht="15.75" customHeight="1" x14ac:dyDescent="0.3">
      <c r="P69" s="127"/>
      <c r="Q69" s="15"/>
      <c r="AD69" s="127"/>
      <c r="AE69" s="15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</row>
    <row r="70" spans="16:62" ht="15.75" customHeight="1" x14ac:dyDescent="0.3">
      <c r="P70" s="127"/>
      <c r="Q70" s="15"/>
      <c r="AD70" s="127"/>
      <c r="AE70" s="15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</row>
    <row r="71" spans="16:62" ht="15.75" customHeight="1" x14ac:dyDescent="0.3">
      <c r="P71" s="127"/>
      <c r="Q71" s="15"/>
      <c r="AD71" s="127"/>
      <c r="AE71" s="15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</row>
    <row r="72" spans="16:62" ht="15.75" customHeight="1" x14ac:dyDescent="0.3">
      <c r="P72" s="127"/>
      <c r="Q72" s="15"/>
      <c r="AD72" s="127"/>
      <c r="AE72" s="15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</row>
    <row r="73" spans="16:62" ht="15.75" customHeight="1" x14ac:dyDescent="0.3">
      <c r="P73" s="127"/>
      <c r="Q73" s="15"/>
      <c r="AD73" s="127"/>
      <c r="AE73" s="15"/>
      <c r="AX73" s="253"/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</row>
    <row r="74" spans="16:62" ht="15.75" customHeight="1" x14ac:dyDescent="0.3">
      <c r="P74" s="127"/>
      <c r="Q74" s="15"/>
      <c r="AD74" s="127"/>
      <c r="AE74" s="15"/>
      <c r="AX74" s="253"/>
      <c r="AY74" s="253"/>
      <c r="AZ74" s="253"/>
      <c r="BA74" s="253"/>
      <c r="BB74" s="253"/>
      <c r="BC74" s="253"/>
      <c r="BD74" s="253"/>
      <c r="BE74" s="253"/>
      <c r="BF74" s="253"/>
      <c r="BG74" s="253"/>
      <c r="BH74" s="253"/>
      <c r="BI74" s="253"/>
      <c r="BJ74" s="253"/>
    </row>
    <row r="75" spans="16:62" ht="15.75" customHeight="1" x14ac:dyDescent="0.3">
      <c r="P75" s="127"/>
      <c r="Q75" s="15"/>
      <c r="AD75" s="127"/>
      <c r="AE75" s="15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</row>
    <row r="76" spans="16:62" ht="15.75" customHeight="1" x14ac:dyDescent="0.3">
      <c r="P76" s="127"/>
      <c r="Q76" s="15"/>
      <c r="AD76" s="127"/>
      <c r="AE76" s="15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</row>
    <row r="77" spans="16:62" ht="15.75" customHeight="1" x14ac:dyDescent="0.3">
      <c r="P77" s="127"/>
      <c r="Q77" s="15"/>
      <c r="AD77" s="127"/>
      <c r="AE77" s="15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</row>
    <row r="78" spans="16:62" ht="15.75" customHeight="1" x14ac:dyDescent="0.3">
      <c r="P78" s="127"/>
      <c r="Q78" s="15"/>
      <c r="AD78" s="127"/>
      <c r="AE78" s="15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</row>
    <row r="79" spans="16:62" ht="15.75" customHeight="1" x14ac:dyDescent="0.3">
      <c r="P79" s="127"/>
      <c r="Q79" s="15"/>
      <c r="AD79" s="127"/>
      <c r="AE79" s="15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253"/>
    </row>
    <row r="80" spans="16:62" ht="15.75" customHeight="1" x14ac:dyDescent="0.3">
      <c r="P80" s="127"/>
      <c r="Q80" s="15"/>
      <c r="AD80" s="127"/>
      <c r="AE80" s="15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</row>
    <row r="81" spans="16:62" ht="15.75" customHeight="1" x14ac:dyDescent="0.3">
      <c r="P81" s="127"/>
      <c r="Q81" s="15"/>
      <c r="AD81" s="127"/>
      <c r="AE81" s="15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</row>
    <row r="82" spans="16:62" ht="15.75" customHeight="1" x14ac:dyDescent="0.3">
      <c r="P82" s="127"/>
      <c r="Q82" s="15"/>
      <c r="AD82" s="127"/>
      <c r="AE82" s="15"/>
      <c r="AX82" s="253"/>
      <c r="AY82" s="253"/>
      <c r="AZ82" s="253"/>
      <c r="BA82" s="253"/>
      <c r="BB82" s="253"/>
      <c r="BC82" s="253"/>
      <c r="BD82" s="253"/>
      <c r="BE82" s="253"/>
      <c r="BF82" s="253"/>
      <c r="BG82" s="253"/>
      <c r="BH82" s="253"/>
      <c r="BI82" s="253"/>
      <c r="BJ82" s="253"/>
    </row>
    <row r="83" spans="16:62" ht="15.75" customHeight="1" x14ac:dyDescent="0.3">
      <c r="P83" s="127"/>
      <c r="Q83" s="15"/>
      <c r="AD83" s="127"/>
      <c r="AE83" s="15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</row>
    <row r="84" spans="16:62" ht="15.75" customHeight="1" x14ac:dyDescent="0.3">
      <c r="P84" s="127"/>
      <c r="Q84" s="15"/>
      <c r="AD84" s="127"/>
      <c r="AE84" s="15"/>
      <c r="AX84" s="253"/>
      <c r="AY84" s="253"/>
      <c r="AZ84" s="253"/>
      <c r="BA84" s="253"/>
      <c r="BB84" s="253"/>
      <c r="BC84" s="253"/>
      <c r="BD84" s="253"/>
      <c r="BE84" s="253"/>
      <c r="BF84" s="253"/>
      <c r="BG84" s="253"/>
      <c r="BH84" s="253"/>
      <c r="BI84" s="253"/>
      <c r="BJ84" s="253"/>
    </row>
    <row r="85" spans="16:62" ht="15.75" customHeight="1" x14ac:dyDescent="0.3">
      <c r="P85" s="127"/>
      <c r="Q85" s="15"/>
      <c r="AD85" s="127"/>
      <c r="AE85" s="15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</row>
    <row r="86" spans="16:62" ht="15.75" customHeight="1" x14ac:dyDescent="0.3">
      <c r="P86" s="127"/>
      <c r="Q86" s="15"/>
      <c r="AD86" s="127"/>
      <c r="AE86" s="15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</row>
    <row r="87" spans="16:62" ht="15.75" customHeight="1" x14ac:dyDescent="0.3">
      <c r="P87" s="127"/>
      <c r="Q87" s="15"/>
      <c r="AD87" s="127"/>
      <c r="AE87" s="15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</row>
    <row r="88" spans="16:62" ht="15.75" customHeight="1" x14ac:dyDescent="0.3">
      <c r="P88" s="127"/>
      <c r="Q88" s="15"/>
      <c r="AD88" s="127"/>
      <c r="AE88" s="15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</row>
    <row r="89" spans="16:62" ht="15.75" customHeight="1" x14ac:dyDescent="0.3">
      <c r="P89" s="127"/>
      <c r="Q89" s="15"/>
      <c r="AD89" s="127"/>
      <c r="AE89" s="15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</row>
    <row r="90" spans="16:62" ht="15.75" customHeight="1" x14ac:dyDescent="0.3">
      <c r="P90" s="127"/>
      <c r="Q90" s="15"/>
      <c r="AD90" s="127"/>
      <c r="AE90" s="15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</row>
    <row r="91" spans="16:62" ht="15.75" customHeight="1" x14ac:dyDescent="0.3">
      <c r="P91" s="127"/>
      <c r="Q91" s="15"/>
      <c r="AD91" s="127"/>
      <c r="AE91" s="15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</row>
    <row r="92" spans="16:62" ht="15.75" customHeight="1" x14ac:dyDescent="0.3">
      <c r="P92" s="127"/>
      <c r="Q92" s="15"/>
      <c r="AD92" s="127"/>
      <c r="AE92" s="15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</row>
    <row r="93" spans="16:62" ht="15.75" customHeight="1" x14ac:dyDescent="0.3">
      <c r="P93" s="127"/>
      <c r="Q93" s="15"/>
      <c r="AD93" s="127"/>
      <c r="AE93" s="15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</row>
    <row r="94" spans="16:62" ht="15.75" customHeight="1" x14ac:dyDescent="0.3">
      <c r="P94" s="127"/>
      <c r="Q94" s="15"/>
      <c r="AD94" s="127"/>
      <c r="AE94" s="15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</row>
    <row r="95" spans="16:62" ht="15.75" customHeight="1" x14ac:dyDescent="0.3">
      <c r="P95" s="127"/>
      <c r="Q95" s="15"/>
      <c r="AD95" s="127"/>
      <c r="AE95" s="15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</row>
    <row r="96" spans="16:62" ht="15.75" customHeight="1" x14ac:dyDescent="0.3">
      <c r="P96" s="127"/>
      <c r="Q96" s="15"/>
      <c r="AD96" s="127"/>
      <c r="AE96" s="15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</row>
    <row r="97" spans="16:62" ht="15.75" customHeight="1" x14ac:dyDescent="0.3">
      <c r="P97" s="127"/>
      <c r="Q97" s="15"/>
      <c r="AD97" s="127"/>
      <c r="AE97" s="15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</row>
    <row r="98" spans="16:62" ht="15.75" customHeight="1" x14ac:dyDescent="0.3">
      <c r="P98" s="127"/>
      <c r="Q98" s="15"/>
      <c r="AD98" s="127"/>
      <c r="AE98" s="15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</row>
    <row r="99" spans="16:62" ht="15.75" customHeight="1" x14ac:dyDescent="0.3">
      <c r="P99" s="127"/>
      <c r="Q99" s="15"/>
      <c r="AD99" s="127"/>
      <c r="AE99" s="15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</row>
    <row r="100" spans="16:62" ht="15.75" customHeight="1" x14ac:dyDescent="0.3">
      <c r="P100" s="127"/>
      <c r="Q100" s="15"/>
      <c r="AD100" s="127"/>
      <c r="AE100" s="15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</row>
    <row r="101" spans="16:62" ht="15.75" customHeight="1" x14ac:dyDescent="0.3">
      <c r="P101" s="127"/>
      <c r="Q101" s="15"/>
      <c r="AD101" s="127"/>
      <c r="AE101" s="15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</row>
    <row r="102" spans="16:62" ht="15.75" customHeight="1" x14ac:dyDescent="0.3">
      <c r="P102" s="127"/>
      <c r="Q102" s="15"/>
      <c r="AD102" s="127"/>
      <c r="AE102" s="15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</row>
    <row r="103" spans="16:62" ht="15.75" customHeight="1" x14ac:dyDescent="0.3">
      <c r="P103" s="127"/>
      <c r="Q103" s="15"/>
      <c r="AD103" s="127"/>
      <c r="AE103" s="15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</row>
    <row r="104" spans="16:62" ht="15.75" customHeight="1" x14ac:dyDescent="0.3">
      <c r="P104" s="127"/>
      <c r="Q104" s="15"/>
      <c r="AD104" s="127"/>
      <c r="AE104" s="15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</row>
    <row r="105" spans="16:62" ht="15.75" customHeight="1" x14ac:dyDescent="0.3">
      <c r="P105" s="127"/>
      <c r="Q105" s="15"/>
      <c r="AD105" s="127"/>
      <c r="AE105" s="15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</row>
    <row r="106" spans="16:62" ht="15.75" customHeight="1" x14ac:dyDescent="0.3">
      <c r="P106" s="127"/>
      <c r="Q106" s="15"/>
      <c r="AD106" s="127"/>
      <c r="AE106" s="15"/>
      <c r="AX106" s="253"/>
      <c r="AY106" s="253"/>
      <c r="AZ106" s="253"/>
      <c r="BA106" s="253"/>
      <c r="BB106" s="253"/>
      <c r="BC106" s="253"/>
      <c r="BD106" s="253"/>
      <c r="BE106" s="253"/>
      <c r="BF106" s="253"/>
      <c r="BG106" s="253"/>
      <c r="BH106" s="253"/>
      <c r="BI106" s="253"/>
      <c r="BJ106" s="253"/>
    </row>
    <row r="107" spans="16:62" ht="15.75" customHeight="1" x14ac:dyDescent="0.3">
      <c r="P107" s="127"/>
      <c r="Q107" s="15"/>
      <c r="AD107" s="127"/>
      <c r="AE107" s="15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</row>
    <row r="108" spans="16:62" ht="15.75" customHeight="1" x14ac:dyDescent="0.3">
      <c r="P108" s="127"/>
      <c r="Q108" s="15"/>
      <c r="AD108" s="127"/>
      <c r="AE108" s="15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</row>
    <row r="109" spans="16:62" ht="15.75" customHeight="1" x14ac:dyDescent="0.3">
      <c r="P109" s="127"/>
      <c r="Q109" s="15"/>
      <c r="AD109" s="127"/>
      <c r="AE109" s="15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</row>
    <row r="110" spans="16:62" ht="15.75" customHeight="1" x14ac:dyDescent="0.3">
      <c r="P110" s="127"/>
      <c r="Q110" s="15"/>
      <c r="AD110" s="127"/>
      <c r="AE110" s="15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</row>
    <row r="111" spans="16:62" ht="15.75" customHeight="1" x14ac:dyDescent="0.3">
      <c r="P111" s="127"/>
      <c r="Q111" s="15"/>
      <c r="AD111" s="127"/>
      <c r="AE111" s="15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</row>
    <row r="112" spans="16:62" ht="15.75" customHeight="1" x14ac:dyDescent="0.3">
      <c r="P112" s="127"/>
      <c r="Q112" s="15"/>
      <c r="AD112" s="127"/>
      <c r="AE112" s="15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</row>
    <row r="113" spans="16:62" ht="15.75" customHeight="1" x14ac:dyDescent="0.3">
      <c r="P113" s="127"/>
      <c r="Q113" s="15"/>
      <c r="AD113" s="127"/>
      <c r="AE113" s="15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</row>
    <row r="114" spans="16:62" ht="15.75" customHeight="1" x14ac:dyDescent="0.3">
      <c r="P114" s="127"/>
      <c r="Q114" s="15"/>
      <c r="AD114" s="127"/>
      <c r="AE114" s="15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</row>
    <row r="115" spans="16:62" ht="15.75" customHeight="1" x14ac:dyDescent="0.3">
      <c r="P115" s="127"/>
      <c r="Q115" s="15"/>
      <c r="AD115" s="127"/>
      <c r="AE115" s="15"/>
      <c r="AX115" s="253"/>
      <c r="AY115" s="253"/>
      <c r="AZ115" s="253"/>
      <c r="BA115" s="253"/>
      <c r="BB115" s="253"/>
      <c r="BC115" s="253"/>
      <c r="BD115" s="253"/>
      <c r="BE115" s="253"/>
      <c r="BF115" s="253"/>
      <c r="BG115" s="253"/>
      <c r="BH115" s="253"/>
      <c r="BI115" s="253"/>
      <c r="BJ115" s="253"/>
    </row>
    <row r="116" spans="16:62" ht="15.75" customHeight="1" x14ac:dyDescent="0.3">
      <c r="P116" s="127"/>
      <c r="Q116" s="15"/>
      <c r="AD116" s="127"/>
      <c r="AE116" s="15"/>
      <c r="AX116" s="253"/>
      <c r="AY116" s="253"/>
      <c r="AZ116" s="253"/>
      <c r="BA116" s="253"/>
      <c r="BB116" s="253"/>
      <c r="BC116" s="253"/>
      <c r="BD116" s="253"/>
      <c r="BE116" s="253"/>
      <c r="BF116" s="253"/>
      <c r="BG116" s="253"/>
      <c r="BH116" s="253"/>
      <c r="BI116" s="253"/>
      <c r="BJ116" s="253"/>
    </row>
    <row r="117" spans="16:62" ht="15.75" customHeight="1" x14ac:dyDescent="0.3">
      <c r="P117" s="127"/>
      <c r="Q117" s="15"/>
      <c r="AD117" s="127"/>
      <c r="AE117" s="15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</row>
    <row r="118" spans="16:62" ht="15.75" customHeight="1" x14ac:dyDescent="0.3">
      <c r="P118" s="127"/>
      <c r="Q118" s="15"/>
      <c r="AD118" s="127"/>
      <c r="AE118" s="15"/>
      <c r="AX118" s="253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</row>
    <row r="119" spans="16:62" ht="15.75" customHeight="1" x14ac:dyDescent="0.3">
      <c r="P119" s="127"/>
      <c r="Q119" s="15"/>
      <c r="AD119" s="127"/>
      <c r="AE119" s="15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</row>
    <row r="120" spans="16:62" ht="15.75" customHeight="1" x14ac:dyDescent="0.3">
      <c r="P120" s="127"/>
      <c r="Q120" s="15"/>
      <c r="AD120" s="127"/>
      <c r="AE120" s="15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</row>
    <row r="121" spans="16:62" ht="15.75" customHeight="1" x14ac:dyDescent="0.3">
      <c r="P121" s="127"/>
      <c r="Q121" s="15"/>
      <c r="AD121" s="127"/>
      <c r="AE121" s="15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</row>
    <row r="122" spans="16:62" ht="15.75" customHeight="1" x14ac:dyDescent="0.3">
      <c r="P122" s="127"/>
      <c r="Q122" s="15"/>
      <c r="AD122" s="127"/>
      <c r="AE122" s="15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</row>
    <row r="123" spans="16:62" ht="15.75" customHeight="1" x14ac:dyDescent="0.3">
      <c r="P123" s="127"/>
      <c r="Q123" s="15"/>
      <c r="AD123" s="127"/>
      <c r="AE123" s="15"/>
      <c r="AX123" s="253"/>
      <c r="AY123" s="253"/>
      <c r="AZ123" s="253"/>
      <c r="BA123" s="253"/>
      <c r="BB123" s="253"/>
      <c r="BC123" s="253"/>
      <c r="BD123" s="253"/>
      <c r="BE123" s="253"/>
      <c r="BF123" s="253"/>
      <c r="BG123" s="253"/>
      <c r="BH123" s="253"/>
      <c r="BI123" s="253"/>
      <c r="BJ123" s="253"/>
    </row>
    <row r="124" spans="16:62" ht="15.75" customHeight="1" x14ac:dyDescent="0.3">
      <c r="P124" s="127"/>
      <c r="Q124" s="15"/>
      <c r="AD124" s="127"/>
      <c r="AE124" s="15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</row>
    <row r="125" spans="16:62" ht="15.75" customHeight="1" x14ac:dyDescent="0.3">
      <c r="P125" s="127"/>
      <c r="Q125" s="15"/>
      <c r="AD125" s="127"/>
      <c r="AE125" s="15"/>
      <c r="AX125" s="253"/>
      <c r="AY125" s="253"/>
      <c r="AZ125" s="253"/>
      <c r="BA125" s="253"/>
      <c r="BB125" s="253"/>
      <c r="BC125" s="253"/>
      <c r="BD125" s="253"/>
      <c r="BE125" s="253"/>
      <c r="BF125" s="253"/>
      <c r="BG125" s="253"/>
      <c r="BH125" s="253"/>
      <c r="BI125" s="253"/>
      <c r="BJ125" s="253"/>
    </row>
    <row r="126" spans="16:62" ht="15.75" customHeight="1" x14ac:dyDescent="0.3">
      <c r="P126" s="127"/>
      <c r="Q126" s="15"/>
      <c r="AD126" s="127"/>
      <c r="AE126" s="15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</row>
    <row r="127" spans="16:62" ht="15.75" customHeight="1" x14ac:dyDescent="0.3">
      <c r="P127" s="127"/>
      <c r="Q127" s="15"/>
      <c r="AD127" s="127"/>
      <c r="AE127" s="15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</row>
    <row r="128" spans="16:62" ht="15.75" customHeight="1" x14ac:dyDescent="0.3">
      <c r="P128" s="127"/>
      <c r="Q128" s="15"/>
      <c r="AD128" s="127"/>
      <c r="AE128" s="15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</row>
    <row r="129" spans="16:62" ht="15.75" customHeight="1" x14ac:dyDescent="0.3">
      <c r="P129" s="127"/>
      <c r="Q129" s="15"/>
      <c r="AD129" s="127"/>
      <c r="AE129" s="15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</row>
    <row r="130" spans="16:62" ht="15.75" customHeight="1" x14ac:dyDescent="0.3">
      <c r="P130" s="127"/>
      <c r="Q130" s="15"/>
      <c r="AD130" s="127"/>
      <c r="AE130" s="15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</row>
    <row r="131" spans="16:62" ht="15.75" customHeight="1" x14ac:dyDescent="0.3">
      <c r="P131" s="127"/>
      <c r="Q131" s="15"/>
      <c r="AD131" s="127"/>
      <c r="AE131" s="15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</row>
    <row r="132" spans="16:62" ht="15.75" customHeight="1" x14ac:dyDescent="0.3">
      <c r="P132" s="127"/>
      <c r="Q132" s="15"/>
      <c r="AD132" s="127"/>
      <c r="AE132" s="15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</row>
    <row r="133" spans="16:62" ht="15.75" customHeight="1" x14ac:dyDescent="0.3">
      <c r="P133" s="127"/>
      <c r="Q133" s="15"/>
      <c r="AD133" s="127"/>
      <c r="AE133" s="15"/>
      <c r="AX133" s="253"/>
      <c r="AY133" s="253"/>
      <c r="AZ133" s="253"/>
      <c r="BA133" s="253"/>
      <c r="BB133" s="253"/>
      <c r="BC133" s="253"/>
      <c r="BD133" s="253"/>
      <c r="BE133" s="253"/>
      <c r="BF133" s="253"/>
      <c r="BG133" s="253"/>
      <c r="BH133" s="253"/>
      <c r="BI133" s="253"/>
      <c r="BJ133" s="253"/>
    </row>
    <row r="134" spans="16:62" ht="15.75" customHeight="1" x14ac:dyDescent="0.3">
      <c r="P134" s="127"/>
      <c r="Q134" s="15"/>
      <c r="AD134" s="127"/>
      <c r="AE134" s="15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3"/>
      <c r="BI134" s="253"/>
      <c r="BJ134" s="253"/>
    </row>
    <row r="135" spans="16:62" ht="15.75" customHeight="1" x14ac:dyDescent="0.3">
      <c r="P135" s="127"/>
      <c r="Q135" s="15"/>
      <c r="AD135" s="127"/>
      <c r="AE135" s="15"/>
      <c r="AX135" s="253"/>
      <c r="AY135" s="253"/>
      <c r="AZ135" s="253"/>
      <c r="BA135" s="253"/>
      <c r="BB135" s="253"/>
      <c r="BC135" s="253"/>
      <c r="BD135" s="253"/>
      <c r="BE135" s="253"/>
      <c r="BF135" s="253"/>
      <c r="BG135" s="253"/>
      <c r="BH135" s="253"/>
      <c r="BI135" s="253"/>
      <c r="BJ135" s="253"/>
    </row>
    <row r="136" spans="16:62" ht="15.75" customHeight="1" x14ac:dyDescent="0.3">
      <c r="P136" s="127"/>
      <c r="Q136" s="15"/>
      <c r="AD136" s="127"/>
      <c r="AE136" s="15"/>
      <c r="AX136" s="253"/>
      <c r="AY136" s="253"/>
      <c r="AZ136" s="253"/>
      <c r="BA136" s="253"/>
      <c r="BB136" s="253"/>
      <c r="BC136" s="253"/>
      <c r="BD136" s="253"/>
      <c r="BE136" s="253"/>
      <c r="BF136" s="253"/>
      <c r="BG136" s="253"/>
      <c r="BH136" s="253"/>
      <c r="BI136" s="253"/>
      <c r="BJ136" s="253"/>
    </row>
    <row r="137" spans="16:62" ht="15.75" customHeight="1" x14ac:dyDescent="0.3">
      <c r="P137" s="127"/>
      <c r="Q137" s="15"/>
      <c r="AD137" s="127"/>
      <c r="AE137" s="15"/>
      <c r="AX137" s="232"/>
      <c r="AY137" s="232"/>
      <c r="AZ137" s="232"/>
      <c r="BA137" s="232"/>
      <c r="BB137" s="232"/>
      <c r="BC137" s="232"/>
      <c r="BD137" s="232"/>
      <c r="BE137" s="232"/>
      <c r="BF137" s="232"/>
      <c r="BG137" s="232"/>
      <c r="BH137" s="232"/>
      <c r="BI137" s="232"/>
      <c r="BJ137" s="232"/>
    </row>
    <row r="138" spans="16:62" ht="15.75" customHeight="1" x14ac:dyDescent="0.3">
      <c r="P138" s="127"/>
      <c r="Q138" s="15"/>
      <c r="AD138" s="127"/>
      <c r="AE138" s="15"/>
      <c r="AX138" s="232"/>
      <c r="AY138" s="232"/>
      <c r="AZ138" s="232"/>
      <c r="BA138" s="232"/>
      <c r="BB138" s="232"/>
      <c r="BC138" s="232"/>
      <c r="BD138" s="232"/>
      <c r="BE138" s="232"/>
      <c r="BF138" s="232"/>
      <c r="BG138" s="232"/>
      <c r="BH138" s="232"/>
      <c r="BI138" s="232"/>
      <c r="BJ138" s="232"/>
    </row>
    <row r="139" spans="16:62" ht="15.75" customHeight="1" x14ac:dyDescent="0.3">
      <c r="P139" s="127"/>
      <c r="Q139" s="15"/>
      <c r="AD139" s="127"/>
      <c r="AE139" s="15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</row>
    <row r="140" spans="16:62" ht="15.75" customHeight="1" x14ac:dyDescent="0.3">
      <c r="P140" s="127"/>
      <c r="Q140" s="15"/>
      <c r="AD140" s="127"/>
      <c r="AE140" s="15"/>
      <c r="AX140" s="232"/>
      <c r="AY140" s="232"/>
      <c r="AZ140" s="232"/>
      <c r="BA140" s="232"/>
      <c r="BB140" s="232"/>
      <c r="BC140" s="232"/>
      <c r="BD140" s="232"/>
      <c r="BE140" s="232"/>
      <c r="BF140" s="232"/>
      <c r="BG140" s="232"/>
      <c r="BH140" s="232"/>
      <c r="BI140" s="232"/>
      <c r="BJ140" s="232"/>
    </row>
    <row r="141" spans="16:62" ht="15.75" customHeight="1" x14ac:dyDescent="0.3">
      <c r="P141" s="127"/>
      <c r="Q141" s="15"/>
      <c r="AD141" s="127"/>
      <c r="AE141" s="15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2"/>
    </row>
    <row r="142" spans="16:62" ht="15.75" customHeight="1" x14ac:dyDescent="0.3">
      <c r="P142" s="127"/>
      <c r="Q142" s="15"/>
      <c r="AD142" s="127"/>
      <c r="AE142" s="15"/>
      <c r="AX142" s="232"/>
      <c r="AY142" s="232"/>
      <c r="AZ142" s="232"/>
      <c r="BA142" s="232"/>
      <c r="BB142" s="232"/>
      <c r="BC142" s="232"/>
      <c r="BD142" s="232"/>
      <c r="BE142" s="232"/>
      <c r="BF142" s="232"/>
      <c r="BG142" s="232"/>
      <c r="BH142" s="232"/>
      <c r="BI142" s="232"/>
      <c r="BJ142" s="232"/>
    </row>
    <row r="143" spans="16:62" ht="15.75" customHeight="1" x14ac:dyDescent="0.3">
      <c r="P143" s="127"/>
      <c r="Q143" s="15"/>
      <c r="AD143" s="127"/>
      <c r="AE143" s="15"/>
      <c r="AX143" s="232"/>
      <c r="AY143" s="232"/>
      <c r="AZ143" s="232"/>
      <c r="BA143" s="232"/>
      <c r="BB143" s="232"/>
      <c r="BC143" s="232"/>
      <c r="BD143" s="232"/>
      <c r="BE143" s="232"/>
      <c r="BF143" s="232"/>
      <c r="BG143" s="232"/>
      <c r="BH143" s="232"/>
      <c r="BI143" s="232"/>
      <c r="BJ143" s="232"/>
    </row>
    <row r="144" spans="16:62" ht="15.75" customHeight="1" x14ac:dyDescent="0.3">
      <c r="P144" s="127"/>
      <c r="Q144" s="15"/>
      <c r="AD144" s="127"/>
      <c r="AE144" s="15"/>
      <c r="AX144" s="232"/>
      <c r="AY144" s="232"/>
      <c r="AZ144" s="232"/>
      <c r="BA144" s="232"/>
      <c r="BB144" s="232"/>
      <c r="BC144" s="232"/>
      <c r="BD144" s="232"/>
      <c r="BE144" s="232"/>
      <c r="BF144" s="232"/>
      <c r="BG144" s="232"/>
      <c r="BH144" s="232"/>
      <c r="BI144" s="232"/>
      <c r="BJ144" s="232"/>
    </row>
    <row r="145" spans="16:62" ht="15.75" customHeight="1" x14ac:dyDescent="0.3">
      <c r="P145" s="127"/>
      <c r="Q145" s="15"/>
      <c r="AD145" s="127"/>
      <c r="AE145" s="15"/>
      <c r="AX145" s="232"/>
      <c r="AY145" s="232"/>
      <c r="AZ145" s="232"/>
      <c r="BA145" s="232"/>
      <c r="BB145" s="232"/>
      <c r="BC145" s="232"/>
      <c r="BD145" s="232"/>
      <c r="BE145" s="232"/>
      <c r="BF145" s="232"/>
      <c r="BG145" s="232"/>
      <c r="BH145" s="232"/>
      <c r="BI145" s="232"/>
      <c r="BJ145" s="232"/>
    </row>
    <row r="146" spans="16:62" ht="15.75" customHeight="1" x14ac:dyDescent="0.3">
      <c r="P146" s="127"/>
      <c r="Q146" s="15"/>
      <c r="AD146" s="127"/>
      <c r="AE146" s="15"/>
    </row>
    <row r="147" spans="16:62" ht="15.75" customHeight="1" x14ac:dyDescent="0.3">
      <c r="P147" s="127"/>
      <c r="Q147" s="15"/>
      <c r="AD147" s="127"/>
      <c r="AE147" s="15"/>
    </row>
    <row r="148" spans="16:62" ht="15.75" customHeight="1" x14ac:dyDescent="0.3">
      <c r="P148" s="127"/>
      <c r="Q148" s="15"/>
      <c r="AD148" s="127"/>
      <c r="AE148" s="15"/>
    </row>
    <row r="149" spans="16:62" ht="15.75" customHeight="1" x14ac:dyDescent="0.3">
      <c r="P149" s="127"/>
      <c r="Q149" s="15"/>
      <c r="AD149" s="127"/>
      <c r="AE149" s="15"/>
    </row>
    <row r="150" spans="16:62" ht="15.75" customHeight="1" x14ac:dyDescent="0.3">
      <c r="P150" s="127"/>
      <c r="Q150" s="15"/>
      <c r="AD150" s="127"/>
      <c r="AE150" s="15"/>
    </row>
    <row r="151" spans="16:62" ht="15.75" customHeight="1" x14ac:dyDescent="0.3">
      <c r="P151" s="127"/>
      <c r="Q151" s="15"/>
      <c r="AD151" s="127"/>
      <c r="AE151" s="15"/>
    </row>
    <row r="152" spans="16:62" ht="15.75" customHeight="1" x14ac:dyDescent="0.3">
      <c r="P152" s="127"/>
      <c r="Q152" s="15"/>
      <c r="AD152" s="127"/>
      <c r="AE152" s="15"/>
    </row>
    <row r="153" spans="16:62" ht="15.75" customHeight="1" x14ac:dyDescent="0.3">
      <c r="P153" s="127"/>
      <c r="Q153" s="15"/>
      <c r="AD153" s="127"/>
      <c r="AE153" s="15"/>
    </row>
    <row r="154" spans="16:62" ht="15.75" customHeight="1" x14ac:dyDescent="0.3">
      <c r="P154" s="127"/>
      <c r="Q154" s="15"/>
      <c r="AD154" s="127"/>
      <c r="AE154" s="15"/>
    </row>
    <row r="155" spans="16:62" ht="15.75" customHeight="1" x14ac:dyDescent="0.3">
      <c r="P155" s="127"/>
      <c r="Q155" s="15"/>
      <c r="AD155" s="127"/>
      <c r="AE155" s="15"/>
    </row>
    <row r="156" spans="16:62" ht="15.75" customHeight="1" x14ac:dyDescent="0.3">
      <c r="P156" s="127"/>
      <c r="Q156" s="15"/>
      <c r="AD156" s="127"/>
      <c r="AE156" s="15"/>
    </row>
    <row r="157" spans="16:62" ht="15.75" customHeight="1" x14ac:dyDescent="0.3">
      <c r="P157" s="127"/>
      <c r="Q157" s="15"/>
      <c r="AD157" s="127"/>
      <c r="AE157" s="15"/>
    </row>
    <row r="158" spans="16:62" ht="15.75" customHeight="1" x14ac:dyDescent="0.3">
      <c r="P158" s="127"/>
      <c r="Q158" s="15"/>
      <c r="AD158" s="127"/>
      <c r="AE158" s="15"/>
    </row>
    <row r="159" spans="16:62" ht="15.75" customHeight="1" x14ac:dyDescent="0.3">
      <c r="P159" s="127"/>
      <c r="Q159" s="15"/>
      <c r="AD159" s="127"/>
      <c r="AE159" s="15"/>
    </row>
    <row r="160" spans="16:62" ht="15.75" customHeight="1" x14ac:dyDescent="0.3">
      <c r="P160" s="127"/>
      <c r="Q160" s="15"/>
      <c r="AD160" s="127"/>
      <c r="AE160" s="15"/>
    </row>
    <row r="161" spans="16:31" ht="15.75" customHeight="1" x14ac:dyDescent="0.3">
      <c r="P161" s="127"/>
      <c r="Q161" s="15"/>
      <c r="AD161" s="127"/>
      <c r="AE161" s="15"/>
    </row>
    <row r="162" spans="16:31" ht="15.75" customHeight="1" x14ac:dyDescent="0.3">
      <c r="P162" s="127"/>
      <c r="Q162" s="15"/>
      <c r="AD162" s="127"/>
      <c r="AE162" s="15"/>
    </row>
    <row r="163" spans="16:31" ht="15.75" customHeight="1" x14ac:dyDescent="0.3">
      <c r="P163" s="127"/>
      <c r="Q163" s="15"/>
      <c r="AD163" s="127"/>
      <c r="AE163" s="15"/>
    </row>
    <row r="164" spans="16:31" ht="15.75" customHeight="1" x14ac:dyDescent="0.3">
      <c r="P164" s="127"/>
      <c r="Q164" s="15"/>
      <c r="AD164" s="127"/>
      <c r="AE164" s="15"/>
    </row>
    <row r="165" spans="16:31" ht="15.75" customHeight="1" x14ac:dyDescent="0.3">
      <c r="P165" s="127"/>
      <c r="Q165" s="15"/>
      <c r="AD165" s="127"/>
      <c r="AE165" s="15"/>
    </row>
    <row r="166" spans="16:31" ht="15.75" customHeight="1" x14ac:dyDescent="0.3">
      <c r="P166" s="127"/>
      <c r="Q166" s="15"/>
      <c r="AD166" s="127"/>
      <c r="AE166" s="15"/>
    </row>
    <row r="167" spans="16:31" ht="15.75" customHeight="1" x14ac:dyDescent="0.3">
      <c r="P167" s="127"/>
      <c r="Q167" s="15"/>
      <c r="AD167" s="127"/>
      <c r="AE167" s="15"/>
    </row>
    <row r="168" spans="16:31" ht="15.75" customHeight="1" x14ac:dyDescent="0.3">
      <c r="P168" s="127"/>
      <c r="Q168" s="15"/>
      <c r="AD168" s="127"/>
      <c r="AE168" s="15"/>
    </row>
    <row r="169" spans="16:31" ht="15.75" customHeight="1" x14ac:dyDescent="0.3">
      <c r="P169" s="127"/>
      <c r="Q169" s="15"/>
      <c r="AD169" s="127"/>
      <c r="AE169" s="15"/>
    </row>
    <row r="170" spans="16:31" ht="15.75" customHeight="1" x14ac:dyDescent="0.3">
      <c r="P170" s="127"/>
      <c r="Q170" s="15"/>
      <c r="AD170" s="127"/>
      <c r="AE170" s="15"/>
    </row>
    <row r="171" spans="16:31" ht="15.75" customHeight="1" x14ac:dyDescent="0.3">
      <c r="P171" s="127"/>
      <c r="Q171" s="15"/>
      <c r="AD171" s="127"/>
      <c r="AE171" s="15"/>
    </row>
    <row r="172" spans="16:31" ht="15.75" customHeight="1" x14ac:dyDescent="0.3">
      <c r="P172" s="127"/>
      <c r="Q172" s="15"/>
      <c r="AD172" s="127"/>
      <c r="AE172" s="15"/>
    </row>
    <row r="173" spans="16:31" ht="15.75" customHeight="1" x14ac:dyDescent="0.3">
      <c r="P173" s="127"/>
      <c r="Q173" s="15"/>
      <c r="AD173" s="127"/>
      <c r="AE173" s="15"/>
    </row>
    <row r="174" spans="16:31" ht="15.75" customHeight="1" x14ac:dyDescent="0.3">
      <c r="P174" s="127"/>
      <c r="Q174" s="15"/>
      <c r="AD174" s="127"/>
      <c r="AE174" s="15"/>
    </row>
    <row r="175" spans="16:31" ht="15.75" customHeight="1" x14ac:dyDescent="0.3">
      <c r="P175" s="127"/>
      <c r="Q175" s="15"/>
      <c r="AD175" s="127"/>
      <c r="AE175" s="15"/>
    </row>
    <row r="176" spans="16:31" ht="15.75" customHeight="1" x14ac:dyDescent="0.3">
      <c r="P176" s="127"/>
      <c r="Q176" s="15"/>
      <c r="AD176" s="127"/>
      <c r="AE176" s="15"/>
    </row>
    <row r="177" spans="16:31" ht="15.75" customHeight="1" x14ac:dyDescent="0.3">
      <c r="P177" s="127"/>
      <c r="Q177" s="15"/>
      <c r="AD177" s="127"/>
      <c r="AE177" s="15"/>
    </row>
    <row r="178" spans="16:31" ht="15.75" customHeight="1" x14ac:dyDescent="0.3">
      <c r="P178" s="127"/>
      <c r="Q178" s="15"/>
      <c r="AD178" s="127"/>
      <c r="AE178" s="15"/>
    </row>
    <row r="179" spans="16:31" ht="15.75" customHeight="1" x14ac:dyDescent="0.3">
      <c r="P179" s="127"/>
      <c r="Q179" s="15"/>
      <c r="AD179" s="127"/>
      <c r="AE179" s="15"/>
    </row>
    <row r="180" spans="16:31" ht="15.75" customHeight="1" x14ac:dyDescent="0.3">
      <c r="P180" s="127"/>
      <c r="Q180" s="15"/>
      <c r="AD180" s="127"/>
      <c r="AE180" s="15"/>
    </row>
    <row r="181" spans="16:31" ht="15.75" customHeight="1" x14ac:dyDescent="0.3">
      <c r="P181" s="127"/>
      <c r="Q181" s="15"/>
      <c r="AD181" s="127"/>
      <c r="AE181" s="15"/>
    </row>
    <row r="182" spans="16:31" ht="15.75" customHeight="1" x14ac:dyDescent="0.3">
      <c r="P182" s="127"/>
      <c r="Q182" s="15"/>
      <c r="AD182" s="127"/>
      <c r="AE182" s="15"/>
    </row>
    <row r="183" spans="16:31" ht="15.75" customHeight="1" x14ac:dyDescent="0.3">
      <c r="P183" s="127"/>
      <c r="Q183" s="15"/>
      <c r="AD183" s="127"/>
      <c r="AE183" s="15"/>
    </row>
    <row r="184" spans="16:31" ht="15.75" customHeight="1" x14ac:dyDescent="0.3">
      <c r="P184" s="127"/>
      <c r="Q184" s="15"/>
      <c r="AD184" s="127"/>
      <c r="AE184" s="15"/>
    </row>
    <row r="185" spans="16:31" ht="15.75" customHeight="1" x14ac:dyDescent="0.3">
      <c r="P185" s="127"/>
      <c r="Q185" s="15"/>
      <c r="AD185" s="127"/>
      <c r="AE185" s="15"/>
    </row>
    <row r="186" spans="16:31" ht="15.75" customHeight="1" x14ac:dyDescent="0.3">
      <c r="P186" s="127"/>
      <c r="Q186" s="15"/>
      <c r="AD186" s="127"/>
      <c r="AE186" s="15"/>
    </row>
    <row r="187" spans="16:31" ht="15.75" customHeight="1" x14ac:dyDescent="0.3">
      <c r="P187" s="127"/>
      <c r="Q187" s="15"/>
      <c r="AD187" s="127"/>
      <c r="AE187" s="15"/>
    </row>
    <row r="188" spans="16:31" ht="15.75" customHeight="1" x14ac:dyDescent="0.3">
      <c r="P188" s="127"/>
      <c r="Q188" s="15"/>
      <c r="AD188" s="127"/>
      <c r="AE188" s="15"/>
    </row>
    <row r="189" spans="16:31" ht="15.75" customHeight="1" x14ac:dyDescent="0.3">
      <c r="P189" s="127"/>
      <c r="Q189" s="15"/>
      <c r="AD189" s="127"/>
      <c r="AE189" s="15"/>
    </row>
    <row r="190" spans="16:31" ht="15.75" customHeight="1" x14ac:dyDescent="0.3">
      <c r="P190" s="127"/>
      <c r="Q190" s="15"/>
      <c r="AD190" s="127"/>
      <c r="AE190" s="15"/>
    </row>
    <row r="191" spans="16:31" ht="15.75" customHeight="1" x14ac:dyDescent="0.3">
      <c r="P191" s="127"/>
      <c r="Q191" s="15"/>
      <c r="AD191" s="127"/>
      <c r="AE191" s="15"/>
    </row>
    <row r="192" spans="16:31" ht="15.75" customHeight="1" x14ac:dyDescent="0.3">
      <c r="P192" s="127"/>
      <c r="Q192" s="15"/>
      <c r="AD192" s="127"/>
      <c r="AE192" s="15"/>
    </row>
    <row r="193" spans="16:31" ht="15.75" customHeight="1" x14ac:dyDescent="0.3">
      <c r="P193" s="127"/>
      <c r="Q193" s="15"/>
      <c r="AD193" s="127"/>
      <c r="AE193" s="15"/>
    </row>
    <row r="194" spans="16:31" ht="15.75" customHeight="1" x14ac:dyDescent="0.3">
      <c r="P194" s="127"/>
      <c r="Q194" s="15"/>
      <c r="AD194" s="127"/>
      <c r="AE194" s="15"/>
    </row>
    <row r="195" spans="16:31" ht="15.75" customHeight="1" x14ac:dyDescent="0.3">
      <c r="P195" s="127"/>
      <c r="Q195" s="15"/>
      <c r="AD195" s="127"/>
      <c r="AE195" s="15"/>
    </row>
    <row r="196" spans="16:31" ht="15.75" customHeight="1" x14ac:dyDescent="0.3">
      <c r="P196" s="127"/>
      <c r="Q196" s="15"/>
      <c r="AD196" s="127"/>
      <c r="AE196" s="15"/>
    </row>
    <row r="197" spans="16:31" ht="15.75" customHeight="1" x14ac:dyDescent="0.3">
      <c r="P197" s="127"/>
      <c r="Q197" s="15"/>
      <c r="AD197" s="127"/>
      <c r="AE197" s="15"/>
    </row>
    <row r="198" spans="16:31" ht="15.75" customHeight="1" x14ac:dyDescent="0.3">
      <c r="P198" s="127"/>
      <c r="Q198" s="15"/>
      <c r="AD198" s="127"/>
      <c r="AE198" s="15"/>
    </row>
    <row r="199" spans="16:31" ht="15.75" customHeight="1" x14ac:dyDescent="0.3">
      <c r="P199" s="127"/>
      <c r="Q199" s="15"/>
      <c r="AD199" s="127"/>
      <c r="AE199" s="15"/>
    </row>
    <row r="200" spans="16:31" ht="15.75" customHeight="1" x14ac:dyDescent="0.3">
      <c r="P200" s="127"/>
      <c r="Q200" s="15"/>
      <c r="AD200" s="127"/>
      <c r="AE200" s="15"/>
    </row>
    <row r="201" spans="16:31" ht="15.75" customHeight="1" x14ac:dyDescent="0.3">
      <c r="P201" s="127"/>
      <c r="Q201" s="15"/>
      <c r="AD201" s="127"/>
      <c r="AE201" s="15"/>
    </row>
    <row r="202" spans="16:31" ht="15.75" customHeight="1" x14ac:dyDescent="0.3">
      <c r="P202" s="127"/>
      <c r="Q202" s="15"/>
      <c r="AD202" s="127"/>
      <c r="AE202" s="15"/>
    </row>
    <row r="203" spans="16:31" ht="15.75" customHeight="1" x14ac:dyDescent="0.3">
      <c r="P203" s="127"/>
      <c r="Q203" s="15"/>
      <c r="AD203" s="127"/>
      <c r="AE203" s="15"/>
    </row>
    <row r="204" spans="16:31" ht="15.75" customHeight="1" x14ac:dyDescent="0.3">
      <c r="P204" s="127"/>
      <c r="Q204" s="15"/>
      <c r="AD204" s="127"/>
      <c r="AE204" s="15"/>
    </row>
    <row r="205" spans="16:31" ht="15.75" customHeight="1" x14ac:dyDescent="0.3">
      <c r="P205" s="127"/>
      <c r="Q205" s="15"/>
      <c r="AD205" s="127"/>
      <c r="AE205" s="15"/>
    </row>
    <row r="206" spans="16:31" ht="15.75" customHeight="1" x14ac:dyDescent="0.3">
      <c r="P206" s="127"/>
      <c r="Q206" s="15"/>
      <c r="AD206" s="127"/>
      <c r="AE206" s="15"/>
    </row>
    <row r="207" spans="16:31" ht="15.75" customHeight="1" x14ac:dyDescent="0.3">
      <c r="P207" s="127"/>
      <c r="Q207" s="15"/>
      <c r="AD207" s="127"/>
      <c r="AE207" s="15"/>
    </row>
    <row r="208" spans="16:31" ht="15.75" customHeight="1" x14ac:dyDescent="0.3">
      <c r="P208" s="127"/>
      <c r="Q208" s="15"/>
      <c r="AD208" s="127"/>
      <c r="AE208" s="15"/>
    </row>
    <row r="209" spans="16:31" ht="15.75" customHeight="1" x14ac:dyDescent="0.3">
      <c r="P209" s="127"/>
      <c r="Q209" s="15"/>
      <c r="AD209" s="127"/>
      <c r="AE209" s="15"/>
    </row>
    <row r="210" spans="16:31" ht="15.75" customHeight="1" x14ac:dyDescent="0.3">
      <c r="P210" s="127"/>
      <c r="Q210" s="15"/>
      <c r="AD210" s="127"/>
      <c r="AE210" s="15"/>
    </row>
    <row r="211" spans="16:31" ht="15.75" customHeight="1" x14ac:dyDescent="0.3">
      <c r="P211" s="127"/>
      <c r="Q211" s="15"/>
      <c r="AD211" s="127"/>
      <c r="AE211" s="15"/>
    </row>
    <row r="212" spans="16:31" ht="15.75" customHeight="1" x14ac:dyDescent="0.3">
      <c r="P212" s="127"/>
      <c r="Q212" s="15"/>
      <c r="AD212" s="127"/>
      <c r="AE212" s="15"/>
    </row>
    <row r="213" spans="16:31" ht="15.75" customHeight="1" x14ac:dyDescent="0.3">
      <c r="P213" s="127"/>
      <c r="Q213" s="15"/>
      <c r="AD213" s="127"/>
      <c r="AE213" s="15"/>
    </row>
    <row r="214" spans="16:31" ht="15.75" customHeight="1" x14ac:dyDescent="0.3">
      <c r="P214" s="127"/>
      <c r="Q214" s="15"/>
      <c r="AD214" s="127"/>
      <c r="AE214" s="15"/>
    </row>
    <row r="215" spans="16:31" ht="15.75" customHeight="1" x14ac:dyDescent="0.3">
      <c r="P215" s="127"/>
      <c r="Q215" s="15"/>
      <c r="AD215" s="127"/>
      <c r="AE215" s="15"/>
    </row>
    <row r="216" spans="16:31" ht="15.75" customHeight="1" x14ac:dyDescent="0.3">
      <c r="P216" s="127"/>
      <c r="Q216" s="15"/>
      <c r="AD216" s="127"/>
      <c r="AE216" s="15"/>
    </row>
    <row r="217" spans="16:31" ht="15.75" customHeight="1" x14ac:dyDescent="0.3">
      <c r="P217" s="127"/>
      <c r="Q217" s="15"/>
      <c r="AD217" s="127"/>
      <c r="AE217" s="15"/>
    </row>
    <row r="218" spans="16:31" ht="15.75" customHeight="1" x14ac:dyDescent="0.3">
      <c r="P218" s="127"/>
      <c r="Q218" s="15"/>
      <c r="AD218" s="127"/>
      <c r="AE218" s="15"/>
    </row>
    <row r="219" spans="16:31" ht="15.75" customHeight="1" x14ac:dyDescent="0.3">
      <c r="P219" s="127"/>
      <c r="Q219" s="15"/>
      <c r="AD219" s="127"/>
      <c r="AE219" s="15"/>
    </row>
    <row r="220" spans="16:31" ht="15.75" customHeight="1" x14ac:dyDescent="0.3">
      <c r="P220" s="127"/>
      <c r="Q220" s="15"/>
      <c r="AD220" s="127"/>
      <c r="AE220" s="15"/>
    </row>
    <row r="221" spans="16:31" ht="15.75" customHeight="1" x14ac:dyDescent="0.3">
      <c r="P221" s="127"/>
      <c r="Q221" s="15"/>
      <c r="AD221" s="127"/>
      <c r="AE221" s="15"/>
    </row>
    <row r="222" spans="16:31" ht="15.75" customHeight="1" x14ac:dyDescent="0.3">
      <c r="P222" s="127"/>
      <c r="Q222" s="15"/>
      <c r="AD222" s="127"/>
      <c r="AE222" s="15"/>
    </row>
    <row r="223" spans="16:31" ht="15.75" customHeight="1" x14ac:dyDescent="0.3">
      <c r="P223" s="127"/>
      <c r="Q223" s="15"/>
      <c r="AD223" s="127"/>
      <c r="AE223" s="15"/>
    </row>
    <row r="224" spans="16:31" ht="15.75" customHeight="1" x14ac:dyDescent="0.3">
      <c r="P224" s="127"/>
      <c r="Q224" s="15"/>
      <c r="AD224" s="127"/>
      <c r="AE224" s="15"/>
    </row>
    <row r="225" spans="16:31" ht="15.75" customHeight="1" x14ac:dyDescent="0.3">
      <c r="P225" s="127"/>
      <c r="Q225" s="15"/>
      <c r="AD225" s="127"/>
      <c r="AE225" s="15"/>
    </row>
    <row r="226" spans="16:31" ht="15.75" customHeight="1" x14ac:dyDescent="0.3">
      <c r="P226" s="127"/>
      <c r="Q226" s="15"/>
      <c r="AD226" s="127"/>
      <c r="AE226" s="15"/>
    </row>
    <row r="227" spans="16:31" ht="15.75" customHeight="1" x14ac:dyDescent="0.3">
      <c r="P227" s="127"/>
      <c r="Q227" s="15"/>
      <c r="AD227" s="127"/>
      <c r="AE227" s="15"/>
    </row>
    <row r="228" spans="16:31" ht="15.75" customHeight="1" x14ac:dyDescent="0.3">
      <c r="P228" s="127"/>
      <c r="Q228" s="15"/>
      <c r="AD228" s="127"/>
      <c r="AE228" s="15"/>
    </row>
    <row r="229" spans="16:31" ht="15.75" customHeight="1" x14ac:dyDescent="0.3">
      <c r="P229" s="127"/>
      <c r="Q229" s="15"/>
      <c r="AD229" s="127"/>
      <c r="AE229" s="15"/>
    </row>
    <row r="230" spans="16:31" ht="15.75" customHeight="1" x14ac:dyDescent="0.3">
      <c r="P230" s="127"/>
      <c r="Q230" s="15"/>
      <c r="AD230" s="127"/>
      <c r="AE230" s="15"/>
    </row>
    <row r="231" spans="16:31" ht="15.75" customHeight="1" x14ac:dyDescent="0.3">
      <c r="P231" s="127"/>
      <c r="Q231" s="15"/>
      <c r="AD231" s="127"/>
      <c r="AE231" s="15"/>
    </row>
    <row r="232" spans="16:31" ht="15.75" customHeight="1" x14ac:dyDescent="0.3"/>
    <row r="233" spans="16:31" ht="15.75" customHeight="1" x14ac:dyDescent="0.3"/>
    <row r="234" spans="16:31" ht="15.75" customHeight="1" x14ac:dyDescent="0.3"/>
    <row r="235" spans="16:31" ht="15.75" customHeight="1" x14ac:dyDescent="0.3"/>
    <row r="236" spans="16:31" ht="15.75" customHeight="1" x14ac:dyDescent="0.3"/>
    <row r="237" spans="16:31" ht="15.75" customHeight="1" x14ac:dyDescent="0.3"/>
    <row r="238" spans="16:31" ht="15.75" customHeight="1" x14ac:dyDescent="0.3"/>
    <row r="239" spans="16:31" ht="15.75" customHeight="1" x14ac:dyDescent="0.3"/>
    <row r="240" spans="16:31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AX4:BI4"/>
    <mergeCell ref="BJ4:BJ5"/>
    <mergeCell ref="B2:AD2"/>
    <mergeCell ref="D4:O4"/>
    <mergeCell ref="P4:P5"/>
    <mergeCell ref="R4:AC4"/>
    <mergeCell ref="AD4:AD5"/>
    <mergeCell ref="AH4:AS4"/>
    <mergeCell ref="AT4:AT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topLeftCell="A13" workbookViewId="0">
      <selection activeCell="D24" sqref="D24"/>
    </sheetView>
  </sheetViews>
  <sheetFormatPr defaultColWidth="14.44140625" defaultRowHeight="15" customHeight="1" x14ac:dyDescent="0.3"/>
  <cols>
    <col min="1" max="1" width="8.88671875" customWidth="1"/>
    <col min="2" max="2" width="38.88671875" customWidth="1"/>
    <col min="3" max="3" width="12" customWidth="1"/>
    <col min="4" max="4" width="11.44140625" customWidth="1"/>
    <col min="5" max="5" width="4.109375" customWidth="1"/>
    <col min="6" max="6" width="11.88671875" customWidth="1"/>
    <col min="7" max="7" width="4.21875" customWidth="1"/>
    <col min="8" max="8" width="11.44140625" customWidth="1"/>
    <col min="9" max="9" width="7.6640625" customWidth="1"/>
    <col min="10" max="10" width="11.44140625" customWidth="1"/>
    <col min="11" max="11" width="4.109375" customWidth="1"/>
    <col min="12" max="12" width="11.44140625" customWidth="1"/>
    <col min="13" max="13" width="4.109375" customWidth="1"/>
    <col min="14" max="14" width="11.44140625" customWidth="1"/>
    <col min="15" max="15" width="4.109375" customWidth="1"/>
  </cols>
  <sheetData>
    <row r="1" spans="2:15" ht="52.5" customHeight="1" x14ac:dyDescent="0.3"/>
    <row r="2" spans="2:15" ht="18.75" customHeight="1" x14ac:dyDescent="0.3">
      <c r="B2" s="328" t="s">
        <v>141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2:15" ht="14.4" x14ac:dyDescent="0.3">
      <c r="C3" s="150">
        <v>0</v>
      </c>
      <c r="D3" s="329">
        <f>C3+1</f>
        <v>1</v>
      </c>
      <c r="E3" s="327"/>
      <c r="F3" s="329">
        <f>D3+1</f>
        <v>2</v>
      </c>
      <c r="G3" s="327"/>
      <c r="H3" s="329">
        <f>F3+1</f>
        <v>3</v>
      </c>
      <c r="I3" s="327"/>
      <c r="J3" s="329">
        <f>H3+1</f>
        <v>4</v>
      </c>
      <c r="K3" s="327"/>
      <c r="L3" s="329">
        <f>J3+1</f>
        <v>5</v>
      </c>
      <c r="M3" s="327"/>
      <c r="N3" s="329">
        <f>L3+1</f>
        <v>6</v>
      </c>
      <c r="O3" s="327"/>
    </row>
    <row r="4" spans="2:15" ht="14.4" x14ac:dyDescent="0.3">
      <c r="B4" s="151"/>
      <c r="C4" s="152" t="s">
        <v>31</v>
      </c>
      <c r="D4" s="332" t="s">
        <v>1</v>
      </c>
      <c r="E4" s="333"/>
      <c r="F4" s="332" t="s">
        <v>2</v>
      </c>
      <c r="G4" s="333"/>
      <c r="H4" s="332" t="s">
        <v>120</v>
      </c>
      <c r="I4" s="333"/>
      <c r="J4" s="332" t="s">
        <v>142</v>
      </c>
      <c r="K4" s="333"/>
      <c r="L4" s="332" t="s">
        <v>143</v>
      </c>
      <c r="M4" s="333"/>
      <c r="N4" s="332" t="s">
        <v>144</v>
      </c>
      <c r="O4" s="333"/>
    </row>
    <row r="5" spans="2:15" ht="7.5" customHeight="1" x14ac:dyDescent="0.3">
      <c r="B5" s="153"/>
      <c r="C5" s="154"/>
      <c r="D5" s="15"/>
      <c r="E5" s="155"/>
      <c r="F5" s="15"/>
      <c r="G5" s="155"/>
      <c r="H5" s="15"/>
      <c r="I5" s="155"/>
      <c r="J5" s="15"/>
      <c r="K5" s="155"/>
      <c r="L5" s="15"/>
      <c r="M5" s="155"/>
      <c r="N5" s="15"/>
      <c r="O5" s="155"/>
    </row>
    <row r="6" spans="2:15" ht="14.4" x14ac:dyDescent="0.3">
      <c r="B6" s="156" t="s">
        <v>145</v>
      </c>
      <c r="C6" s="157">
        <f>ддс!P6</f>
        <v>14560590</v>
      </c>
      <c r="D6" s="334">
        <f>ддс!AD6</f>
        <v>26762150</v>
      </c>
      <c r="E6" s="289"/>
      <c r="F6" s="334">
        <f>ддс!AT6</f>
        <v>28943100</v>
      </c>
      <c r="G6" s="289"/>
      <c r="H6" s="334">
        <f>ддс!BJ6</f>
        <v>0</v>
      </c>
      <c r="I6" s="290"/>
      <c r="J6" s="331">
        <f>H6*1.1</f>
        <v>0</v>
      </c>
      <c r="K6" s="290"/>
      <c r="L6" s="331">
        <f>J6*1.1</f>
        <v>0</v>
      </c>
      <c r="M6" s="290"/>
      <c r="N6" s="331">
        <f>L6*1.1</f>
        <v>0</v>
      </c>
      <c r="O6" s="290"/>
    </row>
    <row r="7" spans="2:15" ht="6" customHeight="1" x14ac:dyDescent="0.3">
      <c r="B7" s="153"/>
      <c r="C7" s="158"/>
      <c r="D7" s="158"/>
      <c r="E7" s="10"/>
      <c r="F7" s="158"/>
      <c r="G7" s="10"/>
      <c r="H7" s="158"/>
      <c r="I7" s="159"/>
      <c r="J7" s="10"/>
      <c r="K7" s="159"/>
      <c r="L7" s="10"/>
      <c r="M7" s="159"/>
      <c r="N7" s="10"/>
      <c r="O7" s="159"/>
    </row>
    <row r="8" spans="2:15" ht="13.5" customHeight="1" x14ac:dyDescent="0.3">
      <c r="B8" s="160" t="s">
        <v>146</v>
      </c>
      <c r="C8" s="158">
        <f>ддс!P7</f>
        <v>5093295</v>
      </c>
      <c r="D8" s="158">
        <f>ддс!AD7</f>
        <v>9535475</v>
      </c>
      <c r="E8" s="161">
        <f t="shared" ref="E8:E12" si="0">D8/D$6</f>
        <v>0.35630451962940196</v>
      </c>
      <c r="F8" s="158">
        <f>ддс!AT7</f>
        <v>9244125</v>
      </c>
      <c r="G8" s="161">
        <f t="shared" ref="G8:G12" si="1">F8/F$6</f>
        <v>0.31938959544761963</v>
      </c>
      <c r="H8" s="158">
        <f>ддс!BJ7</f>
        <v>0</v>
      </c>
      <c r="I8" s="162" t="e">
        <f t="shared" ref="I8:I12" si="2">H8/H$6</f>
        <v>#DIV/0!</v>
      </c>
      <c r="J8" s="10">
        <f t="shared" ref="J8:J10" si="3">H8</f>
        <v>0</v>
      </c>
      <c r="K8" s="162" t="e">
        <f t="shared" ref="K8:K12" si="4">J8/J$6</f>
        <v>#DIV/0!</v>
      </c>
      <c r="L8" s="10">
        <f t="shared" ref="L8:L12" si="5">J8</f>
        <v>0</v>
      </c>
      <c r="M8" s="162" t="e">
        <f t="shared" ref="M8:M12" si="6">L8/L$6</f>
        <v>#DIV/0!</v>
      </c>
      <c r="N8" s="10">
        <f t="shared" ref="N8:N12" si="7">L8</f>
        <v>0</v>
      </c>
      <c r="O8" s="162" t="e">
        <f t="shared" ref="O8:O12" si="8">N8/N$6</f>
        <v>#DIV/0!</v>
      </c>
    </row>
    <row r="9" spans="2:15" ht="14.4" x14ac:dyDescent="0.3">
      <c r="B9" s="160" t="s">
        <v>125</v>
      </c>
      <c r="C9" s="158">
        <f>ддс!P11</f>
        <v>1341067.1000000001</v>
      </c>
      <c r="D9" s="158">
        <f>ддс!AD11</f>
        <v>3039895.2</v>
      </c>
      <c r="E9" s="161">
        <f t="shared" si="0"/>
        <v>0.11358934913674724</v>
      </c>
      <c r="F9" s="158">
        <f>ддс!AT11</f>
        <v>3718930.5</v>
      </c>
      <c r="G9" s="161">
        <f t="shared" si="1"/>
        <v>0.12849109114089369</v>
      </c>
      <c r="H9" s="158">
        <f>ддс!BJ11</f>
        <v>0</v>
      </c>
      <c r="I9" s="162" t="e">
        <f t="shared" si="2"/>
        <v>#DIV/0!</v>
      </c>
      <c r="J9" s="10">
        <f t="shared" si="3"/>
        <v>0</v>
      </c>
      <c r="K9" s="162" t="e">
        <f t="shared" si="4"/>
        <v>#DIV/0!</v>
      </c>
      <c r="L9" s="10">
        <f t="shared" si="5"/>
        <v>0</v>
      </c>
      <c r="M9" s="162" t="e">
        <f t="shared" si="6"/>
        <v>#DIV/0!</v>
      </c>
      <c r="N9" s="10">
        <f t="shared" si="7"/>
        <v>0</v>
      </c>
      <c r="O9" s="162" t="e">
        <f t="shared" si="8"/>
        <v>#DIV/0!</v>
      </c>
    </row>
    <row r="10" spans="2:15" ht="14.4" x14ac:dyDescent="0.3">
      <c r="B10" s="163" t="s">
        <v>126</v>
      </c>
      <c r="C10" s="158">
        <f>ддс!P12</f>
        <v>1285000</v>
      </c>
      <c r="D10" s="158">
        <f>ддс!AD12</f>
        <v>1860000</v>
      </c>
      <c r="E10" s="161">
        <f t="shared" si="0"/>
        <v>6.9501142471737137E-2</v>
      </c>
      <c r="F10" s="158">
        <f>ддс!AT12</f>
        <v>1860000</v>
      </c>
      <c r="G10" s="161">
        <f t="shared" si="1"/>
        <v>6.4264021476621372E-2</v>
      </c>
      <c r="H10" s="158">
        <f>ддс!BJ12</f>
        <v>0</v>
      </c>
      <c r="I10" s="162" t="e">
        <f t="shared" si="2"/>
        <v>#DIV/0!</v>
      </c>
      <c r="J10" s="10">
        <f t="shared" si="3"/>
        <v>0</v>
      </c>
      <c r="K10" s="162" t="e">
        <f t="shared" si="4"/>
        <v>#DIV/0!</v>
      </c>
      <c r="L10" s="10">
        <f t="shared" si="5"/>
        <v>0</v>
      </c>
      <c r="M10" s="162" t="e">
        <f t="shared" si="6"/>
        <v>#DIV/0!</v>
      </c>
      <c r="N10" s="10">
        <f t="shared" si="7"/>
        <v>0</v>
      </c>
      <c r="O10" s="162" t="e">
        <f t="shared" si="8"/>
        <v>#DIV/0!</v>
      </c>
    </row>
    <row r="11" spans="2:15" ht="14.4" x14ac:dyDescent="0.3">
      <c r="B11" s="163" t="s">
        <v>127</v>
      </c>
      <c r="C11" s="158">
        <f>ддс!P13</f>
        <v>1813960</v>
      </c>
      <c r="D11" s="158">
        <f>ддс!AD13</f>
        <v>3376440</v>
      </c>
      <c r="E11" s="161">
        <f t="shared" si="0"/>
        <v>0.12616475133724309</v>
      </c>
      <c r="F11" s="158">
        <f>ддс!AT13</f>
        <v>4031000</v>
      </c>
      <c r="G11" s="161">
        <f t="shared" si="1"/>
        <v>0.13927326374852728</v>
      </c>
      <c r="H11" s="158">
        <f>ддс!BJ13</f>
        <v>0</v>
      </c>
      <c r="I11" s="162" t="e">
        <f t="shared" si="2"/>
        <v>#DIV/0!</v>
      </c>
      <c r="J11" s="10">
        <f>H11*0.6</f>
        <v>0</v>
      </c>
      <c r="K11" s="162" t="e">
        <f t="shared" si="4"/>
        <v>#DIV/0!</v>
      </c>
      <c r="L11" s="10">
        <f t="shared" si="5"/>
        <v>0</v>
      </c>
      <c r="M11" s="162" t="e">
        <f t="shared" si="6"/>
        <v>#DIV/0!</v>
      </c>
      <c r="N11" s="10">
        <f t="shared" si="7"/>
        <v>0</v>
      </c>
      <c r="O11" s="162" t="e">
        <f t="shared" si="8"/>
        <v>#DIV/0!</v>
      </c>
    </row>
    <row r="12" spans="2:15" ht="14.4" x14ac:dyDescent="0.3">
      <c r="B12" s="163" t="s">
        <v>128</v>
      </c>
      <c r="C12" s="158">
        <f>ддс!P14</f>
        <v>2978000</v>
      </c>
      <c r="D12" s="158">
        <f>ддс!AD14</f>
        <v>3500000</v>
      </c>
      <c r="E12" s="161">
        <f t="shared" si="0"/>
        <v>0.1307817197048817</v>
      </c>
      <c r="F12" s="158">
        <f>ддс!AT14</f>
        <v>4000000</v>
      </c>
      <c r="G12" s="161">
        <f t="shared" si="1"/>
        <v>0.13820219672391693</v>
      </c>
      <c r="H12" s="158">
        <f>ддс!BJ14</f>
        <v>0</v>
      </c>
      <c r="I12" s="162" t="e">
        <f t="shared" si="2"/>
        <v>#DIV/0!</v>
      </c>
      <c r="J12" s="10">
        <f>H12</f>
        <v>0</v>
      </c>
      <c r="K12" s="162" t="e">
        <f t="shared" si="4"/>
        <v>#DIV/0!</v>
      </c>
      <c r="L12" s="10">
        <f t="shared" si="5"/>
        <v>0</v>
      </c>
      <c r="M12" s="162" t="e">
        <f t="shared" si="6"/>
        <v>#DIV/0!</v>
      </c>
      <c r="N12" s="10">
        <f t="shared" si="7"/>
        <v>0</v>
      </c>
      <c r="O12" s="162" t="e">
        <f t="shared" si="8"/>
        <v>#DIV/0!</v>
      </c>
    </row>
    <row r="13" spans="2:15" ht="6" customHeight="1" x14ac:dyDescent="0.3">
      <c r="B13" s="153"/>
      <c r="C13" s="164"/>
      <c r="D13" s="164"/>
      <c r="E13" s="165"/>
      <c r="F13" s="164"/>
      <c r="G13" s="165"/>
      <c r="H13" s="164"/>
      <c r="I13" s="166"/>
      <c r="J13" s="10"/>
      <c r="K13" s="159"/>
      <c r="L13" s="10"/>
      <c r="M13" s="159"/>
      <c r="N13" s="10"/>
      <c r="O13" s="159"/>
    </row>
    <row r="14" spans="2:15" ht="14.4" x14ac:dyDescent="0.3">
      <c r="B14" s="167" t="s">
        <v>147</v>
      </c>
      <c r="C14" s="168">
        <f t="shared" ref="C14:D14" si="9">SUM(C8:C13)</f>
        <v>12511322.1</v>
      </c>
      <c r="D14" s="168">
        <f t="shared" si="9"/>
        <v>21311810.199999999</v>
      </c>
      <c r="E14" s="169">
        <f>D14/D$6</f>
        <v>0.79634148228001111</v>
      </c>
      <c r="F14" s="168">
        <f>SUM(F8:F13)</f>
        <v>22854055.5</v>
      </c>
      <c r="G14" s="169">
        <f>F14/F$6</f>
        <v>0.78962016853757888</v>
      </c>
      <c r="H14" s="168">
        <f>SUM(H8:H13)</f>
        <v>0</v>
      </c>
      <c r="I14" s="169" t="e">
        <f>H14/H$6</f>
        <v>#DIV/0!</v>
      </c>
      <c r="J14" s="170">
        <f>SUM(J8:J13)</f>
        <v>0</v>
      </c>
      <c r="K14" s="171" t="e">
        <f>J14/J$6</f>
        <v>#DIV/0!</v>
      </c>
      <c r="L14" s="170">
        <f>SUM(L8:L13)</f>
        <v>0</v>
      </c>
      <c r="M14" s="171" t="e">
        <f>L14/L$6</f>
        <v>#DIV/0!</v>
      </c>
      <c r="N14" s="170">
        <f>SUM(N8:N13)</f>
        <v>0</v>
      </c>
      <c r="O14" s="171" t="e">
        <f>N14/N$6</f>
        <v>#DIV/0!</v>
      </c>
    </row>
    <row r="15" spans="2:15" ht="4.5" customHeight="1" x14ac:dyDescent="0.3">
      <c r="B15" s="153"/>
      <c r="C15" s="172"/>
      <c r="D15" s="10"/>
      <c r="E15" s="159"/>
      <c r="F15" s="10"/>
      <c r="G15" s="159"/>
      <c r="H15" s="10"/>
      <c r="I15" s="159"/>
      <c r="J15" s="10"/>
      <c r="K15" s="159"/>
      <c r="L15" s="10"/>
      <c r="M15" s="159"/>
      <c r="N15" s="10"/>
      <c r="O15" s="159"/>
    </row>
    <row r="16" spans="2:15" ht="14.4" x14ac:dyDescent="0.3">
      <c r="B16" s="167" t="s">
        <v>148</v>
      </c>
      <c r="C16" s="173">
        <f t="shared" ref="C16:D16" si="10">C6-C14</f>
        <v>2049267.9000000004</v>
      </c>
      <c r="D16" s="170">
        <f t="shared" si="10"/>
        <v>5450339.8000000007</v>
      </c>
      <c r="E16" s="171">
        <f>D16/D$6</f>
        <v>0.20365851771998889</v>
      </c>
      <c r="F16" s="170">
        <f>F6-F14</f>
        <v>6089044.5</v>
      </c>
      <c r="G16" s="171">
        <f>F16/F$6</f>
        <v>0.21037983146242109</v>
      </c>
      <c r="H16" s="170">
        <f>H6-H14</f>
        <v>0</v>
      </c>
      <c r="I16" s="171" t="e">
        <f>H16/H$6</f>
        <v>#DIV/0!</v>
      </c>
      <c r="J16" s="170">
        <f>J6-J14</f>
        <v>0</v>
      </c>
      <c r="K16" s="171" t="e">
        <f>J16/J$6</f>
        <v>#DIV/0!</v>
      </c>
      <c r="L16" s="170">
        <f>L6-L14</f>
        <v>0</v>
      </c>
      <c r="M16" s="171" t="e">
        <f>L16/L$6</f>
        <v>#DIV/0!</v>
      </c>
      <c r="N16" s="170">
        <f>N6-N14</f>
        <v>0</v>
      </c>
      <c r="O16" s="171" t="e">
        <f>N16/N$6</f>
        <v>#DIV/0!</v>
      </c>
    </row>
    <row r="17" spans="2:15" ht="6" customHeight="1" x14ac:dyDescent="0.3">
      <c r="B17" s="153"/>
      <c r="C17" s="172"/>
      <c r="D17" s="10"/>
      <c r="E17" s="159"/>
      <c r="F17" s="10"/>
      <c r="G17" s="159"/>
      <c r="H17" s="10"/>
      <c r="I17" s="159"/>
      <c r="J17" s="10"/>
      <c r="K17" s="159"/>
      <c r="L17" s="10"/>
      <c r="M17" s="159"/>
      <c r="N17" s="10"/>
      <c r="O17" s="159"/>
    </row>
    <row r="18" spans="2:15" ht="14.4" x14ac:dyDescent="0.3">
      <c r="B18" s="163" t="s">
        <v>149</v>
      </c>
      <c r="C18" s="172">
        <f>ддс!P18</f>
        <v>1153492.1099999999</v>
      </c>
      <c r="D18" s="10">
        <f>ддс!AD18</f>
        <v>1956329.4</v>
      </c>
      <c r="E18" s="162">
        <f t="shared" ref="E18:E19" si="11">D18/D$6</f>
        <v>7.3100606640348398E-2</v>
      </c>
      <c r="F18" s="10">
        <f>ддс!AT18</f>
        <v>2096082.6000000003</v>
      </c>
      <c r="G18" s="162">
        <f t="shared" ref="G18:G19" si="12">F18/F$6</f>
        <v>7.2420804958694823E-2</v>
      </c>
      <c r="H18" s="10">
        <f>ддс!BJ18</f>
        <v>0</v>
      </c>
      <c r="I18" s="162" t="e">
        <f t="shared" ref="I18:I19" si="13">H18/H$6</f>
        <v>#DIV/0!</v>
      </c>
      <c r="J18" s="10">
        <f t="shared" ref="J18:J19" si="14">H18</f>
        <v>0</v>
      </c>
      <c r="K18" s="162" t="e">
        <f t="shared" ref="K18:K19" si="15">J18/J$6</f>
        <v>#DIV/0!</v>
      </c>
      <c r="L18" s="10">
        <f t="shared" ref="L18:L19" si="16">J18</f>
        <v>0</v>
      </c>
      <c r="M18" s="162" t="e">
        <f t="shared" ref="M18:M19" si="17">L18/L$6</f>
        <v>#DIV/0!</v>
      </c>
      <c r="N18" s="10">
        <f t="shared" ref="N18:N19" si="18">L18</f>
        <v>0</v>
      </c>
      <c r="O18" s="162" t="e">
        <f t="shared" ref="O18:O19" si="19">N18/N$6</f>
        <v>#DIV/0!</v>
      </c>
    </row>
    <row r="19" spans="2:15" ht="14.4" x14ac:dyDescent="0.3">
      <c r="B19" s="163" t="s">
        <v>150</v>
      </c>
      <c r="C19" s="172">
        <f>SUM(ддс!D28:O28)</f>
        <v>0</v>
      </c>
      <c r="D19" s="10">
        <f>ддс!AD28</f>
        <v>0</v>
      </c>
      <c r="E19" s="162">
        <f t="shared" si="11"/>
        <v>0</v>
      </c>
      <c r="F19" s="10">
        <v>0</v>
      </c>
      <c r="G19" s="162">
        <f t="shared" si="12"/>
        <v>0</v>
      </c>
      <c r="H19" s="10">
        <f>F19</f>
        <v>0</v>
      </c>
      <c r="I19" s="162" t="e">
        <f t="shared" si="13"/>
        <v>#DIV/0!</v>
      </c>
      <c r="J19" s="10">
        <f t="shared" si="14"/>
        <v>0</v>
      </c>
      <c r="K19" s="162" t="e">
        <f t="shared" si="15"/>
        <v>#DIV/0!</v>
      </c>
      <c r="L19" s="10">
        <f t="shared" si="16"/>
        <v>0</v>
      </c>
      <c r="M19" s="162" t="e">
        <f t="shared" si="17"/>
        <v>#DIV/0!</v>
      </c>
      <c r="N19" s="10">
        <f t="shared" si="18"/>
        <v>0</v>
      </c>
      <c r="O19" s="162" t="e">
        <f t="shared" si="19"/>
        <v>#DIV/0!</v>
      </c>
    </row>
    <row r="20" spans="2:15" ht="5.25" customHeight="1" x14ac:dyDescent="0.3">
      <c r="B20" s="153"/>
      <c r="C20" s="172"/>
      <c r="D20" s="10"/>
      <c r="E20" s="159"/>
      <c r="F20" s="10"/>
      <c r="G20" s="159"/>
      <c r="H20" s="10"/>
      <c r="I20" s="159"/>
      <c r="J20" s="10"/>
      <c r="K20" s="159"/>
      <c r="L20" s="10"/>
      <c r="M20" s="159"/>
      <c r="N20" s="10"/>
      <c r="O20" s="159"/>
    </row>
    <row r="21" spans="2:15" ht="15.75" customHeight="1" x14ac:dyDescent="0.3">
      <c r="B21" s="156" t="s">
        <v>151</v>
      </c>
      <c r="C21" s="173">
        <f t="shared" ref="C21:D21" si="20">C16-C18-C19</f>
        <v>895775.7900000005</v>
      </c>
      <c r="D21" s="170">
        <f t="shared" si="20"/>
        <v>3494010.4000000008</v>
      </c>
      <c r="E21" s="171">
        <f>D21/D$6</f>
        <v>0.13055791107964049</v>
      </c>
      <c r="F21" s="170">
        <f>F16-F18-F19</f>
        <v>3992961.8999999994</v>
      </c>
      <c r="G21" s="171">
        <f>F21/F$6</f>
        <v>0.13795902650372627</v>
      </c>
      <c r="H21" s="170">
        <f>H16-H18-H19</f>
        <v>0</v>
      </c>
      <c r="I21" s="171" t="e">
        <f>H21/H$6</f>
        <v>#DIV/0!</v>
      </c>
      <c r="J21" s="170">
        <f>J16-J18-J19</f>
        <v>0</v>
      </c>
      <c r="K21" s="171" t="e">
        <f>J21/J$6</f>
        <v>#DIV/0!</v>
      </c>
      <c r="L21" s="170">
        <f>L16-L18-L19</f>
        <v>0</v>
      </c>
      <c r="M21" s="171" t="e">
        <f>L21/L$6</f>
        <v>#DIV/0!</v>
      </c>
      <c r="N21" s="170">
        <f>N16-N18-N19</f>
        <v>0</v>
      </c>
      <c r="O21" s="171" t="e">
        <f>N21/N$6</f>
        <v>#DIV/0!</v>
      </c>
    </row>
    <row r="22" spans="2:15" ht="15.75" customHeight="1" x14ac:dyDescent="0.3">
      <c r="C22" s="10"/>
      <c r="D22" s="10"/>
      <c r="E22" s="10"/>
      <c r="F22" s="10"/>
      <c r="G22" s="10"/>
      <c r="H22" s="10"/>
      <c r="I22" s="10"/>
    </row>
    <row r="23" spans="2:15" ht="15.75" customHeight="1" x14ac:dyDescent="0.3">
      <c r="B23" s="174" t="s">
        <v>152</v>
      </c>
      <c r="C23" s="175">
        <f>C21+D21+F21+H21+J21+L21+N21</f>
        <v>8382748.0900000008</v>
      </c>
      <c r="D23" s="175"/>
      <c r="E23" s="175"/>
      <c r="F23" s="175"/>
      <c r="G23" s="175"/>
      <c r="H23" s="175"/>
      <c r="I23" s="175"/>
      <c r="J23" s="176"/>
      <c r="K23" s="176"/>
      <c r="L23" s="176"/>
      <c r="M23" s="176"/>
      <c r="N23" s="176"/>
      <c r="O23" s="177"/>
    </row>
    <row r="24" spans="2:15" ht="15.75" customHeight="1" x14ac:dyDescent="0.3">
      <c r="B24" s="178" t="s">
        <v>153</v>
      </c>
      <c r="C24" s="141">
        <v>0.2</v>
      </c>
      <c r="D24" s="10"/>
      <c r="E24" s="10"/>
      <c r="F24" s="10"/>
      <c r="G24" s="10"/>
      <c r="H24" s="10"/>
      <c r="I24" s="10"/>
      <c r="J24" s="15"/>
      <c r="K24" s="15"/>
      <c r="L24" s="15"/>
      <c r="M24" s="15"/>
      <c r="N24" s="15"/>
      <c r="O24" s="155"/>
    </row>
    <row r="25" spans="2:15" ht="15.75" customHeight="1" x14ac:dyDescent="0.3">
      <c r="B25" s="179" t="s">
        <v>154</v>
      </c>
      <c r="C25" s="165"/>
      <c r="D25" s="326">
        <f>D21*1/(1+$C$24)^D3</f>
        <v>2911675.333333334</v>
      </c>
      <c r="E25" s="327"/>
      <c r="F25" s="326">
        <f>F21*1/(1+$C$24)^F3</f>
        <v>2772890.208333333</v>
      </c>
      <c r="G25" s="327"/>
      <c r="H25" s="326">
        <f>H21*1/(1+$C$24)^H3</f>
        <v>0</v>
      </c>
      <c r="I25" s="327"/>
      <c r="J25" s="326">
        <f>J21*1/(1+$C$24)^J3</f>
        <v>0</v>
      </c>
      <c r="K25" s="327"/>
      <c r="L25" s="326">
        <f>L21*1/(1+$C$24)^L3</f>
        <v>0</v>
      </c>
      <c r="M25" s="327"/>
      <c r="N25" s="326">
        <f>N21*1/(1+$C$24)^N3</f>
        <v>0</v>
      </c>
      <c r="O25" s="330"/>
    </row>
    <row r="26" spans="2:15" ht="15.75" customHeight="1" x14ac:dyDescent="0.3">
      <c r="C26" s="10"/>
      <c r="D26" s="10"/>
      <c r="E26" s="10"/>
      <c r="F26" s="10"/>
      <c r="G26" s="10"/>
      <c r="H26" s="10"/>
      <c r="I26" s="10"/>
    </row>
    <row r="27" spans="2:15" ht="15.75" customHeight="1" x14ac:dyDescent="0.3">
      <c r="B27" s="180" t="s">
        <v>155</v>
      </c>
      <c r="C27" s="181">
        <f>SUM(C25:O25)</f>
        <v>5684565.541666667</v>
      </c>
      <c r="D27" s="10"/>
      <c r="E27" s="10"/>
      <c r="F27" s="10"/>
      <c r="G27" s="10"/>
      <c r="H27" s="10"/>
      <c r="I27" s="10"/>
    </row>
    <row r="28" spans="2:15" ht="15.75" customHeight="1" x14ac:dyDescent="0.3">
      <c r="B28" s="182" t="s">
        <v>156</v>
      </c>
      <c r="C28" s="159">
        <f>N21*1/(1+$C$24)^N3</f>
        <v>0</v>
      </c>
      <c r="D28" s="10"/>
      <c r="E28" s="10"/>
      <c r="F28" s="10"/>
      <c r="G28" s="10"/>
      <c r="H28" s="10"/>
      <c r="I28" s="10"/>
    </row>
    <row r="29" spans="2:15" ht="15.75" customHeight="1" x14ac:dyDescent="0.3">
      <c r="B29" s="183" t="s">
        <v>157</v>
      </c>
      <c r="C29" s="184">
        <f>SUM(C27:C28)</f>
        <v>5684565.541666667</v>
      </c>
      <c r="D29" s="10"/>
      <c r="E29" s="10"/>
      <c r="F29" s="10"/>
      <c r="G29" s="10"/>
      <c r="H29" s="10"/>
      <c r="I29" s="10"/>
    </row>
    <row r="30" spans="2:15" ht="15.75" customHeight="1" x14ac:dyDescent="0.3">
      <c r="C30" s="10"/>
      <c r="D30" s="10"/>
      <c r="E30" s="10"/>
      <c r="F30" s="10"/>
      <c r="G30" s="10"/>
      <c r="H30" s="10"/>
      <c r="I30" s="10"/>
    </row>
    <row r="31" spans="2:15" ht="15.75" customHeight="1" x14ac:dyDescent="0.3">
      <c r="B31" s="185" t="s">
        <v>158</v>
      </c>
      <c r="C31" s="186" t="s">
        <v>159</v>
      </c>
      <c r="D31" s="187" t="s">
        <v>160</v>
      </c>
    </row>
    <row r="32" spans="2:15" ht="15.75" customHeight="1" x14ac:dyDescent="0.3">
      <c r="B32" s="34" t="s">
        <v>161</v>
      </c>
      <c r="C32" s="188">
        <v>2000000</v>
      </c>
      <c r="D32" s="189">
        <f t="shared" ref="D32:D33" si="21">C32/C$29</f>
        <v>0.35182987782275033</v>
      </c>
    </row>
    <row r="33" spans="2:4" ht="15.75" customHeight="1" x14ac:dyDescent="0.3">
      <c r="B33" s="34" t="s">
        <v>162</v>
      </c>
      <c r="C33" s="188">
        <v>0</v>
      </c>
      <c r="D33" s="189">
        <f t="shared" si="21"/>
        <v>0</v>
      </c>
    </row>
    <row r="34" spans="2:4" ht="15.75" customHeight="1" x14ac:dyDescent="0.3"/>
    <row r="35" spans="2:4" ht="15.75" customHeight="1" x14ac:dyDescent="0.3"/>
    <row r="36" spans="2:4" ht="15.75" customHeight="1" x14ac:dyDescent="0.3"/>
    <row r="37" spans="2:4" ht="15.75" customHeight="1" x14ac:dyDescent="0.3"/>
    <row r="38" spans="2:4" ht="15.75" customHeight="1" x14ac:dyDescent="0.3"/>
    <row r="39" spans="2:4" ht="15.75" customHeight="1" x14ac:dyDescent="0.3"/>
    <row r="40" spans="2:4" ht="15.75" customHeight="1" x14ac:dyDescent="0.3"/>
    <row r="41" spans="2:4" ht="15.75" customHeight="1" x14ac:dyDescent="0.3"/>
    <row r="42" spans="2:4" ht="15.75" customHeight="1" x14ac:dyDescent="0.3"/>
    <row r="43" spans="2:4" ht="15.75" customHeight="1" x14ac:dyDescent="0.3"/>
    <row r="44" spans="2:4" ht="15.75" customHeight="1" x14ac:dyDescent="0.3"/>
    <row r="45" spans="2:4" ht="15.75" customHeight="1" x14ac:dyDescent="0.3"/>
    <row r="46" spans="2:4" ht="15.75" customHeight="1" x14ac:dyDescent="0.3"/>
    <row r="47" spans="2:4" ht="15.75" customHeight="1" x14ac:dyDescent="0.3"/>
    <row r="48" spans="2:4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5">
    <mergeCell ref="D6:E6"/>
    <mergeCell ref="N6:O6"/>
    <mergeCell ref="D4:E4"/>
    <mergeCell ref="F4:G4"/>
    <mergeCell ref="H4:I4"/>
    <mergeCell ref="J4:K4"/>
    <mergeCell ref="L4:M4"/>
    <mergeCell ref="F6:G6"/>
    <mergeCell ref="H6:I6"/>
    <mergeCell ref="D25:E25"/>
    <mergeCell ref="F25:G25"/>
    <mergeCell ref="H25:I25"/>
    <mergeCell ref="B2:O2"/>
    <mergeCell ref="D3:E3"/>
    <mergeCell ref="F3:G3"/>
    <mergeCell ref="H3:I3"/>
    <mergeCell ref="J3:K3"/>
    <mergeCell ref="L3:M3"/>
    <mergeCell ref="N3:O3"/>
    <mergeCell ref="J25:K25"/>
    <mergeCell ref="L25:M25"/>
    <mergeCell ref="N25:O25"/>
    <mergeCell ref="J6:K6"/>
    <mergeCell ref="L6:M6"/>
    <mergeCell ref="N4:O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инвестиции</vt:lpstr>
      <vt:lpstr>зп</vt:lpstr>
      <vt:lpstr>фикс.расходы</vt:lpstr>
      <vt:lpstr>маркетинг</vt:lpstr>
      <vt:lpstr>выручка</vt:lpstr>
      <vt:lpstr>ддс</vt:lpstr>
      <vt:lpstr>PL</vt:lpstr>
      <vt:lpstr>MmExcelLinker_2908DB37_C601_4D30_839C_A81236517164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2022-04-26T09:34:18Z</dcterms:modified>
</cp:coreProperties>
</file>