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bookViews>
    <workbookView xWindow="0" yWindow="0" windowWidth="18972" windowHeight="8592" firstSheet="7" activeTab="15"/>
  </bookViews>
  <sheets>
    <sheet name="Ноя 2022" sheetId="1" r:id="rId1"/>
    <sheet name="Дек 2022" sheetId="2" r:id="rId2"/>
    <sheet name="Январь 2023" sheetId="17" r:id="rId3"/>
    <sheet name="Фев 2023" sheetId="4" r:id="rId4"/>
    <sheet name="Мар 2023" sheetId="6" r:id="rId5"/>
    <sheet name="Апр 2023" sheetId="7" r:id="rId6"/>
    <sheet name="Май 2023" sheetId="8" r:id="rId7"/>
    <sheet name="Июн 2023" sheetId="9" r:id="rId8"/>
    <sheet name="Июл 2023" sheetId="5" r:id="rId9"/>
    <sheet name="Авг 2023" sheetId="10" r:id="rId10"/>
    <sheet name="Сен 2023" sheetId="11" r:id="rId11"/>
    <sheet name="Окт 2023" sheetId="12" r:id="rId12"/>
    <sheet name="Ноя 2023" sheetId="13" r:id="rId13"/>
    <sheet name="Дек 2023" sheetId="14" r:id="rId14"/>
    <sheet name="Янв 2024" sheetId="15" r:id="rId15"/>
    <sheet name="Фев 2024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16" l="1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D49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Y46" i="17"/>
  <c r="Y43" i="17" s="1"/>
  <c r="U46" i="17"/>
  <c r="U43" i="17" s="1"/>
  <c r="I46" i="17"/>
  <c r="I43" i="17" s="1"/>
  <c r="E46" i="17"/>
  <c r="E43" i="17" s="1"/>
  <c r="AG45" i="17"/>
  <c r="AG38" i="17"/>
  <c r="AG37" i="17"/>
  <c r="AG35" i="17"/>
  <c r="AG34" i="17"/>
  <c r="AG33" i="17"/>
  <c r="AF32" i="17"/>
  <c r="AE32" i="17"/>
  <c r="AD32" i="17"/>
  <c r="AD25" i="17" s="1"/>
  <c r="AC32" i="17"/>
  <c r="AB32" i="17"/>
  <c r="AA32" i="17"/>
  <c r="AA25" i="17" s="1"/>
  <c r="Z32" i="17"/>
  <c r="Z25" i="17" s="1"/>
  <c r="Y32" i="17"/>
  <c r="X32" i="17"/>
  <c r="W32" i="17"/>
  <c r="W25" i="17" s="1"/>
  <c r="V32" i="17"/>
  <c r="V25" i="17" s="1"/>
  <c r="U32" i="17"/>
  <c r="T32" i="17"/>
  <c r="S32" i="17"/>
  <c r="S25" i="17" s="1"/>
  <c r="R32" i="17"/>
  <c r="R25" i="17" s="1"/>
  <c r="Q32" i="17"/>
  <c r="P32" i="17"/>
  <c r="O32" i="17"/>
  <c r="N32" i="17"/>
  <c r="N25" i="17" s="1"/>
  <c r="M32" i="17"/>
  <c r="L32" i="17"/>
  <c r="K32" i="17"/>
  <c r="K25" i="17" s="1"/>
  <c r="J32" i="17"/>
  <c r="J25" i="17" s="1"/>
  <c r="I32" i="17"/>
  <c r="H32" i="17"/>
  <c r="G32" i="17"/>
  <c r="G25" i="17" s="1"/>
  <c r="F32" i="17"/>
  <c r="F25" i="17" s="1"/>
  <c r="E32" i="17"/>
  <c r="D32" i="17"/>
  <c r="C32" i="17"/>
  <c r="C25" i="17" s="1"/>
  <c r="B32" i="17"/>
  <c r="AG28" i="17"/>
  <c r="AG27" i="17"/>
  <c r="AG26" i="17"/>
  <c r="AF26" i="17"/>
  <c r="B26" i="17"/>
  <c r="AF25" i="17"/>
  <c r="AE25" i="17"/>
  <c r="AC25" i="17"/>
  <c r="AB25" i="17"/>
  <c r="Y25" i="17"/>
  <c r="X25" i="17"/>
  <c r="U25" i="17"/>
  <c r="T25" i="17"/>
  <c r="Q25" i="17"/>
  <c r="P25" i="17"/>
  <c r="O25" i="17"/>
  <c r="M25" i="17"/>
  <c r="L25" i="17"/>
  <c r="I25" i="17"/>
  <c r="H25" i="17"/>
  <c r="E25" i="17"/>
  <c r="D25" i="17"/>
  <c r="AB22" i="17"/>
  <c r="AB41" i="17" s="1"/>
  <c r="AB49" i="17" s="1"/>
  <c r="T22" i="17"/>
  <c r="T41" i="17" s="1"/>
  <c r="T49" i="17" s="1"/>
  <c r="L22" i="17"/>
  <c r="L41" i="17" s="1"/>
  <c r="L49" i="17" s="1"/>
  <c r="D22" i="17"/>
  <c r="D41" i="17" s="1"/>
  <c r="D49" i="17" s="1"/>
  <c r="AB20" i="17"/>
  <c r="T20" i="17"/>
  <c r="L20" i="17"/>
  <c r="D20" i="17"/>
  <c r="AG19" i="17"/>
  <c r="AG17" i="17"/>
  <c r="AG16" i="17"/>
  <c r="AD16" i="17"/>
  <c r="AE16" i="17" s="1"/>
  <c r="AF16" i="17" s="1"/>
  <c r="H16" i="17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AB16" i="17" s="1"/>
  <c r="E16" i="17"/>
  <c r="F16" i="17" s="1"/>
  <c r="G16" i="17" s="1"/>
  <c r="D16" i="17"/>
  <c r="C16" i="17"/>
  <c r="AF15" i="17"/>
  <c r="AG15" i="17" s="1"/>
  <c r="AE15" i="17"/>
  <c r="AD15" i="17"/>
  <c r="F15" i="17"/>
  <c r="G15" i="17" s="1"/>
  <c r="H15" i="17" s="1"/>
  <c r="I15" i="17" s="1"/>
  <c r="J15" i="17" s="1"/>
  <c r="K15" i="17" s="1"/>
  <c r="L15" i="17" s="1"/>
  <c r="M15" i="17" s="1"/>
  <c r="N15" i="17" s="1"/>
  <c r="O15" i="17" s="1"/>
  <c r="P15" i="17" s="1"/>
  <c r="Q15" i="17" s="1"/>
  <c r="R15" i="17" s="1"/>
  <c r="S15" i="17" s="1"/>
  <c r="T15" i="17" s="1"/>
  <c r="U15" i="17" s="1"/>
  <c r="V15" i="17" s="1"/>
  <c r="W15" i="17" s="1"/>
  <c r="X15" i="17" s="1"/>
  <c r="Y15" i="17" s="1"/>
  <c r="Z15" i="17" s="1"/>
  <c r="AA15" i="17" s="1"/>
  <c r="AB15" i="17" s="1"/>
  <c r="E15" i="17"/>
  <c r="C15" i="17"/>
  <c r="D15" i="17" s="1"/>
  <c r="AF14" i="17"/>
  <c r="AG14" i="17" s="1"/>
  <c r="AD14" i="17"/>
  <c r="AE14" i="17" s="1"/>
  <c r="D14" i="17"/>
  <c r="E14" i="17" s="1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C14" i="17"/>
  <c r="AD13" i="17"/>
  <c r="AD12" i="17" s="1"/>
  <c r="D13" i="17"/>
  <c r="E13" i="17" s="1"/>
  <c r="C13" i="17"/>
  <c r="AC12" i="17"/>
  <c r="C12" i="17"/>
  <c r="B12" i="17"/>
  <c r="AG8" i="17"/>
  <c r="AG7" i="17"/>
  <c r="AG6" i="17"/>
  <c r="AG5" i="17"/>
  <c r="AF4" i="17"/>
  <c r="AF46" i="17" s="1"/>
  <c r="AF43" i="17" s="1"/>
  <c r="AE4" i="17"/>
  <c r="AD4" i="17"/>
  <c r="AC4" i="17"/>
  <c r="AB4" i="17"/>
  <c r="AB46" i="17" s="1"/>
  <c r="AB43" i="17" s="1"/>
  <c r="AA4" i="17"/>
  <c r="Z4" i="17"/>
  <c r="Y4" i="17"/>
  <c r="X4" i="17"/>
  <c r="X46" i="17" s="1"/>
  <c r="X43" i="17" s="1"/>
  <c r="W4" i="17"/>
  <c r="V4" i="17"/>
  <c r="U4" i="17"/>
  <c r="T4" i="17"/>
  <c r="T46" i="17" s="1"/>
  <c r="T43" i="17" s="1"/>
  <c r="S4" i="17"/>
  <c r="R4" i="17"/>
  <c r="Q4" i="17"/>
  <c r="P4" i="17"/>
  <c r="P46" i="17" s="1"/>
  <c r="P43" i="17" s="1"/>
  <c r="O4" i="17"/>
  <c r="N4" i="17"/>
  <c r="M4" i="17"/>
  <c r="L4" i="17"/>
  <c r="L46" i="17" s="1"/>
  <c r="L43" i="17" s="1"/>
  <c r="K4" i="17"/>
  <c r="J4" i="17"/>
  <c r="I4" i="17"/>
  <c r="H4" i="17"/>
  <c r="H46" i="17" s="1"/>
  <c r="H43" i="17" s="1"/>
  <c r="G4" i="17"/>
  <c r="F4" i="17"/>
  <c r="E4" i="17"/>
  <c r="D4" i="17"/>
  <c r="D46" i="17" s="1"/>
  <c r="D43" i="17" s="1"/>
  <c r="C4" i="17"/>
  <c r="B4" i="17"/>
  <c r="AG4" i="17" s="1"/>
  <c r="AG3" i="17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AG25" i="2"/>
  <c r="AG26" i="2"/>
  <c r="AG32" i="2"/>
  <c r="U32" i="2"/>
  <c r="T32" i="2"/>
  <c r="T25" i="2" s="1"/>
  <c r="S25" i="2"/>
  <c r="Q25" i="2"/>
  <c r="S26" i="2"/>
  <c r="S32" i="2"/>
  <c r="Q32" i="2"/>
  <c r="F13" i="17" l="1"/>
  <c r="E12" i="17"/>
  <c r="C46" i="17"/>
  <c r="C43" i="17" s="1"/>
  <c r="C22" i="17"/>
  <c r="C20" i="17"/>
  <c r="G46" i="17"/>
  <c r="G43" i="17" s="1"/>
  <c r="G20" i="17"/>
  <c r="G22" i="17"/>
  <c r="K46" i="17"/>
  <c r="K43" i="17" s="1"/>
  <c r="K22" i="17"/>
  <c r="K20" i="17"/>
  <c r="O46" i="17"/>
  <c r="O43" i="17" s="1"/>
  <c r="O22" i="17"/>
  <c r="O20" i="17"/>
  <c r="S46" i="17"/>
  <c r="S43" i="17" s="1"/>
  <c r="S22" i="17"/>
  <c r="S20" i="17"/>
  <c r="W46" i="17"/>
  <c r="W43" i="17" s="1"/>
  <c r="W22" i="17"/>
  <c r="W20" i="17"/>
  <c r="AA46" i="17"/>
  <c r="AA43" i="17" s="1"/>
  <c r="AA22" i="17"/>
  <c r="AA20" i="17"/>
  <c r="AE46" i="17"/>
  <c r="AE43" i="17" s="1"/>
  <c r="AE22" i="17"/>
  <c r="AE20" i="17"/>
  <c r="D23" i="17"/>
  <c r="T23" i="17"/>
  <c r="D12" i="17"/>
  <c r="AE13" i="17"/>
  <c r="E22" i="17"/>
  <c r="E20" i="17"/>
  <c r="I22" i="17"/>
  <c r="I20" i="17"/>
  <c r="M22" i="17"/>
  <c r="M20" i="17"/>
  <c r="Q22" i="17"/>
  <c r="Q20" i="17"/>
  <c r="U22" i="17"/>
  <c r="U20" i="17"/>
  <c r="Y22" i="17"/>
  <c r="Y20" i="17"/>
  <c r="AC22" i="17"/>
  <c r="AC20" i="17"/>
  <c r="AG20" i="17"/>
  <c r="H20" i="17"/>
  <c r="P20" i="17"/>
  <c r="X20" i="17"/>
  <c r="AF20" i="17"/>
  <c r="H22" i="17"/>
  <c r="P22" i="17"/>
  <c r="X22" i="17"/>
  <c r="AF22" i="17"/>
  <c r="M46" i="17"/>
  <c r="M43" i="17" s="1"/>
  <c r="AC46" i="17"/>
  <c r="AC43" i="17" s="1"/>
  <c r="L23" i="17"/>
  <c r="AB23" i="17"/>
  <c r="B22" i="17"/>
  <c r="B20" i="17"/>
  <c r="B46" i="17"/>
  <c r="F22" i="17"/>
  <c r="F20" i="17"/>
  <c r="F46" i="17"/>
  <c r="F43" i="17" s="1"/>
  <c r="J22" i="17"/>
  <c r="J20" i="17"/>
  <c r="J46" i="17"/>
  <c r="J43" i="17" s="1"/>
  <c r="N22" i="17"/>
  <c r="N20" i="17"/>
  <c r="N46" i="17"/>
  <c r="N43" i="17" s="1"/>
  <c r="R22" i="17"/>
  <c r="R20" i="17"/>
  <c r="R46" i="17"/>
  <c r="R43" i="17" s="1"/>
  <c r="V22" i="17"/>
  <c r="V20" i="17"/>
  <c r="V46" i="17"/>
  <c r="V43" i="17" s="1"/>
  <c r="Z22" i="17"/>
  <c r="Z20" i="17"/>
  <c r="Z46" i="17"/>
  <c r="Z43" i="17" s="1"/>
  <c r="AD22" i="17"/>
  <c r="AD20" i="17"/>
  <c r="AD46" i="17"/>
  <c r="AD43" i="17" s="1"/>
  <c r="AG32" i="17"/>
  <c r="B25" i="17"/>
  <c r="AG25" i="17" s="1"/>
  <c r="Q46" i="17"/>
  <c r="Q43" i="17" s="1"/>
  <c r="AG46" i="17" l="1"/>
  <c r="AG43" i="17" s="1"/>
  <c r="B43" i="17"/>
  <c r="G41" i="17"/>
  <c r="G49" i="17" s="1"/>
  <c r="G23" i="17"/>
  <c r="AD23" i="17"/>
  <c r="AD41" i="17"/>
  <c r="AD49" i="17" s="1"/>
  <c r="N23" i="17"/>
  <c r="N41" i="17"/>
  <c r="N49" i="17" s="1"/>
  <c r="P41" i="17"/>
  <c r="P49" i="17" s="1"/>
  <c r="P23" i="17"/>
  <c r="AC41" i="17"/>
  <c r="AC49" i="17" s="1"/>
  <c r="AC23" i="17"/>
  <c r="M41" i="17"/>
  <c r="M49" i="17" s="1"/>
  <c r="M23" i="17"/>
  <c r="R23" i="17"/>
  <c r="R41" i="17"/>
  <c r="R49" i="17" s="1"/>
  <c r="B23" i="17"/>
  <c r="AG22" i="17"/>
  <c r="AG23" i="17" s="1"/>
  <c r="B41" i="17"/>
  <c r="H41" i="17"/>
  <c r="H49" i="17" s="1"/>
  <c r="H23" i="17"/>
  <c r="AE12" i="17"/>
  <c r="AF13" i="17"/>
  <c r="AA41" i="17"/>
  <c r="AA49" i="17" s="1"/>
  <c r="AA23" i="17"/>
  <c r="K41" i="17"/>
  <c r="K49" i="17" s="1"/>
  <c r="K23" i="17"/>
  <c r="Z23" i="17"/>
  <c r="Z41" i="17"/>
  <c r="Z49" i="17" s="1"/>
  <c r="J23" i="17"/>
  <c r="J41" i="17"/>
  <c r="J49" i="17" s="1"/>
  <c r="X41" i="17"/>
  <c r="X49" i="17" s="1"/>
  <c r="X23" i="17"/>
  <c r="S41" i="17"/>
  <c r="S49" i="17" s="1"/>
  <c r="S23" i="17"/>
  <c r="C41" i="17"/>
  <c r="C49" i="17" s="1"/>
  <c r="C23" i="17"/>
  <c r="U41" i="17"/>
  <c r="U49" i="17" s="1"/>
  <c r="U23" i="17"/>
  <c r="E41" i="17"/>
  <c r="E49" i="17" s="1"/>
  <c r="E23" i="17"/>
  <c r="W41" i="17"/>
  <c r="W49" i="17" s="1"/>
  <c r="W23" i="17"/>
  <c r="V23" i="17"/>
  <c r="V41" i="17"/>
  <c r="V49" i="17" s="1"/>
  <c r="F23" i="17"/>
  <c r="F41" i="17"/>
  <c r="F49" i="17" s="1"/>
  <c r="AF41" i="17"/>
  <c r="AF49" i="17" s="1"/>
  <c r="AF23" i="17"/>
  <c r="Y41" i="17"/>
  <c r="Y49" i="17" s="1"/>
  <c r="Y23" i="17"/>
  <c r="Q41" i="17"/>
  <c r="Q49" i="17" s="1"/>
  <c r="Q23" i="17"/>
  <c r="I41" i="17"/>
  <c r="I49" i="17" s="1"/>
  <c r="I23" i="17"/>
  <c r="AE41" i="17"/>
  <c r="AE49" i="17" s="1"/>
  <c r="AE23" i="17"/>
  <c r="O41" i="17"/>
  <c r="O49" i="17" s="1"/>
  <c r="O23" i="17"/>
  <c r="G13" i="17"/>
  <c r="F12" i="17"/>
  <c r="H13" i="17" l="1"/>
  <c r="G12" i="17"/>
  <c r="AG13" i="17"/>
  <c r="AF12" i="17"/>
  <c r="AG12" i="17" s="1"/>
  <c r="AG41" i="17"/>
  <c r="B49" i="17"/>
  <c r="AG49" i="17" s="1"/>
  <c r="AG41" i="14"/>
  <c r="AG25" i="14"/>
  <c r="AF45" i="11"/>
  <c r="AG41" i="5"/>
  <c r="B41" i="2"/>
  <c r="M41" i="2"/>
  <c r="AF41" i="2"/>
  <c r="AE41" i="2"/>
  <c r="AD41" i="2"/>
  <c r="AC41" i="2"/>
  <c r="AB41" i="2"/>
  <c r="AA41" i="2"/>
  <c r="Z41" i="2"/>
  <c r="Y41" i="2"/>
  <c r="X41" i="2"/>
  <c r="W41" i="2"/>
  <c r="V41" i="2"/>
  <c r="R41" i="2"/>
  <c r="R49" i="2"/>
  <c r="AG23" i="2"/>
  <c r="AG22" i="2"/>
  <c r="I13" i="17" l="1"/>
  <c r="H12" i="17"/>
  <c r="AD37" i="4"/>
  <c r="AD35" i="4"/>
  <c r="AF37" i="7"/>
  <c r="AG37" i="14"/>
  <c r="AG35" i="14"/>
  <c r="AF37" i="13"/>
  <c r="AF35" i="13"/>
  <c r="AF37" i="11"/>
  <c r="S12" i="2"/>
  <c r="AE37" i="16"/>
  <c r="AE35" i="16"/>
  <c r="I12" i="16"/>
  <c r="G12" i="13"/>
  <c r="AF34" i="11"/>
  <c r="AF35" i="11"/>
  <c r="AG37" i="10"/>
  <c r="AG35" i="10"/>
  <c r="AG35" i="5"/>
  <c r="AG37" i="5"/>
  <c r="AF35" i="9"/>
  <c r="AF37" i="9"/>
  <c r="AG35" i="8"/>
  <c r="AG37" i="8"/>
  <c r="AF35" i="7"/>
  <c r="J13" i="17" l="1"/>
  <c r="I12" i="17"/>
  <c r="AG34" i="14"/>
  <c r="AF34" i="13"/>
  <c r="AG32" i="12"/>
  <c r="AG34" i="12"/>
  <c r="AE45" i="16"/>
  <c r="AG45" i="14"/>
  <c r="AG45" i="12"/>
  <c r="AG45" i="5"/>
  <c r="AF45" i="9"/>
  <c r="AF45" i="7"/>
  <c r="AG45" i="6"/>
  <c r="AG47" i="14"/>
  <c r="AE43" i="11"/>
  <c r="AF47" i="11"/>
  <c r="AF47" i="9"/>
  <c r="AG47" i="6"/>
  <c r="AG33" i="15"/>
  <c r="AG33" i="14"/>
  <c r="AG34" i="10"/>
  <c r="AF34" i="9"/>
  <c r="AD32" i="4"/>
  <c r="AF44" i="1"/>
  <c r="AE25" i="16"/>
  <c r="AE32" i="16"/>
  <c r="AE34" i="16"/>
  <c r="AE33" i="16"/>
  <c r="B12" i="15"/>
  <c r="B3" i="2"/>
  <c r="AG3" i="2"/>
  <c r="AG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5" i="2"/>
  <c r="AG6" i="2"/>
  <c r="AG7" i="2"/>
  <c r="AG8" i="2"/>
  <c r="T41" i="2"/>
  <c r="Q12" i="6"/>
  <c r="B12" i="6"/>
  <c r="K13" i="17" l="1"/>
  <c r="J12" i="17"/>
  <c r="B20" i="11"/>
  <c r="L22" i="14"/>
  <c r="E25" i="15"/>
  <c r="AE43" i="7"/>
  <c r="AD43" i="7"/>
  <c r="T43" i="7"/>
  <c r="AC43" i="7"/>
  <c r="AB43" i="7"/>
  <c r="AA43" i="7"/>
  <c r="Z43" i="7"/>
  <c r="Y43" i="7"/>
  <c r="X43" i="7"/>
  <c r="W43" i="7"/>
  <c r="V43" i="7"/>
  <c r="U43" i="7"/>
  <c r="S43" i="7"/>
  <c r="R43" i="7"/>
  <c r="Q43" i="7"/>
  <c r="P43" i="7"/>
  <c r="O43" i="7"/>
  <c r="N43" i="7"/>
  <c r="M43" i="7"/>
  <c r="L43" i="7"/>
  <c r="K43" i="7"/>
  <c r="J43" i="7"/>
  <c r="I43" i="7"/>
  <c r="H43" i="7"/>
  <c r="F43" i="7"/>
  <c r="G43" i="7"/>
  <c r="E43" i="7"/>
  <c r="D43" i="7"/>
  <c r="C43" i="7"/>
  <c r="B43" i="7"/>
  <c r="V43" i="2"/>
  <c r="U43" i="2"/>
  <c r="T43" i="2"/>
  <c r="AG19" i="2"/>
  <c r="AG36" i="14"/>
  <c r="AG32" i="14" s="1"/>
  <c r="AF36" i="11"/>
  <c r="AF36" i="9"/>
  <c r="B32" i="1"/>
  <c r="AF36" i="1"/>
  <c r="AG33" i="12"/>
  <c r="AF33" i="13"/>
  <c r="AG26" i="14"/>
  <c r="AG26" i="15"/>
  <c r="AF26" i="15"/>
  <c r="AE26" i="16"/>
  <c r="F14" i="14"/>
  <c r="G14" i="14" s="1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V14" i="14" s="1"/>
  <c r="W14" i="14" s="1"/>
  <c r="F16" i="14"/>
  <c r="G16" i="14" s="1"/>
  <c r="H16" i="14" s="1"/>
  <c r="I16" i="14" s="1"/>
  <c r="J16" i="14" s="1"/>
  <c r="K16" i="14" s="1"/>
  <c r="L16" i="14" s="1"/>
  <c r="M16" i="14" s="1"/>
  <c r="N16" i="14" s="1"/>
  <c r="O16" i="14" s="1"/>
  <c r="P16" i="14" s="1"/>
  <c r="Q16" i="14" s="1"/>
  <c r="R16" i="14" s="1"/>
  <c r="S16" i="14" s="1"/>
  <c r="T16" i="14" s="1"/>
  <c r="U16" i="14" s="1"/>
  <c r="V16" i="14" s="1"/>
  <c r="W16" i="14" s="1"/>
  <c r="Y16" i="14" s="1"/>
  <c r="Z16" i="14" s="1"/>
  <c r="AA16" i="14" s="1"/>
  <c r="AB16" i="14" s="1"/>
  <c r="AC16" i="14" s="1"/>
  <c r="AD16" i="14" s="1"/>
  <c r="AE16" i="14" s="1"/>
  <c r="AF16" i="14" s="1"/>
  <c r="AG16" i="14" s="1"/>
  <c r="C13" i="13"/>
  <c r="D13" i="13" s="1"/>
  <c r="E13" i="13" s="1"/>
  <c r="F13" i="13" s="1"/>
  <c r="H13" i="13" s="1"/>
  <c r="I13" i="13" s="1"/>
  <c r="J13" i="13" s="1"/>
  <c r="K13" i="13" s="1"/>
  <c r="L13" i="13" s="1"/>
  <c r="M13" i="13" s="1"/>
  <c r="N13" i="13" s="1"/>
  <c r="O13" i="13" s="1"/>
  <c r="P13" i="13" s="1"/>
  <c r="Q13" i="13" s="1"/>
  <c r="R13" i="13" s="1"/>
  <c r="S13" i="13" s="1"/>
  <c r="T13" i="13" s="1"/>
  <c r="U13" i="13" s="1"/>
  <c r="V13" i="13" s="1"/>
  <c r="W13" i="13" s="1"/>
  <c r="X13" i="13" s="1"/>
  <c r="Y13" i="13" s="1"/>
  <c r="Z13" i="13" s="1"/>
  <c r="AA13" i="13" s="1"/>
  <c r="AB13" i="13" s="1"/>
  <c r="AC13" i="13" s="1"/>
  <c r="AD13" i="13" s="1"/>
  <c r="AE13" i="13" s="1"/>
  <c r="AF13" i="13" s="1"/>
  <c r="Z14" i="12"/>
  <c r="AA14" i="12" s="1"/>
  <c r="AB14" i="12" s="1"/>
  <c r="AC14" i="12" s="1"/>
  <c r="AD14" i="12" s="1"/>
  <c r="AE14" i="12" s="1"/>
  <c r="AF14" i="12" s="1"/>
  <c r="AG14" i="12" s="1"/>
  <c r="U12" i="11"/>
  <c r="K14" i="11"/>
  <c r="L14" i="11" s="1"/>
  <c r="M14" i="11" s="1"/>
  <c r="N14" i="11" s="1"/>
  <c r="O14" i="11" s="1"/>
  <c r="P14" i="11" s="1"/>
  <c r="Q14" i="11" s="1"/>
  <c r="R14" i="11" s="1"/>
  <c r="S14" i="11" s="1"/>
  <c r="T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O32" i="11"/>
  <c r="C14" i="10"/>
  <c r="D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D14" i="10" s="1"/>
  <c r="AE14" i="10" s="1"/>
  <c r="AF14" i="10" s="1"/>
  <c r="AG14" i="10" s="1"/>
  <c r="C13" i="10"/>
  <c r="D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T13" i="10" s="1"/>
  <c r="U13" i="10" s="1"/>
  <c r="V13" i="10" s="1"/>
  <c r="W13" i="10" s="1"/>
  <c r="X13" i="10" s="1"/>
  <c r="Y13" i="10" s="1"/>
  <c r="Z13" i="10" s="1"/>
  <c r="AA13" i="10" s="1"/>
  <c r="AB13" i="10" s="1"/>
  <c r="AC13" i="10" s="1"/>
  <c r="AD13" i="10" s="1"/>
  <c r="AE13" i="10" s="1"/>
  <c r="AF13" i="10" s="1"/>
  <c r="AG13" i="10" s="1"/>
  <c r="C15" i="10"/>
  <c r="D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C16" i="10"/>
  <c r="D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Z14" i="5"/>
  <c r="AA14" i="5" s="1"/>
  <c r="AB14" i="5" s="1"/>
  <c r="AC14" i="5" s="1"/>
  <c r="AD14" i="5" s="1"/>
  <c r="AE14" i="5" s="1"/>
  <c r="AF14" i="5" s="1"/>
  <c r="AG14" i="5" s="1"/>
  <c r="AG33" i="6"/>
  <c r="AG36" i="6"/>
  <c r="R32" i="2"/>
  <c r="R25" i="2" s="1"/>
  <c r="AE49" i="1"/>
  <c r="B43" i="1"/>
  <c r="AF43" i="1" s="1"/>
  <c r="AG17" i="8"/>
  <c r="AF17" i="9"/>
  <c r="AG17" i="5"/>
  <c r="AG17" i="10"/>
  <c r="AG17" i="12"/>
  <c r="AF17" i="13"/>
  <c r="AE17" i="16"/>
  <c r="B12" i="16"/>
  <c r="C16" i="16"/>
  <c r="D16" i="16" s="1"/>
  <c r="E16" i="16" s="1"/>
  <c r="C15" i="16"/>
  <c r="D15" i="16" s="1"/>
  <c r="E15" i="16" s="1"/>
  <c r="C14" i="16"/>
  <c r="D14" i="16" s="1"/>
  <c r="E14" i="16" s="1"/>
  <c r="C13" i="16"/>
  <c r="D13" i="16" s="1"/>
  <c r="E13" i="16" s="1"/>
  <c r="F13" i="16" s="1"/>
  <c r="G13" i="16" s="1"/>
  <c r="H13" i="16" s="1"/>
  <c r="AG17" i="14"/>
  <c r="AG17" i="15"/>
  <c r="C16" i="15"/>
  <c r="D16" i="15" s="1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AC16" i="15" s="1"/>
  <c r="AD16" i="15" s="1"/>
  <c r="AE16" i="15" s="1"/>
  <c r="AF16" i="15" s="1"/>
  <c r="AG16" i="15" s="1"/>
  <c r="C15" i="15"/>
  <c r="D15" i="15" s="1"/>
  <c r="E15" i="15" s="1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X15" i="15" s="1"/>
  <c r="Y15" i="15" s="1"/>
  <c r="Z15" i="15" s="1"/>
  <c r="AA15" i="15" s="1"/>
  <c r="AB15" i="15" s="1"/>
  <c r="AC15" i="15" s="1"/>
  <c r="AD15" i="15" s="1"/>
  <c r="AE15" i="15" s="1"/>
  <c r="AF15" i="15" s="1"/>
  <c r="AG15" i="15" s="1"/>
  <c r="C14" i="15"/>
  <c r="D14" i="15" s="1"/>
  <c r="E14" i="15" s="1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C13" i="15"/>
  <c r="D13" i="15" s="1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Q13" i="15" s="1"/>
  <c r="R13" i="15" s="1"/>
  <c r="S13" i="15" s="1"/>
  <c r="T13" i="15" s="1"/>
  <c r="U13" i="15" s="1"/>
  <c r="V13" i="15" s="1"/>
  <c r="W13" i="15" s="1"/>
  <c r="X13" i="15" s="1"/>
  <c r="Y13" i="15" s="1"/>
  <c r="Z13" i="15" s="1"/>
  <c r="AA13" i="15" s="1"/>
  <c r="AB13" i="15" s="1"/>
  <c r="AC13" i="15" s="1"/>
  <c r="B12" i="14"/>
  <c r="C16" i="14"/>
  <c r="D16" i="14" s="1"/>
  <c r="E16" i="14" s="1"/>
  <c r="C15" i="14"/>
  <c r="D15" i="14" s="1"/>
  <c r="E15" i="14" s="1"/>
  <c r="F15" i="14" s="1"/>
  <c r="G15" i="14" s="1"/>
  <c r="H15" i="14" s="1"/>
  <c r="I15" i="14" s="1"/>
  <c r="J15" i="14" s="1"/>
  <c r="K15" i="14" s="1"/>
  <c r="L15" i="14" s="1"/>
  <c r="M15" i="14" s="1"/>
  <c r="N15" i="14" s="1"/>
  <c r="O15" i="14" s="1"/>
  <c r="P15" i="14" s="1"/>
  <c r="Q15" i="14" s="1"/>
  <c r="R15" i="14" s="1"/>
  <c r="S15" i="14" s="1"/>
  <c r="T15" i="14" s="1"/>
  <c r="U15" i="14" s="1"/>
  <c r="V15" i="14" s="1"/>
  <c r="W15" i="14" s="1"/>
  <c r="Y15" i="14" s="1"/>
  <c r="Z15" i="14" s="1"/>
  <c r="AA15" i="14" s="1"/>
  <c r="AB15" i="14" s="1"/>
  <c r="AC15" i="14" s="1"/>
  <c r="AD15" i="14" s="1"/>
  <c r="AE15" i="14" s="1"/>
  <c r="AF15" i="14" s="1"/>
  <c r="AG15" i="14" s="1"/>
  <c r="C14" i="14"/>
  <c r="D14" i="14" s="1"/>
  <c r="E14" i="14" s="1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B12" i="13"/>
  <c r="C16" i="13"/>
  <c r="D16" i="13" s="1"/>
  <c r="E16" i="13" s="1"/>
  <c r="F16" i="13" s="1"/>
  <c r="H16" i="13" s="1"/>
  <c r="I16" i="13" s="1"/>
  <c r="J16" i="13" s="1"/>
  <c r="K16" i="13" s="1"/>
  <c r="L16" i="13" s="1"/>
  <c r="M16" i="13" s="1"/>
  <c r="N16" i="13" s="1"/>
  <c r="O16" i="13" s="1"/>
  <c r="P16" i="13" s="1"/>
  <c r="Q16" i="13" s="1"/>
  <c r="R16" i="13" s="1"/>
  <c r="S16" i="13" s="1"/>
  <c r="T16" i="13" s="1"/>
  <c r="U16" i="13" s="1"/>
  <c r="V16" i="13" s="1"/>
  <c r="W16" i="13" s="1"/>
  <c r="X16" i="13" s="1"/>
  <c r="Y16" i="13" s="1"/>
  <c r="Z16" i="13" s="1"/>
  <c r="AA16" i="13" s="1"/>
  <c r="AB16" i="13" s="1"/>
  <c r="AC16" i="13" s="1"/>
  <c r="AD16" i="13" s="1"/>
  <c r="AE16" i="13" s="1"/>
  <c r="AF16" i="13" s="1"/>
  <c r="C15" i="13"/>
  <c r="D15" i="13" s="1"/>
  <c r="E15" i="13" s="1"/>
  <c r="F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D15" i="13" s="1"/>
  <c r="AE15" i="13" s="1"/>
  <c r="AF15" i="13" s="1"/>
  <c r="C14" i="13"/>
  <c r="D14" i="13" s="1"/>
  <c r="E14" i="13" s="1"/>
  <c r="F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D14" i="13" s="1"/>
  <c r="AE14" i="13" s="1"/>
  <c r="AF14" i="13" s="1"/>
  <c r="B12" i="12"/>
  <c r="C16" i="12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AF16" i="12" s="1"/>
  <c r="AG16" i="12" s="1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E15" i="12" s="1"/>
  <c r="AF15" i="12" s="1"/>
  <c r="AG15" i="12" s="1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C13" i="12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AF17" i="11"/>
  <c r="B12" i="1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AE16" i="11" s="1"/>
  <c r="AF16" i="11" s="1"/>
  <c r="C15" i="11"/>
  <c r="C14" i="11"/>
  <c r="D14" i="11" s="1"/>
  <c r="E14" i="11" s="1"/>
  <c r="F14" i="11" s="1"/>
  <c r="G14" i="11" s="1"/>
  <c r="H14" i="11" s="1"/>
  <c r="I14" i="11" s="1"/>
  <c r="J14" i="11" s="1"/>
  <c r="C13" i="11"/>
  <c r="D13" i="11" s="1"/>
  <c r="E13" i="11" s="1"/>
  <c r="F13" i="11" s="1"/>
  <c r="G13" i="11" s="1"/>
  <c r="H13" i="11" s="1"/>
  <c r="I13" i="11" s="1"/>
  <c r="J13" i="11" s="1"/>
  <c r="K13" i="11" s="1"/>
  <c r="I16" i="9"/>
  <c r="J16" i="9" s="1"/>
  <c r="K16" i="9" s="1"/>
  <c r="L16" i="9" s="1"/>
  <c r="M16" i="9" s="1"/>
  <c r="N16" i="9" s="1"/>
  <c r="O16" i="9" s="1"/>
  <c r="P16" i="9" s="1"/>
  <c r="Q16" i="9" s="1"/>
  <c r="R16" i="9" s="1"/>
  <c r="AA15" i="6"/>
  <c r="B12" i="10"/>
  <c r="D15" i="1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V15" i="11" s="1"/>
  <c r="W15" i="11" s="1"/>
  <c r="X15" i="11" s="1"/>
  <c r="Y15" i="11" s="1"/>
  <c r="Z15" i="11" s="1"/>
  <c r="AA15" i="11" s="1"/>
  <c r="AB15" i="11" s="1"/>
  <c r="AC15" i="11" s="1"/>
  <c r="AD15" i="11" s="1"/>
  <c r="AE15" i="11" s="1"/>
  <c r="AF15" i="11" s="1"/>
  <c r="B12" i="5"/>
  <c r="C16" i="5"/>
  <c r="D16" i="5" s="1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B12" i="9"/>
  <c r="C16" i="9"/>
  <c r="D16" i="9" s="1"/>
  <c r="E16" i="9" s="1"/>
  <c r="F16" i="9" s="1"/>
  <c r="G16" i="9" s="1"/>
  <c r="H16" i="9" s="1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D15" i="9" s="1"/>
  <c r="AE15" i="9" s="1"/>
  <c r="AF15" i="9" s="1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C13" i="9"/>
  <c r="B12" i="8"/>
  <c r="B12" i="7"/>
  <c r="D16" i="8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D15" i="8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D15" i="8" s="1"/>
  <c r="AE15" i="8" s="1"/>
  <c r="AF15" i="8" s="1"/>
  <c r="AG15" i="8" s="1"/>
  <c r="D14" i="8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D13" i="8"/>
  <c r="E13" i="8" s="1"/>
  <c r="C12" i="8"/>
  <c r="AF17" i="7"/>
  <c r="C16" i="7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C13" i="7"/>
  <c r="AG17" i="6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R15" i="6" s="1"/>
  <c r="S15" i="6" s="1"/>
  <c r="T15" i="6" s="1"/>
  <c r="U15" i="6" s="1"/>
  <c r="V15" i="6" s="1"/>
  <c r="W15" i="6" s="1"/>
  <c r="X15" i="6" s="1"/>
  <c r="Y15" i="6" s="1"/>
  <c r="Z15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D14" i="6" s="1"/>
  <c r="AE14" i="6" s="1"/>
  <c r="AF14" i="6" s="1"/>
  <c r="AG14" i="6" s="1"/>
  <c r="C13" i="6"/>
  <c r="D13" i="6" s="1"/>
  <c r="B12" i="4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C13" i="4"/>
  <c r="D13" i="4" s="1"/>
  <c r="AD17" i="4"/>
  <c r="AG17" i="2"/>
  <c r="T16" i="2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G12" i="2" s="1"/>
  <c r="T15" i="2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T14" i="2"/>
  <c r="T13" i="2"/>
  <c r="U13" i="2" s="1"/>
  <c r="L13" i="17" l="1"/>
  <c r="K12" i="17"/>
  <c r="AB15" i="6"/>
  <c r="AC15" i="6" s="1"/>
  <c r="AD15" i="6" s="1"/>
  <c r="AE15" i="6" s="1"/>
  <c r="AF15" i="6" s="1"/>
  <c r="AG15" i="6" s="1"/>
  <c r="T12" i="2"/>
  <c r="AF43" i="7"/>
  <c r="J13" i="16"/>
  <c r="K13" i="16" s="1"/>
  <c r="L13" i="16" s="1"/>
  <c r="M13" i="16" s="1"/>
  <c r="N13" i="16" s="1"/>
  <c r="O13" i="16" s="1"/>
  <c r="P13" i="16" s="1"/>
  <c r="Q13" i="16" s="1"/>
  <c r="R13" i="16" s="1"/>
  <c r="S13" i="16" s="1"/>
  <c r="T13" i="16" s="1"/>
  <c r="U13" i="16" s="1"/>
  <c r="V13" i="16" s="1"/>
  <c r="W13" i="16" s="1"/>
  <c r="X13" i="16" s="1"/>
  <c r="Y13" i="16" s="1"/>
  <c r="Z13" i="16" s="1"/>
  <c r="AA13" i="16" s="1"/>
  <c r="AB13" i="16" s="1"/>
  <c r="AC13" i="16" s="1"/>
  <c r="AD13" i="16" s="1"/>
  <c r="AE13" i="16" s="1"/>
  <c r="F16" i="16"/>
  <c r="G16" i="16" s="1"/>
  <c r="H16" i="16" s="1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T16" i="16" s="1"/>
  <c r="U16" i="16" s="1"/>
  <c r="V16" i="16" s="1"/>
  <c r="W16" i="16" s="1"/>
  <c r="X16" i="16" s="1"/>
  <c r="Y16" i="16" s="1"/>
  <c r="Z16" i="16" s="1"/>
  <c r="AA16" i="16" s="1"/>
  <c r="AB16" i="16" s="1"/>
  <c r="AC16" i="16" s="1"/>
  <c r="AD16" i="16" s="1"/>
  <c r="AE16" i="16" s="1"/>
  <c r="F15" i="16"/>
  <c r="G15" i="16" s="1"/>
  <c r="H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AC15" i="16" s="1"/>
  <c r="AD15" i="16" s="1"/>
  <c r="AE15" i="16" s="1"/>
  <c r="F14" i="16"/>
  <c r="G14" i="16" s="1"/>
  <c r="H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D13" i="15"/>
  <c r="AE13" i="15" s="1"/>
  <c r="AF13" i="15" s="1"/>
  <c r="AG13" i="15" s="1"/>
  <c r="AC12" i="15"/>
  <c r="C12" i="15"/>
  <c r="D12" i="15" s="1"/>
  <c r="E12" i="15" s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T12" i="15" s="1"/>
  <c r="U12" i="15" s="1"/>
  <c r="V12" i="15" s="1"/>
  <c r="W12" i="15" s="1"/>
  <c r="X12" i="15" s="1"/>
  <c r="Y12" i="15" s="1"/>
  <c r="Z12" i="15" s="1"/>
  <c r="AA12" i="15" s="1"/>
  <c r="AB12" i="15" s="1"/>
  <c r="AD12" i="15" s="1"/>
  <c r="AE12" i="15" s="1"/>
  <c r="AF12" i="15" s="1"/>
  <c r="AG12" i="15" s="1"/>
  <c r="N13" i="14"/>
  <c r="M12" i="14"/>
  <c r="E12" i="14"/>
  <c r="C12" i="14"/>
  <c r="D12" i="14"/>
  <c r="L13" i="11"/>
  <c r="M13" i="11" s="1"/>
  <c r="N13" i="11" s="1"/>
  <c r="O13" i="11" s="1"/>
  <c r="P13" i="11" s="1"/>
  <c r="Q13" i="11" s="1"/>
  <c r="R13" i="11" s="1"/>
  <c r="S13" i="11" s="1"/>
  <c r="T13" i="11" s="1"/>
  <c r="V13" i="11" s="1"/>
  <c r="W13" i="11" s="1"/>
  <c r="X13" i="11" s="1"/>
  <c r="Y13" i="11" s="1"/>
  <c r="Z13" i="11" s="1"/>
  <c r="AA13" i="11" s="1"/>
  <c r="AB13" i="11" s="1"/>
  <c r="AC13" i="11" s="1"/>
  <c r="AD13" i="11" s="1"/>
  <c r="AE13" i="11" s="1"/>
  <c r="AF13" i="11" s="1"/>
  <c r="K12" i="11"/>
  <c r="Z12" i="5"/>
  <c r="G12" i="14"/>
  <c r="F12" i="14"/>
  <c r="V13" i="12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U12" i="12"/>
  <c r="G12" i="11"/>
  <c r="AB12" i="10"/>
  <c r="T12" i="10"/>
  <c r="L12" i="10"/>
  <c r="AA12" i="10"/>
  <c r="S12" i="10"/>
  <c r="O12" i="10"/>
  <c r="G12" i="10"/>
  <c r="C12" i="10"/>
  <c r="AD12" i="10"/>
  <c r="Z12" i="10"/>
  <c r="V12" i="10"/>
  <c r="R12" i="10"/>
  <c r="N12" i="10"/>
  <c r="J12" i="10"/>
  <c r="F12" i="10"/>
  <c r="AF12" i="10"/>
  <c r="AG12" i="10" s="1"/>
  <c r="X12" i="10"/>
  <c r="P12" i="10"/>
  <c r="H12" i="10"/>
  <c r="AE12" i="10"/>
  <c r="W12" i="10"/>
  <c r="K12" i="10"/>
  <c r="D12" i="10"/>
  <c r="AC12" i="10"/>
  <c r="Y12" i="10"/>
  <c r="U12" i="10"/>
  <c r="Q12" i="10"/>
  <c r="M12" i="10"/>
  <c r="I12" i="10"/>
  <c r="E12" i="10"/>
  <c r="U14" i="2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Y12" i="5"/>
  <c r="T16" i="9"/>
  <c r="U16" i="9" s="1"/>
  <c r="V16" i="9" s="1"/>
  <c r="W16" i="9" s="1"/>
  <c r="X16" i="9" s="1"/>
  <c r="Y16" i="9" s="1"/>
  <c r="Z16" i="9" s="1"/>
  <c r="AA16" i="9" s="1"/>
  <c r="AB16" i="9" s="1"/>
  <c r="AC16" i="9" s="1"/>
  <c r="AD16" i="9" s="1"/>
  <c r="AE16" i="9" s="1"/>
  <c r="AF16" i="9" s="1"/>
  <c r="C12" i="9"/>
  <c r="D13" i="9"/>
  <c r="F13" i="8"/>
  <c r="E12" i="8"/>
  <c r="D12" i="8"/>
  <c r="AF14" i="7"/>
  <c r="AF15" i="7"/>
  <c r="AF16" i="7"/>
  <c r="C12" i="7"/>
  <c r="D13" i="7"/>
  <c r="D12" i="6"/>
  <c r="E13" i="6"/>
  <c r="C12" i="6"/>
  <c r="E13" i="4"/>
  <c r="D12" i="4"/>
  <c r="C12" i="4"/>
  <c r="AA12" i="5"/>
  <c r="AB12" i="5"/>
  <c r="U12" i="2"/>
  <c r="V13" i="2"/>
  <c r="AF33" i="11"/>
  <c r="AG33" i="10"/>
  <c r="AG34" i="5"/>
  <c r="AG33" i="5"/>
  <c r="AG33" i="8"/>
  <c r="AF34" i="7"/>
  <c r="AF33" i="7"/>
  <c r="AD33" i="4"/>
  <c r="C12" i="16"/>
  <c r="D12" i="16" s="1"/>
  <c r="E12" i="16" s="1"/>
  <c r="F12" i="16" s="1"/>
  <c r="G12" i="16" s="1"/>
  <c r="H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T12" i="16" s="1"/>
  <c r="U12" i="16" s="1"/>
  <c r="V12" i="16" s="1"/>
  <c r="W12" i="16" s="1"/>
  <c r="X12" i="16" s="1"/>
  <c r="Y12" i="16" s="1"/>
  <c r="Z12" i="16" s="1"/>
  <c r="AA12" i="16" s="1"/>
  <c r="AB12" i="16" s="1"/>
  <c r="AC12" i="16" s="1"/>
  <c r="AD12" i="16" s="1"/>
  <c r="AE12" i="16" s="1"/>
  <c r="C12" i="13"/>
  <c r="D12" i="13" s="1"/>
  <c r="E12" i="13" s="1"/>
  <c r="F12" i="13" s="1"/>
  <c r="H12" i="13" s="1"/>
  <c r="I12" i="13" s="1"/>
  <c r="J12" i="13" s="1"/>
  <c r="K12" i="13" s="1"/>
  <c r="L12" i="13" s="1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AB12" i="13" s="1"/>
  <c r="AC12" i="13" s="1"/>
  <c r="AD12" i="13" s="1"/>
  <c r="AE12" i="13" s="1"/>
  <c r="AF12" i="13" s="1"/>
  <c r="C12" i="12"/>
  <c r="D12" i="12" s="1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O12" i="12" s="1"/>
  <c r="P12" i="12" s="1"/>
  <c r="Q12" i="12" s="1"/>
  <c r="R12" i="12" s="1"/>
  <c r="S12" i="12" s="1"/>
  <c r="T12" i="12" s="1"/>
  <c r="C12" i="11"/>
  <c r="D12" i="11" s="1"/>
  <c r="E12" i="11" s="1"/>
  <c r="F12" i="11" s="1"/>
  <c r="U32" i="5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AG34" i="2"/>
  <c r="L12" i="17" l="1"/>
  <c r="M13" i="17"/>
  <c r="V12" i="12"/>
  <c r="W12" i="12" s="1"/>
  <c r="X12" i="12" s="1"/>
  <c r="Y12" i="12" s="1"/>
  <c r="Z12" i="12"/>
  <c r="AA12" i="12" s="1"/>
  <c r="AB12" i="12" s="1"/>
  <c r="AC12" i="12" s="1"/>
  <c r="AD12" i="12" s="1"/>
  <c r="AE12" i="12" s="1"/>
  <c r="AF12" i="12" s="1"/>
  <c r="AG12" i="12" s="1"/>
  <c r="N12" i="14"/>
  <c r="O13" i="14"/>
  <c r="H12" i="14"/>
  <c r="H12" i="11"/>
  <c r="I12" i="11" s="1"/>
  <c r="J12" i="11" s="1"/>
  <c r="L12" i="11" s="1"/>
  <c r="M12" i="11" s="1"/>
  <c r="N12" i="11" s="1"/>
  <c r="O12" i="11" s="1"/>
  <c r="P12" i="11" s="1"/>
  <c r="Q12" i="11" s="1"/>
  <c r="R12" i="11" s="1"/>
  <c r="S12" i="11" s="1"/>
  <c r="T12" i="11" s="1"/>
  <c r="V12" i="11" s="1"/>
  <c r="W12" i="11" s="1"/>
  <c r="X12" i="11" s="1"/>
  <c r="Y12" i="11" s="1"/>
  <c r="Z12" i="11" s="1"/>
  <c r="AA12" i="11" s="1"/>
  <c r="AB12" i="11" s="1"/>
  <c r="AC12" i="11" s="1"/>
  <c r="AD12" i="11" s="1"/>
  <c r="AE12" i="11" s="1"/>
  <c r="AF12" i="11" s="1"/>
  <c r="D12" i="9"/>
  <c r="E13" i="9"/>
  <c r="G13" i="8"/>
  <c r="F12" i="8"/>
  <c r="D12" i="7"/>
  <c r="E13" i="7"/>
  <c r="E12" i="6"/>
  <c r="F13" i="6"/>
  <c r="E12" i="4"/>
  <c r="F13" i="4"/>
  <c r="AC12" i="5"/>
  <c r="V12" i="2"/>
  <c r="W13" i="2"/>
  <c r="AG34" i="6"/>
  <c r="AG35" i="6"/>
  <c r="AG37" i="6"/>
  <c r="AG38" i="2"/>
  <c r="AG37" i="2"/>
  <c r="AG35" i="2"/>
  <c r="AG33" i="2"/>
  <c r="AG28" i="2"/>
  <c r="AG29" i="2"/>
  <c r="B26" i="2"/>
  <c r="B25" i="2" s="1"/>
  <c r="M32" i="2"/>
  <c r="M25" i="2" s="1"/>
  <c r="U25" i="2"/>
  <c r="U41" i="2" s="1"/>
  <c r="AF32" i="2"/>
  <c r="AE32" i="2"/>
  <c r="AF25" i="2" s="1"/>
  <c r="AD32" i="2"/>
  <c r="N13" i="17" l="1"/>
  <c r="M12" i="17"/>
  <c r="S41" i="2"/>
  <c r="S49" i="2" s="1"/>
  <c r="AG41" i="2"/>
  <c r="Q41" i="2"/>
  <c r="Q49" i="2" s="1"/>
  <c r="M49" i="2"/>
  <c r="T22" i="2"/>
  <c r="T23" i="2" s="1"/>
  <c r="T20" i="2"/>
  <c r="O12" i="14"/>
  <c r="P13" i="14"/>
  <c r="I12" i="14"/>
  <c r="F13" i="9"/>
  <c r="E12" i="9"/>
  <c r="H13" i="8"/>
  <c r="G12" i="8"/>
  <c r="F13" i="7"/>
  <c r="E12" i="7"/>
  <c r="G13" i="6"/>
  <c r="F12" i="6"/>
  <c r="G13" i="4"/>
  <c r="F12" i="4"/>
  <c r="AD12" i="5"/>
  <c r="W12" i="2"/>
  <c r="X13" i="2"/>
  <c r="AE25" i="2"/>
  <c r="AD25" i="2"/>
  <c r="AE19" i="16"/>
  <c r="AG19" i="15"/>
  <c r="AG19" i="14"/>
  <c r="AF19" i="13"/>
  <c r="AG19" i="12"/>
  <c r="AF19" i="11"/>
  <c r="AG19" i="10"/>
  <c r="J4" i="5"/>
  <c r="J22" i="5" s="1"/>
  <c r="AG19" i="5"/>
  <c r="AF19" i="9"/>
  <c r="AG19" i="8"/>
  <c r="AF19" i="7"/>
  <c r="AG19" i="6"/>
  <c r="AD19" i="4"/>
  <c r="AC26" i="4"/>
  <c r="AC32" i="4"/>
  <c r="AB32" i="4"/>
  <c r="AB25" i="4" s="1"/>
  <c r="AA32" i="4"/>
  <c r="AA25" i="4" s="1"/>
  <c r="Z32" i="4"/>
  <c r="Z25" i="4" s="1"/>
  <c r="Y32" i="4"/>
  <c r="Y25" i="4" s="1"/>
  <c r="X32" i="4"/>
  <c r="X25" i="4" s="1"/>
  <c r="W32" i="4"/>
  <c r="W25" i="4" s="1"/>
  <c r="V32" i="4"/>
  <c r="V25" i="4" s="1"/>
  <c r="U32" i="4"/>
  <c r="U25" i="4" s="1"/>
  <c r="T32" i="4"/>
  <c r="T25" i="4" s="1"/>
  <c r="S32" i="4"/>
  <c r="S25" i="4" s="1"/>
  <c r="R32" i="4"/>
  <c r="R25" i="4" s="1"/>
  <c r="Q32" i="4"/>
  <c r="Q25" i="4" s="1"/>
  <c r="P32" i="4"/>
  <c r="P25" i="4" s="1"/>
  <c r="O32" i="4"/>
  <c r="O25" i="4" s="1"/>
  <c r="N32" i="4"/>
  <c r="N25" i="4" s="1"/>
  <c r="M32" i="4"/>
  <c r="M25" i="4" s="1"/>
  <c r="L32" i="4"/>
  <c r="L25" i="4" s="1"/>
  <c r="K32" i="4"/>
  <c r="K25" i="4" s="1"/>
  <c r="J32" i="4"/>
  <c r="J25" i="4" s="1"/>
  <c r="I32" i="4"/>
  <c r="I25" i="4" s="1"/>
  <c r="H32" i="4"/>
  <c r="H25" i="4" s="1"/>
  <c r="G32" i="4"/>
  <c r="G25" i="4" s="1"/>
  <c r="F32" i="4"/>
  <c r="F25" i="4" s="1"/>
  <c r="E32" i="4"/>
  <c r="E25" i="4" s="1"/>
  <c r="D32" i="4"/>
  <c r="D25" i="4" s="1"/>
  <c r="C32" i="4"/>
  <c r="C25" i="4" s="1"/>
  <c r="B26" i="4"/>
  <c r="AD26" i="4" s="1"/>
  <c r="B32" i="4"/>
  <c r="AF26" i="6"/>
  <c r="AF32" i="6"/>
  <c r="AF25" i="6" s="1"/>
  <c r="AE32" i="6"/>
  <c r="AE25" i="6" s="1"/>
  <c r="AD32" i="6"/>
  <c r="AD25" i="6" s="1"/>
  <c r="AC32" i="6"/>
  <c r="AC25" i="6" s="1"/>
  <c r="AB32" i="6"/>
  <c r="AB25" i="6" s="1"/>
  <c r="AA32" i="6"/>
  <c r="AA25" i="6" s="1"/>
  <c r="Z32" i="6"/>
  <c r="Z25" i="6" s="1"/>
  <c r="Y32" i="6"/>
  <c r="Y25" i="6" s="1"/>
  <c r="X32" i="6"/>
  <c r="X25" i="6" s="1"/>
  <c r="W32" i="6"/>
  <c r="W25" i="6" s="1"/>
  <c r="V32" i="6"/>
  <c r="V25" i="6" s="1"/>
  <c r="U32" i="6"/>
  <c r="U25" i="6" s="1"/>
  <c r="T32" i="6"/>
  <c r="T25" i="6" s="1"/>
  <c r="S32" i="6"/>
  <c r="S25" i="6" s="1"/>
  <c r="R32" i="6"/>
  <c r="R25" i="6" s="1"/>
  <c r="Q32" i="6"/>
  <c r="Q25" i="6" s="1"/>
  <c r="P32" i="6"/>
  <c r="P25" i="6" s="1"/>
  <c r="O32" i="6"/>
  <c r="O25" i="6" s="1"/>
  <c r="N32" i="6"/>
  <c r="N25" i="6" s="1"/>
  <c r="M32" i="6"/>
  <c r="M25" i="6" s="1"/>
  <c r="L32" i="6"/>
  <c r="L25" i="6" s="1"/>
  <c r="K32" i="6"/>
  <c r="K25" i="6" s="1"/>
  <c r="J32" i="6"/>
  <c r="I32" i="6"/>
  <c r="I25" i="6" s="1"/>
  <c r="H32" i="6"/>
  <c r="H25" i="6" s="1"/>
  <c r="G32" i="6"/>
  <c r="G25" i="6" s="1"/>
  <c r="F32" i="6"/>
  <c r="F25" i="6" s="1"/>
  <c r="E32" i="6"/>
  <c r="E25" i="6" s="1"/>
  <c r="D32" i="6"/>
  <c r="D25" i="6" s="1"/>
  <c r="C32" i="6"/>
  <c r="C25" i="6" s="1"/>
  <c r="B26" i="6"/>
  <c r="AG26" i="6" s="1"/>
  <c r="B32" i="6"/>
  <c r="AE26" i="7"/>
  <c r="AE32" i="7"/>
  <c r="AD32" i="7"/>
  <c r="AD25" i="7" s="1"/>
  <c r="AC32" i="7"/>
  <c r="AC25" i="7" s="1"/>
  <c r="AB32" i="7"/>
  <c r="AB25" i="7" s="1"/>
  <c r="AA32" i="7"/>
  <c r="AA25" i="7" s="1"/>
  <c r="Z32" i="7"/>
  <c r="Z25" i="7" s="1"/>
  <c r="Y32" i="7"/>
  <c r="X32" i="7"/>
  <c r="X25" i="7" s="1"/>
  <c r="W32" i="7"/>
  <c r="W25" i="7" s="1"/>
  <c r="V32" i="7"/>
  <c r="V25" i="7" s="1"/>
  <c r="U32" i="7"/>
  <c r="U25" i="7" s="1"/>
  <c r="T32" i="7"/>
  <c r="T25" i="7" s="1"/>
  <c r="S32" i="7"/>
  <c r="S25" i="7" s="1"/>
  <c r="R32" i="7"/>
  <c r="R25" i="7" s="1"/>
  <c r="Q32" i="7"/>
  <c r="Q25" i="7" s="1"/>
  <c r="P32" i="7"/>
  <c r="P25" i="7" s="1"/>
  <c r="O32" i="7"/>
  <c r="O25" i="7" s="1"/>
  <c r="N32" i="7"/>
  <c r="N25" i="7" s="1"/>
  <c r="M32" i="7"/>
  <c r="M25" i="7" s="1"/>
  <c r="L32" i="7"/>
  <c r="L25" i="7" s="1"/>
  <c r="K32" i="7"/>
  <c r="K25" i="7" s="1"/>
  <c r="J32" i="7"/>
  <c r="J25" i="7" s="1"/>
  <c r="I32" i="7"/>
  <c r="I25" i="7" s="1"/>
  <c r="H32" i="7"/>
  <c r="H25" i="7" s="1"/>
  <c r="G32" i="7"/>
  <c r="G25" i="7" s="1"/>
  <c r="F32" i="7"/>
  <c r="F25" i="7" s="1"/>
  <c r="E32" i="7"/>
  <c r="E25" i="7" s="1"/>
  <c r="D32" i="7"/>
  <c r="D25" i="7" s="1"/>
  <c r="C32" i="7"/>
  <c r="C25" i="7" s="1"/>
  <c r="B26" i="7"/>
  <c r="B32" i="7"/>
  <c r="AF26" i="8"/>
  <c r="AF32" i="8"/>
  <c r="AE32" i="8"/>
  <c r="AE25" i="8" s="1"/>
  <c r="AD32" i="8"/>
  <c r="AD25" i="8" s="1"/>
  <c r="AC32" i="8"/>
  <c r="AC25" i="8" s="1"/>
  <c r="AB32" i="8"/>
  <c r="AB25" i="8" s="1"/>
  <c r="AA32" i="8"/>
  <c r="AA25" i="8" s="1"/>
  <c r="Z32" i="8"/>
  <c r="Z25" i="8" s="1"/>
  <c r="Y32" i="8"/>
  <c r="Y25" i="8" s="1"/>
  <c r="X32" i="8"/>
  <c r="X25" i="8" s="1"/>
  <c r="W32" i="8"/>
  <c r="W25" i="8" s="1"/>
  <c r="V32" i="8"/>
  <c r="V25" i="8" s="1"/>
  <c r="U32" i="8"/>
  <c r="U25" i="8" s="1"/>
  <c r="T32" i="8"/>
  <c r="T25" i="8" s="1"/>
  <c r="S32" i="8"/>
  <c r="S25" i="8" s="1"/>
  <c r="R32" i="8"/>
  <c r="R25" i="8" s="1"/>
  <c r="Q32" i="8"/>
  <c r="Q25" i="8" s="1"/>
  <c r="P32" i="8"/>
  <c r="P25" i="8" s="1"/>
  <c r="O32" i="8"/>
  <c r="O25" i="8" s="1"/>
  <c r="N32" i="8"/>
  <c r="N25" i="8" s="1"/>
  <c r="M32" i="8"/>
  <c r="M25" i="8" s="1"/>
  <c r="L32" i="8"/>
  <c r="L25" i="8" s="1"/>
  <c r="K32" i="8"/>
  <c r="K25" i="8" s="1"/>
  <c r="J32" i="8"/>
  <c r="J25" i="8" s="1"/>
  <c r="I32" i="8"/>
  <c r="I25" i="8" s="1"/>
  <c r="H32" i="8"/>
  <c r="H25" i="8" s="1"/>
  <c r="G32" i="8"/>
  <c r="G25" i="8" s="1"/>
  <c r="F32" i="8"/>
  <c r="F25" i="8" s="1"/>
  <c r="E32" i="8"/>
  <c r="E25" i="8" s="1"/>
  <c r="D32" i="8"/>
  <c r="D25" i="8" s="1"/>
  <c r="C32" i="8"/>
  <c r="C25" i="8" s="1"/>
  <c r="B26" i="8"/>
  <c r="B32" i="8"/>
  <c r="AE26" i="9"/>
  <c r="AE32" i="9"/>
  <c r="AD32" i="9"/>
  <c r="AD25" i="9" s="1"/>
  <c r="AC32" i="9"/>
  <c r="AC25" i="9" s="1"/>
  <c r="AB32" i="9"/>
  <c r="AB25" i="9" s="1"/>
  <c r="AA32" i="9"/>
  <c r="AA25" i="9" s="1"/>
  <c r="Z32" i="9"/>
  <c r="Z25" i="9" s="1"/>
  <c r="Y32" i="9"/>
  <c r="Y25" i="9" s="1"/>
  <c r="X32" i="9"/>
  <c r="X25" i="9" s="1"/>
  <c r="W32" i="9"/>
  <c r="W25" i="9" s="1"/>
  <c r="V32" i="9"/>
  <c r="V25" i="9" s="1"/>
  <c r="U32" i="9"/>
  <c r="U25" i="9" s="1"/>
  <c r="T32" i="9"/>
  <c r="T25" i="9" s="1"/>
  <c r="S32" i="9"/>
  <c r="S25" i="9" s="1"/>
  <c r="R32" i="9"/>
  <c r="R25" i="9" s="1"/>
  <c r="Q32" i="9"/>
  <c r="Q25" i="9" s="1"/>
  <c r="P32" i="9"/>
  <c r="P25" i="9" s="1"/>
  <c r="O32" i="9"/>
  <c r="O25" i="9" s="1"/>
  <c r="N32" i="9"/>
  <c r="N25" i="9" s="1"/>
  <c r="M32" i="9"/>
  <c r="M25" i="9" s="1"/>
  <c r="L32" i="9"/>
  <c r="L25" i="9" s="1"/>
  <c r="K32" i="9"/>
  <c r="K25" i="9" s="1"/>
  <c r="J32" i="9"/>
  <c r="J25" i="9" s="1"/>
  <c r="I32" i="9"/>
  <c r="I25" i="9" s="1"/>
  <c r="H32" i="9"/>
  <c r="H25" i="9" s="1"/>
  <c r="G32" i="9"/>
  <c r="G25" i="9" s="1"/>
  <c r="F32" i="9"/>
  <c r="F25" i="9" s="1"/>
  <c r="E32" i="9"/>
  <c r="E25" i="9" s="1"/>
  <c r="D32" i="9"/>
  <c r="D25" i="9" s="1"/>
  <c r="C32" i="9"/>
  <c r="C25" i="9" s="1"/>
  <c r="B26" i="9"/>
  <c r="B32" i="9"/>
  <c r="AF26" i="5"/>
  <c r="AF32" i="5"/>
  <c r="AE32" i="5"/>
  <c r="AE25" i="5" s="1"/>
  <c r="AD32" i="5"/>
  <c r="AD25" i="5" s="1"/>
  <c r="AC32" i="5"/>
  <c r="AC25" i="5" s="1"/>
  <c r="AB32" i="5"/>
  <c r="AB25" i="5" s="1"/>
  <c r="AA32" i="5"/>
  <c r="AA25" i="5" s="1"/>
  <c r="Z32" i="5"/>
  <c r="Z25" i="5" s="1"/>
  <c r="Y32" i="5"/>
  <c r="Y25" i="5" s="1"/>
  <c r="X32" i="5"/>
  <c r="X25" i="5" s="1"/>
  <c r="W32" i="5"/>
  <c r="W25" i="5" s="1"/>
  <c r="V32" i="5"/>
  <c r="V25" i="5" s="1"/>
  <c r="U25" i="5"/>
  <c r="T32" i="5"/>
  <c r="S32" i="5"/>
  <c r="S25" i="5" s="1"/>
  <c r="R32" i="5"/>
  <c r="R25" i="5" s="1"/>
  <c r="T25" i="5"/>
  <c r="Q32" i="5"/>
  <c r="Q25" i="5" s="1"/>
  <c r="P32" i="5"/>
  <c r="P25" i="5" s="1"/>
  <c r="O32" i="5"/>
  <c r="O25" i="5" s="1"/>
  <c r="N32" i="5"/>
  <c r="N25" i="5" s="1"/>
  <c r="M32" i="5"/>
  <c r="M25" i="5" s="1"/>
  <c r="L32" i="5"/>
  <c r="L25" i="5" s="1"/>
  <c r="K32" i="5"/>
  <c r="K25" i="5" s="1"/>
  <c r="J32" i="5"/>
  <c r="J25" i="5" s="1"/>
  <c r="I32" i="5"/>
  <c r="I25" i="5" s="1"/>
  <c r="H32" i="5"/>
  <c r="H25" i="5" s="1"/>
  <c r="G32" i="5"/>
  <c r="G25" i="5" s="1"/>
  <c r="F32" i="5"/>
  <c r="F25" i="5" s="1"/>
  <c r="E32" i="5"/>
  <c r="E25" i="5" s="1"/>
  <c r="D32" i="5"/>
  <c r="D25" i="5" s="1"/>
  <c r="C32" i="5"/>
  <c r="C25" i="5" s="1"/>
  <c r="B26" i="5"/>
  <c r="B32" i="5"/>
  <c r="AF26" i="10"/>
  <c r="AF32" i="10"/>
  <c r="AE32" i="10"/>
  <c r="AE25" i="10" s="1"/>
  <c r="AD32" i="10"/>
  <c r="AD25" i="10" s="1"/>
  <c r="AC32" i="10"/>
  <c r="AC25" i="10" s="1"/>
  <c r="AB32" i="10"/>
  <c r="AB25" i="10" s="1"/>
  <c r="AA32" i="10"/>
  <c r="AA25" i="10" s="1"/>
  <c r="Z32" i="10"/>
  <c r="Z25" i="10" s="1"/>
  <c r="Y32" i="10"/>
  <c r="Y25" i="10" s="1"/>
  <c r="X32" i="10"/>
  <c r="X25" i="10" s="1"/>
  <c r="W32" i="10"/>
  <c r="W25" i="10" s="1"/>
  <c r="V32" i="10"/>
  <c r="V25" i="10" s="1"/>
  <c r="U32" i="10"/>
  <c r="U25" i="10" s="1"/>
  <c r="T32" i="10"/>
  <c r="T25" i="10" s="1"/>
  <c r="S32" i="10"/>
  <c r="S25" i="10" s="1"/>
  <c r="R32" i="10"/>
  <c r="R25" i="10" s="1"/>
  <c r="Q32" i="10"/>
  <c r="Q25" i="10" s="1"/>
  <c r="P32" i="10"/>
  <c r="P25" i="10" s="1"/>
  <c r="O32" i="10"/>
  <c r="O25" i="10" s="1"/>
  <c r="N32" i="10"/>
  <c r="N25" i="10" s="1"/>
  <c r="M32" i="10"/>
  <c r="M25" i="10" s="1"/>
  <c r="L32" i="10"/>
  <c r="L25" i="10" s="1"/>
  <c r="K32" i="10"/>
  <c r="K25" i="10" s="1"/>
  <c r="J32" i="10"/>
  <c r="J25" i="10" s="1"/>
  <c r="I32" i="10"/>
  <c r="I25" i="10" s="1"/>
  <c r="H32" i="10"/>
  <c r="H25" i="10" s="1"/>
  <c r="G32" i="10"/>
  <c r="G25" i="10" s="1"/>
  <c r="F32" i="10"/>
  <c r="F25" i="10" s="1"/>
  <c r="E32" i="10"/>
  <c r="E25" i="10" s="1"/>
  <c r="D32" i="10"/>
  <c r="D25" i="10" s="1"/>
  <c r="C32" i="10"/>
  <c r="C25" i="10" s="1"/>
  <c r="B26" i="10"/>
  <c r="AG26" i="10" s="1"/>
  <c r="B32" i="10"/>
  <c r="AE26" i="11"/>
  <c r="AE32" i="11"/>
  <c r="AD32" i="11"/>
  <c r="AD25" i="11" s="1"/>
  <c r="AC32" i="11"/>
  <c r="AC25" i="11" s="1"/>
  <c r="AB32" i="11"/>
  <c r="AB25" i="11" s="1"/>
  <c r="AA32" i="11"/>
  <c r="AA25" i="11" s="1"/>
  <c r="Z32" i="11"/>
  <c r="Z25" i="11" s="1"/>
  <c r="Y32" i="11"/>
  <c r="Y25" i="11" s="1"/>
  <c r="X32" i="11"/>
  <c r="X25" i="11" s="1"/>
  <c r="W32" i="11"/>
  <c r="W25" i="11" s="1"/>
  <c r="V32" i="11"/>
  <c r="V25" i="11" s="1"/>
  <c r="U32" i="11"/>
  <c r="U25" i="11" s="1"/>
  <c r="T32" i="11"/>
  <c r="T25" i="11" s="1"/>
  <c r="S32" i="11"/>
  <c r="S25" i="11" s="1"/>
  <c r="R32" i="11"/>
  <c r="R25" i="11" s="1"/>
  <c r="Q32" i="11"/>
  <c r="Q25" i="11" s="1"/>
  <c r="P32" i="11"/>
  <c r="P25" i="11" s="1"/>
  <c r="O25" i="11"/>
  <c r="N32" i="11"/>
  <c r="N25" i="11" s="1"/>
  <c r="M32" i="11"/>
  <c r="M25" i="11" s="1"/>
  <c r="L32" i="11"/>
  <c r="L25" i="11" s="1"/>
  <c r="K32" i="11"/>
  <c r="K25" i="11" s="1"/>
  <c r="J32" i="11"/>
  <c r="J25" i="11" s="1"/>
  <c r="I32" i="11"/>
  <c r="I25" i="11" s="1"/>
  <c r="H32" i="11"/>
  <c r="H25" i="11" s="1"/>
  <c r="G32" i="11"/>
  <c r="G25" i="11" s="1"/>
  <c r="F32" i="11"/>
  <c r="F25" i="11" s="1"/>
  <c r="E32" i="11"/>
  <c r="E25" i="11" s="1"/>
  <c r="D32" i="11"/>
  <c r="D25" i="11" s="1"/>
  <c r="C32" i="11"/>
  <c r="C25" i="11" s="1"/>
  <c r="B32" i="11"/>
  <c r="B26" i="11"/>
  <c r="AF26" i="12"/>
  <c r="AF32" i="12"/>
  <c r="AF25" i="12" s="1"/>
  <c r="AE32" i="12"/>
  <c r="AE25" i="12" s="1"/>
  <c r="AD32" i="12"/>
  <c r="AD25" i="12" s="1"/>
  <c r="AC32" i="12"/>
  <c r="AC25" i="12" s="1"/>
  <c r="AB32" i="12"/>
  <c r="AB25" i="12" s="1"/>
  <c r="AA32" i="12"/>
  <c r="AA25" i="12" s="1"/>
  <c r="Z32" i="12"/>
  <c r="Z25" i="12" s="1"/>
  <c r="Y32" i="12"/>
  <c r="Y25" i="12" s="1"/>
  <c r="X32" i="12"/>
  <c r="X25" i="12" s="1"/>
  <c r="W32" i="12"/>
  <c r="W25" i="12" s="1"/>
  <c r="V32" i="12"/>
  <c r="V25" i="12" s="1"/>
  <c r="U32" i="12"/>
  <c r="U25" i="12" s="1"/>
  <c r="T32" i="12"/>
  <c r="T25" i="12" s="1"/>
  <c r="S32" i="12"/>
  <c r="S25" i="12" s="1"/>
  <c r="R32" i="12"/>
  <c r="R25" i="12" s="1"/>
  <c r="B26" i="12"/>
  <c r="Q32" i="12"/>
  <c r="Q25" i="12" s="1"/>
  <c r="P32" i="12"/>
  <c r="P25" i="12" s="1"/>
  <c r="O32" i="12"/>
  <c r="O25" i="12" s="1"/>
  <c r="N32" i="12"/>
  <c r="N25" i="12" s="1"/>
  <c r="M32" i="12"/>
  <c r="M25" i="12" s="1"/>
  <c r="L32" i="12"/>
  <c r="L25" i="12" s="1"/>
  <c r="K32" i="12"/>
  <c r="K25" i="12" s="1"/>
  <c r="J32" i="12"/>
  <c r="J25" i="12" s="1"/>
  <c r="I32" i="12"/>
  <c r="I25" i="12" s="1"/>
  <c r="H32" i="12"/>
  <c r="H25" i="12" s="1"/>
  <c r="G32" i="12"/>
  <c r="G25" i="12" s="1"/>
  <c r="F32" i="12"/>
  <c r="F25" i="12" s="1"/>
  <c r="E32" i="12"/>
  <c r="E25" i="12" s="1"/>
  <c r="D32" i="12"/>
  <c r="D25" i="12" s="1"/>
  <c r="C32" i="12"/>
  <c r="C25" i="12" s="1"/>
  <c r="B32" i="12"/>
  <c r="AE26" i="13"/>
  <c r="AE32" i="13"/>
  <c r="AD32" i="13"/>
  <c r="AD25" i="13" s="1"/>
  <c r="AC32" i="13"/>
  <c r="AC25" i="13" s="1"/>
  <c r="AB32" i="13"/>
  <c r="AB25" i="13" s="1"/>
  <c r="AA32" i="13"/>
  <c r="AA25" i="13" s="1"/>
  <c r="Z32" i="13"/>
  <c r="Z25" i="13" s="1"/>
  <c r="Y32" i="13"/>
  <c r="Y25" i="13" s="1"/>
  <c r="X32" i="13"/>
  <c r="X25" i="13" s="1"/>
  <c r="W32" i="13"/>
  <c r="W25" i="13" s="1"/>
  <c r="V32" i="13"/>
  <c r="V25" i="13" s="1"/>
  <c r="U32" i="13"/>
  <c r="U25" i="13" s="1"/>
  <c r="T32" i="13"/>
  <c r="S32" i="13"/>
  <c r="S25" i="13" s="1"/>
  <c r="R32" i="13"/>
  <c r="R25" i="13" s="1"/>
  <c r="Q32" i="13"/>
  <c r="Q25" i="13" s="1"/>
  <c r="P32" i="13"/>
  <c r="P25" i="13" s="1"/>
  <c r="O32" i="13"/>
  <c r="O25" i="13" s="1"/>
  <c r="N32" i="13"/>
  <c r="N25" i="13" s="1"/>
  <c r="M32" i="13"/>
  <c r="M25" i="13" s="1"/>
  <c r="L32" i="13"/>
  <c r="L25" i="13" s="1"/>
  <c r="K32" i="13"/>
  <c r="K25" i="13" s="1"/>
  <c r="J32" i="13"/>
  <c r="J25" i="13" s="1"/>
  <c r="I32" i="13"/>
  <c r="I25" i="13" s="1"/>
  <c r="H32" i="13"/>
  <c r="H25" i="13" s="1"/>
  <c r="G32" i="13"/>
  <c r="G25" i="13" s="1"/>
  <c r="F32" i="13"/>
  <c r="F25" i="13" s="1"/>
  <c r="E32" i="13"/>
  <c r="E25" i="13" s="1"/>
  <c r="D32" i="13"/>
  <c r="D25" i="13" s="1"/>
  <c r="C32" i="13"/>
  <c r="C25" i="13" s="1"/>
  <c r="B26" i="13"/>
  <c r="B32" i="13"/>
  <c r="AF26" i="14"/>
  <c r="B26" i="14"/>
  <c r="B25" i="14" s="1"/>
  <c r="AF32" i="14"/>
  <c r="AE32" i="14"/>
  <c r="AE25" i="14" s="1"/>
  <c r="AD32" i="14"/>
  <c r="AD25" i="14" s="1"/>
  <c r="AC32" i="14"/>
  <c r="AC25" i="14" s="1"/>
  <c r="AB32" i="14"/>
  <c r="AB25" i="14" s="1"/>
  <c r="AA32" i="14"/>
  <c r="AA25" i="14" s="1"/>
  <c r="Z32" i="14"/>
  <c r="Z25" i="14" s="1"/>
  <c r="Y32" i="14"/>
  <c r="Y25" i="14" s="1"/>
  <c r="X32" i="14"/>
  <c r="X25" i="14" s="1"/>
  <c r="W32" i="14"/>
  <c r="W25" i="14" s="1"/>
  <c r="V32" i="14"/>
  <c r="V25" i="14" s="1"/>
  <c r="U32" i="14"/>
  <c r="U25" i="14" s="1"/>
  <c r="T32" i="14"/>
  <c r="T25" i="14" s="1"/>
  <c r="S32" i="14"/>
  <c r="S25" i="14" s="1"/>
  <c r="R32" i="14"/>
  <c r="R25" i="14" s="1"/>
  <c r="Q32" i="14"/>
  <c r="Q25" i="14" s="1"/>
  <c r="P32" i="14"/>
  <c r="P25" i="14" s="1"/>
  <c r="O32" i="14"/>
  <c r="O25" i="14" s="1"/>
  <c r="N32" i="14"/>
  <c r="N25" i="14" s="1"/>
  <c r="M32" i="14"/>
  <c r="M25" i="14" s="1"/>
  <c r="L32" i="14"/>
  <c r="L25" i="14" s="1"/>
  <c r="L41" i="14" s="1"/>
  <c r="K32" i="14"/>
  <c r="K25" i="14" s="1"/>
  <c r="J32" i="14"/>
  <c r="J25" i="14" s="1"/>
  <c r="I32" i="14"/>
  <c r="I25" i="14" s="1"/>
  <c r="H32" i="14"/>
  <c r="H25" i="14" s="1"/>
  <c r="G32" i="14"/>
  <c r="G25" i="14" s="1"/>
  <c r="F32" i="14"/>
  <c r="F25" i="14" s="1"/>
  <c r="E32" i="14"/>
  <c r="D32" i="14"/>
  <c r="D25" i="14" s="1"/>
  <c r="C32" i="14"/>
  <c r="C25" i="14" s="1"/>
  <c r="B32" i="14"/>
  <c r="L25" i="15"/>
  <c r="B26" i="15"/>
  <c r="AF32" i="15"/>
  <c r="AF25" i="15" s="1"/>
  <c r="AE32" i="15"/>
  <c r="AE25" i="15" s="1"/>
  <c r="AD32" i="15"/>
  <c r="AD25" i="15" s="1"/>
  <c r="AC32" i="15"/>
  <c r="AC25" i="15" s="1"/>
  <c r="AB32" i="15"/>
  <c r="AB25" i="15" s="1"/>
  <c r="AA32" i="15"/>
  <c r="AA25" i="15" s="1"/>
  <c r="Z32" i="15"/>
  <c r="Z25" i="15" s="1"/>
  <c r="Y32" i="15"/>
  <c r="Y25" i="15" s="1"/>
  <c r="X32" i="15"/>
  <c r="X25" i="15" s="1"/>
  <c r="W32" i="15"/>
  <c r="W25" i="15" s="1"/>
  <c r="V32" i="15"/>
  <c r="V25" i="15" s="1"/>
  <c r="U32" i="15"/>
  <c r="U25" i="15" s="1"/>
  <c r="T32" i="15"/>
  <c r="T25" i="15" s="1"/>
  <c r="S32" i="15"/>
  <c r="S25" i="15" s="1"/>
  <c r="R32" i="15"/>
  <c r="R25" i="15" s="1"/>
  <c r="Q32" i="15"/>
  <c r="Q25" i="15" s="1"/>
  <c r="P32" i="15"/>
  <c r="P25" i="15" s="1"/>
  <c r="O32" i="15"/>
  <c r="O25" i="15" s="1"/>
  <c r="N32" i="15"/>
  <c r="N25" i="15" s="1"/>
  <c r="M32" i="15"/>
  <c r="M25" i="15" s="1"/>
  <c r="L32" i="15"/>
  <c r="K32" i="15"/>
  <c r="K25" i="15" s="1"/>
  <c r="J32" i="15"/>
  <c r="J25" i="15" s="1"/>
  <c r="I32" i="15"/>
  <c r="I25" i="15" s="1"/>
  <c r="H32" i="15"/>
  <c r="H25" i="15" s="1"/>
  <c r="G32" i="15"/>
  <c r="G25" i="15" s="1"/>
  <c r="F32" i="15"/>
  <c r="F25" i="15" s="1"/>
  <c r="E32" i="15"/>
  <c r="D32" i="15"/>
  <c r="D25" i="15" s="1"/>
  <c r="C32" i="15"/>
  <c r="C25" i="15" s="1"/>
  <c r="B32" i="15"/>
  <c r="S25" i="16"/>
  <c r="AD26" i="16"/>
  <c r="B26" i="16"/>
  <c r="AD32" i="16"/>
  <c r="AC32" i="16"/>
  <c r="AC25" i="16" s="1"/>
  <c r="AB32" i="16"/>
  <c r="AB25" i="16" s="1"/>
  <c r="AA32" i="16"/>
  <c r="AA25" i="16" s="1"/>
  <c r="Z32" i="16"/>
  <c r="Z25" i="16" s="1"/>
  <c r="Y32" i="16"/>
  <c r="Y25" i="16" s="1"/>
  <c r="X32" i="16"/>
  <c r="X25" i="16" s="1"/>
  <c r="W32" i="16"/>
  <c r="W25" i="16" s="1"/>
  <c r="V32" i="16"/>
  <c r="V25" i="16" s="1"/>
  <c r="U32" i="16"/>
  <c r="U25" i="16" s="1"/>
  <c r="T32" i="16"/>
  <c r="T25" i="16" s="1"/>
  <c r="S32" i="16"/>
  <c r="R32" i="16"/>
  <c r="R25" i="16" s="1"/>
  <c r="Q32" i="16"/>
  <c r="Q25" i="16" s="1"/>
  <c r="P32" i="16"/>
  <c r="P25" i="16" s="1"/>
  <c r="O32" i="16"/>
  <c r="O25" i="16" s="1"/>
  <c r="N32" i="16"/>
  <c r="N25" i="16" s="1"/>
  <c r="M32" i="16"/>
  <c r="M25" i="16" s="1"/>
  <c r="L32" i="16"/>
  <c r="L25" i="16" s="1"/>
  <c r="K32" i="16"/>
  <c r="K25" i="16" s="1"/>
  <c r="J32" i="16"/>
  <c r="J25" i="16" s="1"/>
  <c r="I32" i="16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C32" i="16"/>
  <c r="C25" i="16" s="1"/>
  <c r="B32" i="16"/>
  <c r="AE28" i="16"/>
  <c r="AE27" i="16"/>
  <c r="AG28" i="15"/>
  <c r="AG27" i="15"/>
  <c r="AG28" i="14"/>
  <c r="AG27" i="14"/>
  <c r="AF28" i="13"/>
  <c r="AF27" i="13"/>
  <c r="AG28" i="12"/>
  <c r="AG27" i="12"/>
  <c r="AF28" i="11"/>
  <c r="AF27" i="11"/>
  <c r="AG27" i="10"/>
  <c r="AG28" i="10"/>
  <c r="AG28" i="5"/>
  <c r="AG27" i="5"/>
  <c r="AF28" i="9"/>
  <c r="AF27" i="9"/>
  <c r="AG28" i="8"/>
  <c r="AG27" i="8"/>
  <c r="AF28" i="7"/>
  <c r="AF27" i="7"/>
  <c r="AG28" i="6"/>
  <c r="AD28" i="4"/>
  <c r="AD27" i="4"/>
  <c r="AG27" i="6"/>
  <c r="N12" i="17" l="1"/>
  <c r="O13" i="17"/>
  <c r="E25" i="14"/>
  <c r="T25" i="13"/>
  <c r="AF32" i="13"/>
  <c r="J25" i="6"/>
  <c r="AG32" i="6"/>
  <c r="J23" i="5"/>
  <c r="J41" i="5"/>
  <c r="Q13" i="14"/>
  <c r="P12" i="14"/>
  <c r="J12" i="14"/>
  <c r="AF26" i="11"/>
  <c r="B25" i="10"/>
  <c r="J20" i="5"/>
  <c r="AG26" i="8"/>
  <c r="AD25" i="16"/>
  <c r="AF25" i="14"/>
  <c r="G13" i="9"/>
  <c r="F12" i="9"/>
  <c r="I13" i="8"/>
  <c r="H12" i="8"/>
  <c r="G13" i="7"/>
  <c r="F12" i="7"/>
  <c r="H13" i="6"/>
  <c r="G12" i="6"/>
  <c r="G12" i="4"/>
  <c r="H13" i="4"/>
  <c r="AE12" i="5"/>
  <c r="AE25" i="7"/>
  <c r="X12" i="2"/>
  <c r="Y13" i="2"/>
  <c r="AE25" i="11"/>
  <c r="AF26" i="9"/>
  <c r="AF25" i="8"/>
  <c r="AF26" i="7"/>
  <c r="B25" i="6"/>
  <c r="AG25" i="6" s="1"/>
  <c r="AG32" i="15"/>
  <c r="B25" i="16"/>
  <c r="AE25" i="13"/>
  <c r="B25" i="13"/>
  <c r="AF25" i="13" s="1"/>
  <c r="AF26" i="13"/>
  <c r="AG26" i="12"/>
  <c r="B25" i="12"/>
  <c r="AG25" i="12" s="1"/>
  <c r="AF32" i="11"/>
  <c r="AF25" i="10"/>
  <c r="AF25" i="5"/>
  <c r="AG26" i="5"/>
  <c r="AG32" i="5"/>
  <c r="AG32" i="8"/>
  <c r="AE25" i="9"/>
  <c r="AF32" i="9"/>
  <c r="B25" i="7"/>
  <c r="AC25" i="4"/>
  <c r="T49" i="2"/>
  <c r="AF32" i="7"/>
  <c r="Y25" i="7"/>
  <c r="B25" i="4"/>
  <c r="B25" i="15"/>
  <c r="AG25" i="15" s="1"/>
  <c r="B25" i="11"/>
  <c r="B25" i="5"/>
  <c r="B25" i="8"/>
  <c r="AG25" i="8" s="1"/>
  <c r="B25" i="9"/>
  <c r="AF38" i="13"/>
  <c r="AE38" i="16"/>
  <c r="AG38" i="15"/>
  <c r="AG38" i="14"/>
  <c r="AG38" i="12"/>
  <c r="AF38" i="11"/>
  <c r="AG38" i="10"/>
  <c r="AG32" i="10" s="1"/>
  <c r="AG38" i="5"/>
  <c r="AF38" i="9"/>
  <c r="AG38" i="8"/>
  <c r="AF38" i="7"/>
  <c r="AG38" i="6"/>
  <c r="AD38" i="4"/>
  <c r="AC43" i="15"/>
  <c r="T43" i="13"/>
  <c r="P43" i="13"/>
  <c r="B43" i="13"/>
  <c r="Q43" i="12"/>
  <c r="P43" i="9"/>
  <c r="B43" i="2"/>
  <c r="B49" i="2" s="1"/>
  <c r="AG45" i="2"/>
  <c r="AF30" i="1"/>
  <c r="AF33" i="1"/>
  <c r="AE32" i="1"/>
  <c r="AE25" i="1" s="1"/>
  <c r="AE41" i="1" s="1"/>
  <c r="AE3" i="16"/>
  <c r="C4" i="16"/>
  <c r="D4" i="16"/>
  <c r="E4" i="16"/>
  <c r="F4" i="16"/>
  <c r="G4" i="16"/>
  <c r="H4" i="16"/>
  <c r="I4" i="16"/>
  <c r="J4" i="16"/>
  <c r="K4" i="16"/>
  <c r="L4" i="16"/>
  <c r="M4" i="16"/>
  <c r="N4" i="16"/>
  <c r="N43" i="16" s="1"/>
  <c r="O4" i="16"/>
  <c r="P4" i="16"/>
  <c r="Q4" i="16"/>
  <c r="R4" i="16"/>
  <c r="S4" i="16"/>
  <c r="T4" i="16"/>
  <c r="U4" i="16"/>
  <c r="V4" i="16"/>
  <c r="V43" i="16" s="1"/>
  <c r="W4" i="16"/>
  <c r="X4" i="16"/>
  <c r="Y4" i="16"/>
  <c r="Y43" i="16" s="1"/>
  <c r="Z4" i="16"/>
  <c r="AA4" i="16"/>
  <c r="AB4" i="16"/>
  <c r="AC4" i="16"/>
  <c r="AD4" i="16"/>
  <c r="AE8" i="16"/>
  <c r="AE7" i="16"/>
  <c r="AE6" i="16"/>
  <c r="AE5" i="16"/>
  <c r="B4" i="16"/>
  <c r="AG3" i="15"/>
  <c r="C4" i="15"/>
  <c r="D4" i="15"/>
  <c r="E4" i="15"/>
  <c r="F4" i="15"/>
  <c r="G4" i="15"/>
  <c r="H4" i="15"/>
  <c r="I4" i="15"/>
  <c r="I43" i="15" s="1"/>
  <c r="J4" i="15"/>
  <c r="K4" i="15"/>
  <c r="L4" i="15"/>
  <c r="M4" i="15"/>
  <c r="M43" i="15" s="1"/>
  <c r="N4" i="15"/>
  <c r="O4" i="15"/>
  <c r="P4" i="15"/>
  <c r="Q4" i="15"/>
  <c r="Q43" i="15" s="1"/>
  <c r="R4" i="15"/>
  <c r="S4" i="15"/>
  <c r="T4" i="15"/>
  <c r="U4" i="15"/>
  <c r="V4" i="15"/>
  <c r="W4" i="15"/>
  <c r="X4" i="15"/>
  <c r="Y4" i="15"/>
  <c r="Y43" i="15" s="1"/>
  <c r="Z4" i="15"/>
  <c r="AA4" i="15"/>
  <c r="AB4" i="15"/>
  <c r="AC4" i="15"/>
  <c r="AD4" i="15"/>
  <c r="AE4" i="15"/>
  <c r="AF4" i="15"/>
  <c r="AG8" i="15"/>
  <c r="AG7" i="15"/>
  <c r="AG6" i="15"/>
  <c r="AG5" i="15"/>
  <c r="B4" i="15"/>
  <c r="AG3" i="14"/>
  <c r="C4" i="14"/>
  <c r="D4" i="14"/>
  <c r="E4" i="14"/>
  <c r="F4" i="14"/>
  <c r="G4" i="14"/>
  <c r="H4" i="14"/>
  <c r="H43" i="14" s="1"/>
  <c r="I4" i="14"/>
  <c r="J4" i="14"/>
  <c r="K4" i="14"/>
  <c r="L4" i="14"/>
  <c r="M4" i="14"/>
  <c r="N4" i="14"/>
  <c r="O4" i="14"/>
  <c r="P4" i="14"/>
  <c r="Q4" i="14"/>
  <c r="R4" i="14"/>
  <c r="S4" i="14"/>
  <c r="T4" i="14"/>
  <c r="T43" i="14" s="1"/>
  <c r="U4" i="14"/>
  <c r="V4" i="14"/>
  <c r="V43" i="14" s="1"/>
  <c r="W4" i="14"/>
  <c r="X4" i="14"/>
  <c r="Y4" i="14"/>
  <c r="Z4" i="14"/>
  <c r="AA4" i="14"/>
  <c r="AB4" i="14"/>
  <c r="AC4" i="14"/>
  <c r="AD4" i="14"/>
  <c r="AE4" i="14"/>
  <c r="AF4" i="14"/>
  <c r="AG8" i="14"/>
  <c r="AG7" i="14"/>
  <c r="AG6" i="14"/>
  <c r="AG5" i="14"/>
  <c r="B4" i="14"/>
  <c r="AF3" i="13"/>
  <c r="AE4" i="13"/>
  <c r="AD4" i="13"/>
  <c r="AC4" i="13"/>
  <c r="AC43" i="13" s="1"/>
  <c r="V4" i="13"/>
  <c r="U4" i="13"/>
  <c r="T4" i="13"/>
  <c r="S4" i="13"/>
  <c r="R4" i="13"/>
  <c r="Q4" i="13"/>
  <c r="P4" i="13"/>
  <c r="O4" i="13"/>
  <c r="W4" i="13"/>
  <c r="X4" i="13"/>
  <c r="Y4" i="13"/>
  <c r="AA4" i="13"/>
  <c r="AB4" i="13"/>
  <c r="N4" i="13"/>
  <c r="M4" i="13"/>
  <c r="L4" i="13"/>
  <c r="K4" i="13"/>
  <c r="J4" i="13"/>
  <c r="I4" i="13"/>
  <c r="I43" i="13" s="1"/>
  <c r="H4" i="13"/>
  <c r="H43" i="13" s="1"/>
  <c r="G4" i="13"/>
  <c r="F4" i="13"/>
  <c r="E4" i="13"/>
  <c r="D4" i="13"/>
  <c r="Z4" i="13"/>
  <c r="C4" i="13"/>
  <c r="B4" i="13"/>
  <c r="AF8" i="13"/>
  <c r="AF7" i="13"/>
  <c r="AF6" i="13"/>
  <c r="AF5" i="13"/>
  <c r="AG3" i="12"/>
  <c r="C4" i="12"/>
  <c r="D4" i="12"/>
  <c r="D43" i="12" s="1"/>
  <c r="E4" i="12"/>
  <c r="E43" i="12" s="1"/>
  <c r="F4" i="12"/>
  <c r="G4" i="12"/>
  <c r="H4" i="12"/>
  <c r="I4" i="12"/>
  <c r="I43" i="12" s="1"/>
  <c r="J4" i="12"/>
  <c r="K4" i="12"/>
  <c r="L4" i="12"/>
  <c r="M4" i="12"/>
  <c r="M43" i="12" s="1"/>
  <c r="N4" i="12"/>
  <c r="O4" i="12"/>
  <c r="P4" i="12"/>
  <c r="Q4" i="12"/>
  <c r="R4" i="12"/>
  <c r="S4" i="12"/>
  <c r="T4" i="12"/>
  <c r="U4" i="12"/>
  <c r="U43" i="12" s="1"/>
  <c r="V4" i="12"/>
  <c r="W4" i="12"/>
  <c r="X4" i="12"/>
  <c r="X43" i="12" s="1"/>
  <c r="Y4" i="12"/>
  <c r="Z4" i="12"/>
  <c r="AA4" i="12"/>
  <c r="AB4" i="12"/>
  <c r="AC4" i="12"/>
  <c r="AD4" i="12"/>
  <c r="AE4" i="12"/>
  <c r="AF4" i="12"/>
  <c r="AG8" i="12"/>
  <c r="AG7" i="12"/>
  <c r="AG6" i="12"/>
  <c r="AG5" i="12"/>
  <c r="B4" i="12"/>
  <c r="AF3" i="11"/>
  <c r="AF8" i="11"/>
  <c r="AF7" i="11"/>
  <c r="AF6" i="11"/>
  <c r="AF5" i="11"/>
  <c r="U4" i="11"/>
  <c r="V4" i="11"/>
  <c r="X4" i="11"/>
  <c r="X43" i="11" s="1"/>
  <c r="Y4" i="11"/>
  <c r="Z4" i="11"/>
  <c r="AE4" i="11"/>
  <c r="AD4" i="11"/>
  <c r="AD43" i="11" s="1"/>
  <c r="AC4" i="11"/>
  <c r="AC43" i="11" s="1"/>
  <c r="AB4" i="11"/>
  <c r="AA4" i="11"/>
  <c r="W4" i="11"/>
  <c r="T4" i="11"/>
  <c r="T43" i="11" s="1"/>
  <c r="S4" i="11"/>
  <c r="R4" i="11"/>
  <c r="Q4" i="11"/>
  <c r="Q43" i="11" s="1"/>
  <c r="P4" i="11"/>
  <c r="O4" i="11"/>
  <c r="N4" i="11"/>
  <c r="M4" i="11"/>
  <c r="M43" i="11" s="1"/>
  <c r="L4" i="11"/>
  <c r="L43" i="11" s="1"/>
  <c r="K4" i="11"/>
  <c r="J4" i="11"/>
  <c r="I4" i="11"/>
  <c r="I43" i="11" s="1"/>
  <c r="H4" i="11"/>
  <c r="G4" i="11"/>
  <c r="F4" i="11"/>
  <c r="E4" i="11"/>
  <c r="E43" i="11" s="1"/>
  <c r="D4" i="11"/>
  <c r="D43" i="11" s="1"/>
  <c r="C4" i="11"/>
  <c r="B4" i="11"/>
  <c r="AG3" i="10"/>
  <c r="AG8" i="10"/>
  <c r="AG7" i="10"/>
  <c r="AG6" i="10"/>
  <c r="AG5" i="10"/>
  <c r="AF4" i="10"/>
  <c r="AF43" i="10" s="1"/>
  <c r="AE4" i="10"/>
  <c r="AD4" i="10"/>
  <c r="AD43" i="10" s="1"/>
  <c r="AC4" i="10"/>
  <c r="AB4" i="10"/>
  <c r="AB43" i="10" s="1"/>
  <c r="AA4" i="10"/>
  <c r="AA43" i="10" s="1"/>
  <c r="Z4" i="10"/>
  <c r="Y4" i="10"/>
  <c r="X4" i="10"/>
  <c r="X43" i="10" s="1"/>
  <c r="W4" i="10"/>
  <c r="W43" i="10" s="1"/>
  <c r="V4" i="10"/>
  <c r="V43" i="10" s="1"/>
  <c r="U4" i="10"/>
  <c r="T4" i="10"/>
  <c r="S4" i="10"/>
  <c r="R4" i="10"/>
  <c r="Q4" i="10"/>
  <c r="P4" i="10"/>
  <c r="P43" i="10" s="1"/>
  <c r="O4" i="10"/>
  <c r="N4" i="10"/>
  <c r="M4" i="10"/>
  <c r="L4" i="10"/>
  <c r="K4" i="10"/>
  <c r="J4" i="10"/>
  <c r="I4" i="10"/>
  <c r="H4" i="10"/>
  <c r="H43" i="10" s="1"/>
  <c r="G4" i="10"/>
  <c r="F4" i="10"/>
  <c r="E4" i="10"/>
  <c r="D4" i="10"/>
  <c r="D43" i="10" s="1"/>
  <c r="C4" i="10"/>
  <c r="C43" i="10" s="1"/>
  <c r="B4" i="10"/>
  <c r="AG3" i="5"/>
  <c r="AG8" i="5"/>
  <c r="AG7" i="5"/>
  <c r="AG6" i="5"/>
  <c r="AG5" i="5"/>
  <c r="AF4" i="5"/>
  <c r="AF43" i="5" s="1"/>
  <c r="AE4" i="5"/>
  <c r="AD4" i="5"/>
  <c r="AC4" i="5"/>
  <c r="AB4" i="5"/>
  <c r="AB43" i="5" s="1"/>
  <c r="AA4" i="5"/>
  <c r="Z4" i="5"/>
  <c r="Y4" i="5"/>
  <c r="X4" i="5"/>
  <c r="W4" i="5"/>
  <c r="V4" i="5"/>
  <c r="U4" i="5"/>
  <c r="T4" i="5"/>
  <c r="S4" i="5"/>
  <c r="R4" i="5"/>
  <c r="Q4" i="5"/>
  <c r="P4" i="5"/>
  <c r="P43" i="5" s="1"/>
  <c r="O4" i="5"/>
  <c r="N4" i="5"/>
  <c r="M4" i="5"/>
  <c r="L4" i="5"/>
  <c r="L43" i="5" s="1"/>
  <c r="K4" i="5"/>
  <c r="J43" i="5"/>
  <c r="I4" i="5"/>
  <c r="H4" i="5"/>
  <c r="G4" i="5"/>
  <c r="F4" i="5"/>
  <c r="E4" i="5"/>
  <c r="D4" i="5"/>
  <c r="C4" i="5"/>
  <c r="B4" i="5"/>
  <c r="AF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X43" i="9" s="1"/>
  <c r="Y4" i="9"/>
  <c r="Z4" i="9"/>
  <c r="AA4" i="9"/>
  <c r="AB4" i="9"/>
  <c r="AC4" i="9"/>
  <c r="AD4" i="9"/>
  <c r="AF8" i="9"/>
  <c r="AF7" i="9"/>
  <c r="AF6" i="9"/>
  <c r="AF5" i="9"/>
  <c r="AE4" i="9"/>
  <c r="AG3" i="8"/>
  <c r="AG8" i="8"/>
  <c r="AG7" i="8"/>
  <c r="AG6" i="8"/>
  <c r="AG5" i="8"/>
  <c r="AF4" i="8"/>
  <c r="AE4" i="8"/>
  <c r="AD4" i="8"/>
  <c r="AD43" i="8" s="1"/>
  <c r="AC4" i="8"/>
  <c r="AB4" i="8"/>
  <c r="AA4" i="8"/>
  <c r="Z4" i="8"/>
  <c r="Z43" i="8" s="1"/>
  <c r="Y4" i="8"/>
  <c r="X4" i="8"/>
  <c r="W4" i="8"/>
  <c r="V4" i="8"/>
  <c r="U4" i="8"/>
  <c r="T4" i="8"/>
  <c r="S4" i="8"/>
  <c r="R4" i="8"/>
  <c r="R43" i="8" s="1"/>
  <c r="Q4" i="8"/>
  <c r="P4" i="8"/>
  <c r="O4" i="8"/>
  <c r="N4" i="8"/>
  <c r="M4" i="8"/>
  <c r="L4" i="8"/>
  <c r="K4" i="8"/>
  <c r="J4" i="8"/>
  <c r="J43" i="8" s="1"/>
  <c r="I4" i="8"/>
  <c r="H4" i="8"/>
  <c r="G4" i="8"/>
  <c r="F4" i="8"/>
  <c r="E4" i="8"/>
  <c r="D4" i="8"/>
  <c r="C4" i="8"/>
  <c r="B4" i="8"/>
  <c r="AF8" i="7"/>
  <c r="AF7" i="7"/>
  <c r="AF6" i="7"/>
  <c r="AF5" i="7"/>
  <c r="AF3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D8" i="4"/>
  <c r="AD7" i="4"/>
  <c r="AD6" i="4"/>
  <c r="AD5" i="4"/>
  <c r="AD3" i="4"/>
  <c r="AG3" i="6"/>
  <c r="AG8" i="6"/>
  <c r="AG7" i="6"/>
  <c r="AG6" i="6"/>
  <c r="AG5" i="6"/>
  <c r="Q4" i="6"/>
  <c r="R4" i="6"/>
  <c r="S4" i="6"/>
  <c r="S43" i="6" s="1"/>
  <c r="T4" i="6"/>
  <c r="U4" i="6"/>
  <c r="V4" i="6"/>
  <c r="P4" i="6"/>
  <c r="P43" i="6" s="1"/>
  <c r="O4" i="6"/>
  <c r="W4" i="6"/>
  <c r="AA4" i="6"/>
  <c r="Z4" i="6"/>
  <c r="AF4" i="6"/>
  <c r="AE4" i="6"/>
  <c r="AD4" i="6"/>
  <c r="AC4" i="6"/>
  <c r="AB4" i="6"/>
  <c r="Y4" i="6"/>
  <c r="X4" i="6"/>
  <c r="X43" i="6" s="1"/>
  <c r="N4" i="6"/>
  <c r="M4" i="6"/>
  <c r="L4" i="6"/>
  <c r="K4" i="6"/>
  <c r="K43" i="6" s="1"/>
  <c r="J4" i="6"/>
  <c r="I4" i="6"/>
  <c r="H4" i="6"/>
  <c r="G4" i="6"/>
  <c r="G43" i="6" s="1"/>
  <c r="F4" i="6"/>
  <c r="E4" i="6"/>
  <c r="D4" i="6"/>
  <c r="C4" i="6"/>
  <c r="C43" i="6" s="1"/>
  <c r="B4" i="6"/>
  <c r="W4" i="4"/>
  <c r="W43" i="4" s="1"/>
  <c r="X4" i="4"/>
  <c r="Y4" i="4"/>
  <c r="Y43" i="4" s="1"/>
  <c r="Z4" i="4"/>
  <c r="AC4" i="4"/>
  <c r="AC43" i="4" s="1"/>
  <c r="AB4" i="4"/>
  <c r="AA4" i="4"/>
  <c r="V4" i="4"/>
  <c r="U4" i="4"/>
  <c r="T4" i="4"/>
  <c r="S4" i="4"/>
  <c r="R4" i="4"/>
  <c r="Q4" i="4"/>
  <c r="Q43" i="4" s="1"/>
  <c r="P4" i="4"/>
  <c r="O4" i="4"/>
  <c r="N4" i="4"/>
  <c r="M4" i="4"/>
  <c r="M43" i="4" s="1"/>
  <c r="L4" i="4"/>
  <c r="K4" i="4"/>
  <c r="J4" i="4"/>
  <c r="I4" i="4"/>
  <c r="I43" i="4" s="1"/>
  <c r="H4" i="4"/>
  <c r="G4" i="4"/>
  <c r="F4" i="4"/>
  <c r="E4" i="4"/>
  <c r="D4" i="4"/>
  <c r="C4" i="4"/>
  <c r="B4" i="4"/>
  <c r="AC32" i="2"/>
  <c r="AC25" i="2" s="1"/>
  <c r="AB32" i="2"/>
  <c r="AB25" i="2" s="1"/>
  <c r="AA32" i="2"/>
  <c r="Z32" i="2"/>
  <c r="Z25" i="2" s="1"/>
  <c r="Y32" i="2"/>
  <c r="Y25" i="2" s="1"/>
  <c r="X32" i="2"/>
  <c r="W32" i="2"/>
  <c r="V32" i="2"/>
  <c r="V25" i="2" s="1"/>
  <c r="B26" i="1"/>
  <c r="AF26" i="1" s="1"/>
  <c r="V22" i="2"/>
  <c r="P13" i="17" l="1"/>
  <c r="O12" i="17"/>
  <c r="J49" i="5"/>
  <c r="AG25" i="10"/>
  <c r="R13" i="14"/>
  <c r="Q12" i="14"/>
  <c r="L12" i="14"/>
  <c r="K12" i="14"/>
  <c r="AF4" i="9"/>
  <c r="AF22" i="9" s="1"/>
  <c r="AF23" i="9" s="1"/>
  <c r="H13" i="9"/>
  <c r="I13" i="9" s="1"/>
  <c r="J13" i="9" s="1"/>
  <c r="K13" i="9" s="1"/>
  <c r="G12" i="9"/>
  <c r="J13" i="8"/>
  <c r="I12" i="8"/>
  <c r="H13" i="7"/>
  <c r="G12" i="7"/>
  <c r="I13" i="6"/>
  <c r="H12" i="6"/>
  <c r="I13" i="4"/>
  <c r="H12" i="4"/>
  <c r="AF12" i="5"/>
  <c r="AF25" i="11"/>
  <c r="AF25" i="7"/>
  <c r="Z13" i="2"/>
  <c r="Y12" i="2"/>
  <c r="AE4" i="16"/>
  <c r="AE22" i="16" s="1"/>
  <c r="AE23" i="16" s="1"/>
  <c r="AG4" i="15"/>
  <c r="AG4" i="12"/>
  <c r="AG4" i="10"/>
  <c r="AG20" i="10" s="1"/>
  <c r="AG25" i="5"/>
  <c r="F20" i="8"/>
  <c r="F22" i="8"/>
  <c r="N20" i="8"/>
  <c r="N22" i="8"/>
  <c r="V22" i="8"/>
  <c r="V20" i="8"/>
  <c r="N43" i="8"/>
  <c r="G22" i="8"/>
  <c r="G20" i="8"/>
  <c r="O22" i="8"/>
  <c r="O20" i="8"/>
  <c r="W22" i="8"/>
  <c r="W20" i="8"/>
  <c r="AE22" i="8"/>
  <c r="AE20" i="8"/>
  <c r="O43" i="8"/>
  <c r="AE43" i="8"/>
  <c r="AG4" i="8"/>
  <c r="D22" i="8"/>
  <c r="D20" i="8"/>
  <c r="H43" i="8"/>
  <c r="H20" i="8"/>
  <c r="H22" i="8"/>
  <c r="L43" i="8"/>
  <c r="L22" i="8"/>
  <c r="L20" i="8"/>
  <c r="P43" i="8"/>
  <c r="P20" i="8"/>
  <c r="P22" i="8"/>
  <c r="T43" i="8"/>
  <c r="T22" i="8"/>
  <c r="T20" i="8"/>
  <c r="X43" i="8"/>
  <c r="X20" i="8"/>
  <c r="X22" i="8"/>
  <c r="AB43" i="8"/>
  <c r="AB22" i="8"/>
  <c r="AB20" i="8"/>
  <c r="AF43" i="8"/>
  <c r="AF20" i="8"/>
  <c r="AF22" i="8"/>
  <c r="B22" i="8"/>
  <c r="B20" i="8"/>
  <c r="J22" i="8"/>
  <c r="J20" i="8"/>
  <c r="R22" i="8"/>
  <c r="R20" i="8"/>
  <c r="Z22" i="8"/>
  <c r="Z20" i="8"/>
  <c r="AD20" i="8"/>
  <c r="AD22" i="8"/>
  <c r="F43" i="8"/>
  <c r="V43" i="8"/>
  <c r="C22" i="8"/>
  <c r="C20" i="8"/>
  <c r="K22" i="8"/>
  <c r="K20" i="8"/>
  <c r="S20" i="8"/>
  <c r="S22" i="8"/>
  <c r="AA22" i="8"/>
  <c r="AA20" i="8"/>
  <c r="G43" i="8"/>
  <c r="W43" i="8"/>
  <c r="E43" i="8"/>
  <c r="E22" i="8"/>
  <c r="E20" i="8"/>
  <c r="I43" i="8"/>
  <c r="I22" i="8"/>
  <c r="I20" i="8"/>
  <c r="M43" i="8"/>
  <c r="M22" i="8"/>
  <c r="M20" i="8"/>
  <c r="Q43" i="8"/>
  <c r="Q22" i="8"/>
  <c r="Q20" i="8"/>
  <c r="U43" i="8"/>
  <c r="U20" i="8"/>
  <c r="U22" i="8"/>
  <c r="Y43" i="8"/>
  <c r="Y22" i="8"/>
  <c r="Y20" i="8"/>
  <c r="AC43" i="8"/>
  <c r="AC20" i="8"/>
  <c r="AC22" i="8"/>
  <c r="C43" i="8"/>
  <c r="K43" i="8"/>
  <c r="S43" i="8"/>
  <c r="AA43" i="8"/>
  <c r="Z43" i="16"/>
  <c r="Z22" i="16"/>
  <c r="Z20" i="16"/>
  <c r="R22" i="16"/>
  <c r="R20" i="16"/>
  <c r="J22" i="16"/>
  <c r="J20" i="16"/>
  <c r="F22" i="16"/>
  <c r="F20" i="16"/>
  <c r="U20" i="16"/>
  <c r="U22" i="16"/>
  <c r="X43" i="16"/>
  <c r="X22" i="16"/>
  <c r="X20" i="16"/>
  <c r="P43" i="16"/>
  <c r="P20" i="16"/>
  <c r="P22" i="16"/>
  <c r="L43" i="16"/>
  <c r="L22" i="16"/>
  <c r="L20" i="16"/>
  <c r="H43" i="16"/>
  <c r="H22" i="16"/>
  <c r="H20" i="16"/>
  <c r="F43" i="16"/>
  <c r="AD43" i="16"/>
  <c r="AD22" i="16"/>
  <c r="AD20" i="16"/>
  <c r="V22" i="16"/>
  <c r="V20" i="16"/>
  <c r="N22" i="16"/>
  <c r="N20" i="16"/>
  <c r="J43" i="16"/>
  <c r="R43" i="16"/>
  <c r="AC22" i="16"/>
  <c r="AC20" i="16"/>
  <c r="Y20" i="16"/>
  <c r="Y22" i="16"/>
  <c r="Q22" i="16"/>
  <c r="Q20" i="16"/>
  <c r="M22" i="16"/>
  <c r="M20" i="16"/>
  <c r="I22" i="16"/>
  <c r="I20" i="16"/>
  <c r="E22" i="16"/>
  <c r="E20" i="16"/>
  <c r="E43" i="16"/>
  <c r="M43" i="16"/>
  <c r="U43" i="16"/>
  <c r="AC43" i="16"/>
  <c r="AB43" i="16"/>
  <c r="AB20" i="16"/>
  <c r="AB22" i="16"/>
  <c r="T43" i="16"/>
  <c r="T22" i="16"/>
  <c r="T20" i="16"/>
  <c r="D43" i="16"/>
  <c r="D20" i="16"/>
  <c r="D22" i="16"/>
  <c r="B43" i="16"/>
  <c r="B22" i="16"/>
  <c r="B20" i="16"/>
  <c r="AA43" i="16"/>
  <c r="AA20" i="16"/>
  <c r="AA22" i="16"/>
  <c r="W43" i="16"/>
  <c r="W20" i="16"/>
  <c r="W22" i="16"/>
  <c r="S43" i="16"/>
  <c r="S20" i="16"/>
  <c r="S22" i="16"/>
  <c r="O43" i="16"/>
  <c r="O22" i="16"/>
  <c r="O20" i="16"/>
  <c r="K43" i="16"/>
  <c r="K22" i="16"/>
  <c r="K20" i="16"/>
  <c r="G43" i="16"/>
  <c r="G22" i="16"/>
  <c r="G20" i="16"/>
  <c r="C43" i="16"/>
  <c r="C22" i="16"/>
  <c r="C20" i="16"/>
  <c r="I43" i="16"/>
  <c r="Q43" i="16"/>
  <c r="AG22" i="15"/>
  <c r="AG23" i="15" s="1"/>
  <c r="AG20" i="15"/>
  <c r="AF43" i="15"/>
  <c r="AF22" i="15"/>
  <c r="AF20" i="15"/>
  <c r="AB43" i="15"/>
  <c r="AB20" i="15"/>
  <c r="AB22" i="15"/>
  <c r="X43" i="15"/>
  <c r="X20" i="15"/>
  <c r="X22" i="15"/>
  <c r="T43" i="15"/>
  <c r="T22" i="15"/>
  <c r="T20" i="15"/>
  <c r="P43" i="15"/>
  <c r="P22" i="15"/>
  <c r="P20" i="15"/>
  <c r="L43" i="15"/>
  <c r="L22" i="15"/>
  <c r="L20" i="15"/>
  <c r="H43" i="15"/>
  <c r="H22" i="15"/>
  <c r="H20" i="15"/>
  <c r="D43" i="15"/>
  <c r="D20" i="15"/>
  <c r="D22" i="15"/>
  <c r="AE43" i="15"/>
  <c r="AE20" i="15"/>
  <c r="AE22" i="15"/>
  <c r="AA43" i="15"/>
  <c r="AA22" i="15"/>
  <c r="AA20" i="15"/>
  <c r="W43" i="15"/>
  <c r="W22" i="15"/>
  <c r="W20" i="15"/>
  <c r="S43" i="15"/>
  <c r="S20" i="15"/>
  <c r="S22" i="15"/>
  <c r="O43" i="15"/>
  <c r="O20" i="15"/>
  <c r="O22" i="15"/>
  <c r="K43" i="15"/>
  <c r="K20" i="15"/>
  <c r="K22" i="15"/>
  <c r="G43" i="15"/>
  <c r="G20" i="15"/>
  <c r="G22" i="15"/>
  <c r="C43" i="15"/>
  <c r="C20" i="15"/>
  <c r="C22" i="15"/>
  <c r="AD43" i="15"/>
  <c r="AD20" i="15"/>
  <c r="AD22" i="15"/>
  <c r="Z43" i="15"/>
  <c r="Z20" i="15"/>
  <c r="Z22" i="15"/>
  <c r="V43" i="15"/>
  <c r="V20" i="15"/>
  <c r="V22" i="15"/>
  <c r="R43" i="15"/>
  <c r="R20" i="15"/>
  <c r="R22" i="15"/>
  <c r="N43" i="15"/>
  <c r="N22" i="15"/>
  <c r="N20" i="15"/>
  <c r="J43" i="15"/>
  <c r="J22" i="15"/>
  <c r="J20" i="15"/>
  <c r="F43" i="15"/>
  <c r="F20" i="15"/>
  <c r="F22" i="15"/>
  <c r="B22" i="15"/>
  <c r="B20" i="15"/>
  <c r="AC22" i="15"/>
  <c r="AC20" i="15"/>
  <c r="Y22" i="15"/>
  <c r="Y20" i="15"/>
  <c r="U22" i="15"/>
  <c r="U20" i="15"/>
  <c r="Q20" i="15"/>
  <c r="Q22" i="15"/>
  <c r="M22" i="15"/>
  <c r="M20" i="15"/>
  <c r="I22" i="15"/>
  <c r="I20" i="15"/>
  <c r="E20" i="15"/>
  <c r="E22" i="15"/>
  <c r="E43" i="15"/>
  <c r="U43" i="15"/>
  <c r="AD22" i="14"/>
  <c r="AD20" i="14"/>
  <c r="Z22" i="14"/>
  <c r="Z20" i="14"/>
  <c r="R43" i="14"/>
  <c r="R20" i="14"/>
  <c r="R22" i="14"/>
  <c r="N43" i="14"/>
  <c r="N22" i="14"/>
  <c r="N20" i="14"/>
  <c r="F43" i="14"/>
  <c r="F22" i="14"/>
  <c r="F20" i="14"/>
  <c r="Y43" i="14"/>
  <c r="Y20" i="14"/>
  <c r="Y22" i="14"/>
  <c r="M43" i="14"/>
  <c r="M22" i="14"/>
  <c r="M20" i="14"/>
  <c r="E43" i="14"/>
  <c r="E20" i="14"/>
  <c r="E22" i="14"/>
  <c r="AG4" i="14"/>
  <c r="AF43" i="14"/>
  <c r="AF20" i="14"/>
  <c r="AF22" i="14"/>
  <c r="AB43" i="14"/>
  <c r="AB22" i="14"/>
  <c r="AB20" i="14"/>
  <c r="X43" i="14"/>
  <c r="X22" i="14"/>
  <c r="X20" i="14"/>
  <c r="T22" i="14"/>
  <c r="T20" i="14"/>
  <c r="P22" i="14"/>
  <c r="P20" i="14"/>
  <c r="L23" i="14"/>
  <c r="L20" i="14"/>
  <c r="H22" i="14"/>
  <c r="H20" i="14"/>
  <c r="D43" i="14"/>
  <c r="D22" i="14"/>
  <c r="D20" i="14"/>
  <c r="L43" i="14"/>
  <c r="L49" i="14" s="1"/>
  <c r="Z43" i="14"/>
  <c r="V20" i="14"/>
  <c r="V22" i="14"/>
  <c r="J43" i="14"/>
  <c r="J20" i="14"/>
  <c r="J22" i="14"/>
  <c r="B22" i="14"/>
  <c r="B20" i="14"/>
  <c r="AC43" i="14"/>
  <c r="AC22" i="14"/>
  <c r="AC20" i="14"/>
  <c r="U43" i="14"/>
  <c r="U22" i="14"/>
  <c r="U20" i="14"/>
  <c r="Q43" i="14"/>
  <c r="Q22" i="14"/>
  <c r="Q20" i="14"/>
  <c r="I43" i="14"/>
  <c r="I22" i="14"/>
  <c r="I20" i="14"/>
  <c r="AE43" i="14"/>
  <c r="AE20" i="14"/>
  <c r="AE22" i="14"/>
  <c r="AA43" i="14"/>
  <c r="AA20" i="14"/>
  <c r="AA22" i="14"/>
  <c r="W43" i="14"/>
  <c r="W20" i="14"/>
  <c r="W22" i="14"/>
  <c r="S43" i="14"/>
  <c r="S20" i="14"/>
  <c r="S22" i="14"/>
  <c r="O43" i="14"/>
  <c r="O20" i="14"/>
  <c r="O22" i="14"/>
  <c r="K43" i="14"/>
  <c r="K20" i="14"/>
  <c r="K22" i="14"/>
  <c r="G43" i="14"/>
  <c r="G22" i="14"/>
  <c r="G20" i="14"/>
  <c r="C43" i="14"/>
  <c r="C22" i="14"/>
  <c r="C20" i="14"/>
  <c r="P43" i="14"/>
  <c r="AD43" i="14"/>
  <c r="K43" i="13"/>
  <c r="K20" i="13"/>
  <c r="K22" i="13"/>
  <c r="W43" i="13"/>
  <c r="W22" i="13"/>
  <c r="W20" i="13"/>
  <c r="V43" i="13"/>
  <c r="V22" i="13"/>
  <c r="V20" i="13"/>
  <c r="AD43" i="13"/>
  <c r="AD22" i="13"/>
  <c r="AD20" i="13"/>
  <c r="Z43" i="13"/>
  <c r="Z22" i="13"/>
  <c r="Z20" i="13"/>
  <c r="G43" i="13"/>
  <c r="G20" i="13"/>
  <c r="G22" i="13"/>
  <c r="AB22" i="13"/>
  <c r="AB20" i="13"/>
  <c r="R43" i="13"/>
  <c r="R22" i="13"/>
  <c r="R20" i="13"/>
  <c r="D43" i="13"/>
  <c r="D20" i="13"/>
  <c r="D22" i="13"/>
  <c r="H20" i="13"/>
  <c r="H22" i="13"/>
  <c r="L20" i="13"/>
  <c r="L22" i="13"/>
  <c r="AA43" i="13"/>
  <c r="AA22" i="13"/>
  <c r="AA20" i="13"/>
  <c r="O43" i="13"/>
  <c r="O20" i="13"/>
  <c r="O22" i="13"/>
  <c r="S43" i="13"/>
  <c r="S22" i="13"/>
  <c r="S20" i="13"/>
  <c r="AC22" i="13"/>
  <c r="AC20" i="13"/>
  <c r="B22" i="13"/>
  <c r="B20" i="13"/>
  <c r="E22" i="13"/>
  <c r="E20" i="13"/>
  <c r="I22" i="13"/>
  <c r="I20" i="13"/>
  <c r="M22" i="13"/>
  <c r="M20" i="13"/>
  <c r="Y20" i="13"/>
  <c r="Y22" i="13"/>
  <c r="P22" i="13"/>
  <c r="P20" i="13"/>
  <c r="T22" i="13"/>
  <c r="T20" i="13"/>
  <c r="L43" i="13"/>
  <c r="Y43" i="13"/>
  <c r="AF4" i="13"/>
  <c r="C20" i="13"/>
  <c r="C22" i="13"/>
  <c r="F43" i="13"/>
  <c r="F22" i="13"/>
  <c r="F20" i="13"/>
  <c r="J43" i="13"/>
  <c r="J22" i="13"/>
  <c r="J20" i="13"/>
  <c r="N43" i="13"/>
  <c r="N22" i="13"/>
  <c r="N20" i="13"/>
  <c r="X43" i="13"/>
  <c r="X22" i="13"/>
  <c r="X20" i="13"/>
  <c r="Q43" i="13"/>
  <c r="Q22" i="13"/>
  <c r="Q20" i="13"/>
  <c r="U43" i="13"/>
  <c r="U20" i="13"/>
  <c r="U22" i="13"/>
  <c r="AE43" i="13"/>
  <c r="AE22" i="13"/>
  <c r="AE20" i="13"/>
  <c r="E43" i="13"/>
  <c r="M43" i="13"/>
  <c r="AB43" i="13"/>
  <c r="AF20" i="12"/>
  <c r="AF22" i="12"/>
  <c r="AB20" i="12"/>
  <c r="AB22" i="12"/>
  <c r="T20" i="12"/>
  <c r="T22" i="12"/>
  <c r="P20" i="12"/>
  <c r="P22" i="12"/>
  <c r="L20" i="12"/>
  <c r="L22" i="12"/>
  <c r="H20" i="12"/>
  <c r="H22" i="12"/>
  <c r="AE43" i="12"/>
  <c r="AE22" i="12"/>
  <c r="AE20" i="12"/>
  <c r="AA43" i="12"/>
  <c r="AA22" i="12"/>
  <c r="AA20" i="12"/>
  <c r="W43" i="12"/>
  <c r="W22" i="12"/>
  <c r="W20" i="12"/>
  <c r="S43" i="12"/>
  <c r="S22" i="12"/>
  <c r="S20" i="12"/>
  <c r="O43" i="12"/>
  <c r="O22" i="12"/>
  <c r="O20" i="12"/>
  <c r="K43" i="12"/>
  <c r="K22" i="12"/>
  <c r="K20" i="12"/>
  <c r="G43" i="12"/>
  <c r="G22" i="12"/>
  <c r="G20" i="12"/>
  <c r="C43" i="12"/>
  <c r="C22" i="12"/>
  <c r="C20" i="12"/>
  <c r="H43" i="12"/>
  <c r="P43" i="12"/>
  <c r="AD43" i="12"/>
  <c r="AD22" i="12"/>
  <c r="AD20" i="12"/>
  <c r="Z43" i="12"/>
  <c r="Z22" i="12"/>
  <c r="Z20" i="12"/>
  <c r="V43" i="12"/>
  <c r="V22" i="12"/>
  <c r="V20" i="12"/>
  <c r="R43" i="12"/>
  <c r="R22" i="12"/>
  <c r="R20" i="12"/>
  <c r="N43" i="12"/>
  <c r="N22" i="12"/>
  <c r="N20" i="12"/>
  <c r="J43" i="12"/>
  <c r="J22" i="12"/>
  <c r="J20" i="12"/>
  <c r="F43" i="12"/>
  <c r="F22" i="12"/>
  <c r="F20" i="12"/>
  <c r="AB43" i="12"/>
  <c r="B43" i="12"/>
  <c r="B22" i="12"/>
  <c r="B20" i="12"/>
  <c r="AC43" i="12"/>
  <c r="AC22" i="12"/>
  <c r="AC20" i="12"/>
  <c r="Y43" i="12"/>
  <c r="Y20" i="12"/>
  <c r="Y22" i="12"/>
  <c r="U20" i="12"/>
  <c r="U22" i="12"/>
  <c r="Q20" i="12"/>
  <c r="Q22" i="12"/>
  <c r="M20" i="12"/>
  <c r="M22" i="12"/>
  <c r="I20" i="12"/>
  <c r="I22" i="12"/>
  <c r="E20" i="12"/>
  <c r="E22" i="12"/>
  <c r="L43" i="12"/>
  <c r="T43" i="12"/>
  <c r="AF43" i="12"/>
  <c r="AG22" i="12"/>
  <c r="AG23" i="12" s="1"/>
  <c r="AG20" i="12"/>
  <c r="X20" i="12"/>
  <c r="X22" i="12"/>
  <c r="D20" i="12"/>
  <c r="D22" i="12"/>
  <c r="B22" i="11"/>
  <c r="F43" i="11"/>
  <c r="F20" i="11"/>
  <c r="F22" i="11"/>
  <c r="J43" i="11"/>
  <c r="J22" i="11"/>
  <c r="J20" i="11"/>
  <c r="N43" i="11"/>
  <c r="N20" i="11"/>
  <c r="N22" i="11"/>
  <c r="R43" i="11"/>
  <c r="R22" i="11"/>
  <c r="R20" i="11"/>
  <c r="AA43" i="11"/>
  <c r="AA22" i="11"/>
  <c r="AA20" i="11"/>
  <c r="AE22" i="11"/>
  <c r="AE20" i="11"/>
  <c r="V43" i="11"/>
  <c r="V20" i="11"/>
  <c r="V22" i="11"/>
  <c r="C43" i="11"/>
  <c r="C20" i="11"/>
  <c r="C22" i="11"/>
  <c r="G43" i="11"/>
  <c r="G22" i="11"/>
  <c r="G20" i="11"/>
  <c r="K43" i="11"/>
  <c r="K20" i="11"/>
  <c r="K22" i="11"/>
  <c r="O43" i="11"/>
  <c r="O22" i="11"/>
  <c r="O20" i="11"/>
  <c r="S43" i="11"/>
  <c r="S22" i="11"/>
  <c r="S20" i="11"/>
  <c r="AB43" i="11"/>
  <c r="AB22" i="11"/>
  <c r="AB20" i="11"/>
  <c r="Z43" i="11"/>
  <c r="Z22" i="11"/>
  <c r="Z20" i="11"/>
  <c r="U43" i="11"/>
  <c r="U22" i="11"/>
  <c r="U20" i="11"/>
  <c r="D20" i="11"/>
  <c r="D22" i="11"/>
  <c r="H20" i="11"/>
  <c r="H22" i="11"/>
  <c r="L20" i="11"/>
  <c r="L22" i="11"/>
  <c r="P20" i="11"/>
  <c r="P22" i="11"/>
  <c r="T22" i="11"/>
  <c r="T20" i="11"/>
  <c r="AC22" i="11"/>
  <c r="AC20" i="11"/>
  <c r="Y22" i="11"/>
  <c r="Y20" i="11"/>
  <c r="AF4" i="11"/>
  <c r="E22" i="11"/>
  <c r="E20" i="11"/>
  <c r="I22" i="11"/>
  <c r="I20" i="11"/>
  <c r="M22" i="11"/>
  <c r="M20" i="11"/>
  <c r="Q22" i="11"/>
  <c r="Q20" i="11"/>
  <c r="W43" i="11"/>
  <c r="W22" i="11"/>
  <c r="W20" i="11"/>
  <c r="AD20" i="11"/>
  <c r="AD22" i="11"/>
  <c r="X22" i="11"/>
  <c r="X20" i="11"/>
  <c r="H43" i="11"/>
  <c r="P43" i="11"/>
  <c r="Y43" i="11"/>
  <c r="E43" i="10"/>
  <c r="E22" i="10"/>
  <c r="E20" i="10"/>
  <c r="M43" i="10"/>
  <c r="M22" i="10"/>
  <c r="M20" i="10"/>
  <c r="U43" i="10"/>
  <c r="U22" i="10"/>
  <c r="U20" i="10"/>
  <c r="AG22" i="10"/>
  <c r="AG23" i="10" s="1"/>
  <c r="F43" i="10"/>
  <c r="F22" i="10"/>
  <c r="F20" i="10"/>
  <c r="N43" i="10"/>
  <c r="N22" i="10"/>
  <c r="N20" i="10"/>
  <c r="V22" i="10"/>
  <c r="V20" i="10"/>
  <c r="C22" i="10"/>
  <c r="C20" i="10"/>
  <c r="K43" i="10"/>
  <c r="K22" i="10"/>
  <c r="K20" i="10"/>
  <c r="S22" i="10"/>
  <c r="S20" i="10"/>
  <c r="AA22" i="10"/>
  <c r="AA20" i="10"/>
  <c r="AE22" i="10"/>
  <c r="AE20" i="10"/>
  <c r="I43" i="10"/>
  <c r="I20" i="10"/>
  <c r="I22" i="10"/>
  <c r="Q43" i="10"/>
  <c r="Q20" i="10"/>
  <c r="Q22" i="10"/>
  <c r="Y43" i="10"/>
  <c r="Y22" i="10"/>
  <c r="Y20" i="10"/>
  <c r="AC43" i="10"/>
  <c r="AC20" i="10"/>
  <c r="AC22" i="10"/>
  <c r="B20" i="10"/>
  <c r="B22" i="10"/>
  <c r="J43" i="10"/>
  <c r="J20" i="10"/>
  <c r="J22" i="10"/>
  <c r="R20" i="10"/>
  <c r="R22" i="10"/>
  <c r="Z20" i="10"/>
  <c r="Z22" i="10"/>
  <c r="AD22" i="10"/>
  <c r="AD20" i="10"/>
  <c r="R43" i="10"/>
  <c r="G43" i="10"/>
  <c r="G22" i="10"/>
  <c r="G20" i="10"/>
  <c r="O43" i="10"/>
  <c r="O22" i="10"/>
  <c r="O20" i="10"/>
  <c r="W22" i="10"/>
  <c r="W20" i="10"/>
  <c r="S43" i="10"/>
  <c r="D20" i="10"/>
  <c r="D22" i="10"/>
  <c r="H20" i="10"/>
  <c r="H22" i="10"/>
  <c r="L20" i="10"/>
  <c r="L22" i="10"/>
  <c r="P20" i="10"/>
  <c r="P22" i="10"/>
  <c r="T20" i="10"/>
  <c r="T22" i="10"/>
  <c r="X20" i="10"/>
  <c r="X22" i="10"/>
  <c r="AB20" i="10"/>
  <c r="AB22" i="10"/>
  <c r="AF20" i="10"/>
  <c r="AF22" i="10"/>
  <c r="B43" i="10"/>
  <c r="L43" i="10"/>
  <c r="T43" i="10"/>
  <c r="Z43" i="10"/>
  <c r="AE43" i="10"/>
  <c r="B22" i="5"/>
  <c r="B20" i="5"/>
  <c r="F43" i="5"/>
  <c r="F22" i="5"/>
  <c r="F20" i="5"/>
  <c r="N43" i="5"/>
  <c r="N20" i="5"/>
  <c r="N22" i="5"/>
  <c r="R43" i="5"/>
  <c r="R20" i="5"/>
  <c r="R22" i="5"/>
  <c r="V43" i="5"/>
  <c r="V20" i="5"/>
  <c r="V22" i="5"/>
  <c r="Z43" i="5"/>
  <c r="Z20" i="5"/>
  <c r="Z22" i="5"/>
  <c r="AD43" i="5"/>
  <c r="AD22" i="5"/>
  <c r="AD20" i="5"/>
  <c r="C43" i="5"/>
  <c r="C20" i="5"/>
  <c r="C22" i="5"/>
  <c r="G43" i="5"/>
  <c r="G20" i="5"/>
  <c r="G22" i="5"/>
  <c r="K43" i="5"/>
  <c r="K22" i="5"/>
  <c r="K20" i="5"/>
  <c r="O43" i="5"/>
  <c r="O22" i="5"/>
  <c r="O20" i="5"/>
  <c r="S43" i="5"/>
  <c r="S22" i="5"/>
  <c r="S20" i="5"/>
  <c r="W43" i="5"/>
  <c r="W22" i="5"/>
  <c r="W20" i="5"/>
  <c r="AA43" i="5"/>
  <c r="AA22" i="5"/>
  <c r="AA20" i="5"/>
  <c r="AE43" i="5"/>
  <c r="AE20" i="5"/>
  <c r="AE22" i="5"/>
  <c r="D22" i="5"/>
  <c r="D20" i="5"/>
  <c r="H22" i="5"/>
  <c r="H20" i="5"/>
  <c r="L22" i="5"/>
  <c r="L20" i="5"/>
  <c r="P22" i="5"/>
  <c r="P20" i="5"/>
  <c r="T22" i="5"/>
  <c r="T20" i="5"/>
  <c r="X22" i="5"/>
  <c r="X20" i="5"/>
  <c r="AB22" i="5"/>
  <c r="AB20" i="5"/>
  <c r="AF22" i="5"/>
  <c r="AF20" i="5"/>
  <c r="D43" i="5"/>
  <c r="T43" i="5"/>
  <c r="E43" i="5"/>
  <c r="E22" i="5"/>
  <c r="E20" i="5"/>
  <c r="I43" i="5"/>
  <c r="I22" i="5"/>
  <c r="I20" i="5"/>
  <c r="M43" i="5"/>
  <c r="M22" i="5"/>
  <c r="M20" i="5"/>
  <c r="Q43" i="5"/>
  <c r="Q22" i="5"/>
  <c r="Q20" i="5"/>
  <c r="U43" i="5"/>
  <c r="U22" i="5"/>
  <c r="U20" i="5"/>
  <c r="Y43" i="5"/>
  <c r="Y22" i="5"/>
  <c r="Y20" i="5"/>
  <c r="AC43" i="5"/>
  <c r="AC20" i="5"/>
  <c r="AC22" i="5"/>
  <c r="AG4" i="5"/>
  <c r="H43" i="5"/>
  <c r="X43" i="5"/>
  <c r="V43" i="9"/>
  <c r="V22" i="9"/>
  <c r="V20" i="9"/>
  <c r="J43" i="9"/>
  <c r="J22" i="9"/>
  <c r="J20" i="9"/>
  <c r="AC43" i="9"/>
  <c r="AC22" i="9"/>
  <c r="AC20" i="9"/>
  <c r="Y43" i="9"/>
  <c r="Y22" i="9"/>
  <c r="Y20" i="9"/>
  <c r="U43" i="9"/>
  <c r="U22" i="9"/>
  <c r="U20" i="9"/>
  <c r="Q43" i="9"/>
  <c r="Q22" i="9"/>
  <c r="Q20" i="9"/>
  <c r="M43" i="9"/>
  <c r="M22" i="9"/>
  <c r="M20" i="9"/>
  <c r="I43" i="9"/>
  <c r="I20" i="9"/>
  <c r="I22" i="9"/>
  <c r="E43" i="9"/>
  <c r="E20" i="9"/>
  <c r="E22" i="9"/>
  <c r="Z43" i="9"/>
  <c r="Z20" i="9"/>
  <c r="Z22" i="9"/>
  <c r="N43" i="9"/>
  <c r="N20" i="9"/>
  <c r="N22" i="9"/>
  <c r="B43" i="9"/>
  <c r="B20" i="9"/>
  <c r="B22" i="9"/>
  <c r="D43" i="9"/>
  <c r="D20" i="9"/>
  <c r="D22" i="9"/>
  <c r="AD43" i="9"/>
  <c r="AD22" i="9"/>
  <c r="AD20" i="9"/>
  <c r="R43" i="9"/>
  <c r="R22" i="9"/>
  <c r="R20" i="9"/>
  <c r="F43" i="9"/>
  <c r="F22" i="9"/>
  <c r="F20" i="9"/>
  <c r="AB43" i="9"/>
  <c r="AB22" i="9"/>
  <c r="AB20" i="9"/>
  <c r="X22" i="9"/>
  <c r="X20" i="9"/>
  <c r="T43" i="9"/>
  <c r="T20" i="9"/>
  <c r="T22" i="9"/>
  <c r="P20" i="9"/>
  <c r="P22" i="9"/>
  <c r="L43" i="9"/>
  <c r="L22" i="9"/>
  <c r="L20" i="9"/>
  <c r="H22" i="9"/>
  <c r="H20" i="9"/>
  <c r="AE43" i="9"/>
  <c r="AE20" i="9"/>
  <c r="AE22" i="9"/>
  <c r="AA43" i="9"/>
  <c r="AA20" i="9"/>
  <c r="AA22" i="9"/>
  <c r="W43" i="9"/>
  <c r="W20" i="9"/>
  <c r="W22" i="9"/>
  <c r="S43" i="9"/>
  <c r="S20" i="9"/>
  <c r="S22" i="9"/>
  <c r="O43" i="9"/>
  <c r="O20" i="9"/>
  <c r="O22" i="9"/>
  <c r="K43" i="9"/>
  <c r="K22" i="9"/>
  <c r="K20" i="9"/>
  <c r="G43" i="9"/>
  <c r="G22" i="9"/>
  <c r="G20" i="9"/>
  <c r="C43" i="9"/>
  <c r="C22" i="9"/>
  <c r="C20" i="9"/>
  <c r="H43" i="9"/>
  <c r="AF25" i="9"/>
  <c r="AF20" i="9"/>
  <c r="AD25" i="4"/>
  <c r="B22" i="7"/>
  <c r="B20" i="7"/>
  <c r="J20" i="7"/>
  <c r="J22" i="7"/>
  <c r="V22" i="7"/>
  <c r="V20" i="7"/>
  <c r="C22" i="7"/>
  <c r="C20" i="7"/>
  <c r="K22" i="7"/>
  <c r="K20" i="7"/>
  <c r="S22" i="7"/>
  <c r="S20" i="7"/>
  <c r="D22" i="7"/>
  <c r="D20" i="7"/>
  <c r="H22" i="7"/>
  <c r="H20" i="7"/>
  <c r="L22" i="7"/>
  <c r="L20" i="7"/>
  <c r="P22" i="7"/>
  <c r="P20" i="7"/>
  <c r="T20" i="7"/>
  <c r="T22" i="7"/>
  <c r="X22" i="7"/>
  <c r="X20" i="7"/>
  <c r="AB22" i="7"/>
  <c r="AB20" i="7"/>
  <c r="F22" i="7"/>
  <c r="F20" i="7"/>
  <c r="N20" i="7"/>
  <c r="N22" i="7"/>
  <c r="R22" i="7"/>
  <c r="R20" i="7"/>
  <c r="Z20" i="7"/>
  <c r="Z22" i="7"/>
  <c r="AD22" i="7"/>
  <c r="AD20" i="7"/>
  <c r="G22" i="7"/>
  <c r="G20" i="7"/>
  <c r="O22" i="7"/>
  <c r="O20" i="7"/>
  <c r="W20" i="7"/>
  <c r="W22" i="7"/>
  <c r="AA20" i="7"/>
  <c r="AA22" i="7"/>
  <c r="AE20" i="7"/>
  <c r="AE22" i="7"/>
  <c r="E22" i="7"/>
  <c r="E20" i="7"/>
  <c r="I22" i="7"/>
  <c r="I20" i="7"/>
  <c r="M22" i="7"/>
  <c r="M20" i="7"/>
  <c r="Q22" i="7"/>
  <c r="Q20" i="7"/>
  <c r="U22" i="7"/>
  <c r="U20" i="7"/>
  <c r="Y22" i="7"/>
  <c r="Y20" i="7"/>
  <c r="AC22" i="7"/>
  <c r="AC20" i="7"/>
  <c r="AE43" i="6"/>
  <c r="AE20" i="6"/>
  <c r="AE22" i="6"/>
  <c r="Q43" i="6"/>
  <c r="Q22" i="6"/>
  <c r="Q20" i="6"/>
  <c r="T43" i="6"/>
  <c r="T20" i="6"/>
  <c r="T22" i="6"/>
  <c r="H43" i="6"/>
  <c r="H20" i="6"/>
  <c r="H22" i="6"/>
  <c r="Y43" i="6"/>
  <c r="Y22" i="6"/>
  <c r="Y20" i="6"/>
  <c r="U43" i="6"/>
  <c r="U22" i="6"/>
  <c r="U20" i="6"/>
  <c r="E43" i="6"/>
  <c r="E22" i="6"/>
  <c r="E20" i="6"/>
  <c r="M43" i="6"/>
  <c r="M22" i="6"/>
  <c r="M20" i="6"/>
  <c r="AF43" i="6"/>
  <c r="AF20" i="6"/>
  <c r="AF22" i="6"/>
  <c r="O20" i="6"/>
  <c r="O22" i="6"/>
  <c r="B43" i="6"/>
  <c r="B22" i="6"/>
  <c r="B41" i="6" s="1"/>
  <c r="B20" i="6"/>
  <c r="F43" i="6"/>
  <c r="F20" i="6"/>
  <c r="F22" i="6"/>
  <c r="J43" i="6"/>
  <c r="J20" i="6"/>
  <c r="J22" i="6"/>
  <c r="N43" i="6"/>
  <c r="N22" i="6"/>
  <c r="N20" i="6"/>
  <c r="AC43" i="6"/>
  <c r="AC22" i="6"/>
  <c r="AC20" i="6"/>
  <c r="Z43" i="6"/>
  <c r="Z20" i="6"/>
  <c r="Z22" i="6"/>
  <c r="P20" i="6"/>
  <c r="P22" i="6"/>
  <c r="S20" i="6"/>
  <c r="S22" i="6"/>
  <c r="D43" i="6"/>
  <c r="D22" i="6"/>
  <c r="D20" i="6"/>
  <c r="L43" i="6"/>
  <c r="L22" i="6"/>
  <c r="L20" i="6"/>
  <c r="W43" i="6"/>
  <c r="W20" i="6"/>
  <c r="W22" i="6"/>
  <c r="I43" i="6"/>
  <c r="I22" i="6"/>
  <c r="I20" i="6"/>
  <c r="AB43" i="6"/>
  <c r="AB20" i="6"/>
  <c r="AB22" i="6"/>
  <c r="C22" i="6"/>
  <c r="C20" i="6"/>
  <c r="G22" i="6"/>
  <c r="G20" i="6"/>
  <c r="K22" i="6"/>
  <c r="K20" i="6"/>
  <c r="X20" i="6"/>
  <c r="X22" i="6"/>
  <c r="AD43" i="6"/>
  <c r="AD22" i="6"/>
  <c r="AD20" i="6"/>
  <c r="AA22" i="6"/>
  <c r="AA20" i="6"/>
  <c r="V43" i="6"/>
  <c r="V22" i="6"/>
  <c r="V20" i="6"/>
  <c r="R43" i="6"/>
  <c r="R22" i="6"/>
  <c r="R20" i="6"/>
  <c r="O43" i="6"/>
  <c r="AA43" i="6"/>
  <c r="B25" i="1"/>
  <c r="B41" i="1" s="1"/>
  <c r="X25" i="2"/>
  <c r="W25" i="2"/>
  <c r="AF32" i="1"/>
  <c r="AD4" i="4"/>
  <c r="AD20" i="4" s="1"/>
  <c r="B22" i="4"/>
  <c r="B20" i="4"/>
  <c r="N43" i="4"/>
  <c r="N22" i="4"/>
  <c r="N20" i="4"/>
  <c r="Z43" i="4"/>
  <c r="Z22" i="4"/>
  <c r="Z20" i="4"/>
  <c r="G43" i="4"/>
  <c r="G22" i="4"/>
  <c r="G20" i="4"/>
  <c r="S43" i="4"/>
  <c r="S22" i="4"/>
  <c r="S20" i="4"/>
  <c r="F43" i="4"/>
  <c r="F20" i="4"/>
  <c r="F22" i="4"/>
  <c r="R43" i="4"/>
  <c r="R22" i="4"/>
  <c r="R20" i="4"/>
  <c r="AA43" i="4"/>
  <c r="AA22" i="4"/>
  <c r="AA20" i="4"/>
  <c r="J43" i="4"/>
  <c r="J20" i="4"/>
  <c r="J22" i="4"/>
  <c r="V43" i="4"/>
  <c r="V22" i="4"/>
  <c r="V20" i="4"/>
  <c r="C43" i="4"/>
  <c r="C22" i="4"/>
  <c r="C20" i="4"/>
  <c r="K43" i="4"/>
  <c r="K22" i="4"/>
  <c r="K20" i="4"/>
  <c r="O43" i="4"/>
  <c r="O22" i="4"/>
  <c r="O20" i="4"/>
  <c r="Y20" i="4"/>
  <c r="Y22" i="4"/>
  <c r="D43" i="4"/>
  <c r="D22" i="4"/>
  <c r="D20" i="4"/>
  <c r="H43" i="4"/>
  <c r="H22" i="4"/>
  <c r="H20" i="4"/>
  <c r="L43" i="4"/>
  <c r="L20" i="4"/>
  <c r="L22" i="4"/>
  <c r="P43" i="4"/>
  <c r="P20" i="4"/>
  <c r="P22" i="4"/>
  <c r="T43" i="4"/>
  <c r="T20" i="4"/>
  <c r="T22" i="4"/>
  <c r="AB43" i="4"/>
  <c r="AB20" i="4"/>
  <c r="AB22" i="4"/>
  <c r="X43" i="4"/>
  <c r="X20" i="4"/>
  <c r="X22" i="4"/>
  <c r="E22" i="4"/>
  <c r="E20" i="4"/>
  <c r="I22" i="4"/>
  <c r="I20" i="4"/>
  <c r="M20" i="4"/>
  <c r="M22" i="4"/>
  <c r="Q20" i="4"/>
  <c r="Q22" i="4"/>
  <c r="U20" i="4"/>
  <c r="U22" i="4"/>
  <c r="AC20" i="4"/>
  <c r="AC22" i="4"/>
  <c r="W22" i="4"/>
  <c r="W20" i="4"/>
  <c r="E43" i="4"/>
  <c r="U43" i="4"/>
  <c r="AA25" i="2"/>
  <c r="X43" i="2"/>
  <c r="V20" i="2"/>
  <c r="V23" i="2"/>
  <c r="B43" i="15"/>
  <c r="B43" i="14"/>
  <c r="C43" i="13"/>
  <c r="B43" i="11"/>
  <c r="B43" i="5"/>
  <c r="B43" i="8"/>
  <c r="D43" i="8"/>
  <c r="AF4" i="7"/>
  <c r="AG4" i="6"/>
  <c r="AG20" i="6" s="1"/>
  <c r="Q13" i="17" l="1"/>
  <c r="P12" i="17"/>
  <c r="C23" i="16"/>
  <c r="C41" i="16"/>
  <c r="C49" i="16" s="1"/>
  <c r="Y23" i="16"/>
  <c r="Y41" i="16"/>
  <c r="Y49" i="16" s="1"/>
  <c r="P23" i="16"/>
  <c r="P41" i="16"/>
  <c r="P49" i="16" s="1"/>
  <c r="X23" i="16"/>
  <c r="X41" i="16"/>
  <c r="X49" i="16" s="1"/>
  <c r="O23" i="16"/>
  <c r="O41" i="16"/>
  <c r="O49" i="16" s="1"/>
  <c r="AA23" i="16"/>
  <c r="AA41" i="16"/>
  <c r="AA49" i="16" s="1"/>
  <c r="AB23" i="16"/>
  <c r="AB41" i="16"/>
  <c r="AB49" i="16" s="1"/>
  <c r="E23" i="16"/>
  <c r="E41" i="16"/>
  <c r="E49" i="16" s="1"/>
  <c r="M23" i="16"/>
  <c r="M41" i="16"/>
  <c r="M49" i="16" s="1"/>
  <c r="V23" i="16"/>
  <c r="V41" i="16"/>
  <c r="V49" i="16" s="1"/>
  <c r="F23" i="16"/>
  <c r="F41" i="16"/>
  <c r="F49" i="16" s="1"/>
  <c r="R23" i="16"/>
  <c r="R41" i="16"/>
  <c r="R49" i="16" s="1"/>
  <c r="K23" i="16"/>
  <c r="K41" i="16"/>
  <c r="K49" i="16" s="1"/>
  <c r="W23" i="16"/>
  <c r="W41" i="16"/>
  <c r="W49" i="16" s="1"/>
  <c r="L23" i="16"/>
  <c r="L41" i="16"/>
  <c r="L49" i="16" s="1"/>
  <c r="U23" i="16"/>
  <c r="U41" i="16"/>
  <c r="U49" i="16" s="1"/>
  <c r="G23" i="16"/>
  <c r="G41" i="16"/>
  <c r="G49" i="16" s="1"/>
  <c r="S23" i="16"/>
  <c r="S41" i="16"/>
  <c r="S49" i="16" s="1"/>
  <c r="D23" i="16"/>
  <c r="D41" i="16"/>
  <c r="D49" i="16" s="1"/>
  <c r="T23" i="16"/>
  <c r="T41" i="16"/>
  <c r="T49" i="16" s="1"/>
  <c r="I23" i="16"/>
  <c r="I41" i="16"/>
  <c r="I49" i="16" s="1"/>
  <c r="Q23" i="16"/>
  <c r="Q41" i="16"/>
  <c r="Q49" i="16" s="1"/>
  <c r="AC23" i="16"/>
  <c r="AC41" i="16"/>
  <c r="AC49" i="16" s="1"/>
  <c r="N23" i="16"/>
  <c r="N41" i="16"/>
  <c r="N49" i="16" s="1"/>
  <c r="AD23" i="16"/>
  <c r="AD41" i="16"/>
  <c r="AD49" i="16" s="1"/>
  <c r="H23" i="16"/>
  <c r="H41" i="16"/>
  <c r="H49" i="16" s="1"/>
  <c r="J23" i="16"/>
  <c r="J41" i="16"/>
  <c r="J49" i="16" s="1"/>
  <c r="Z23" i="16"/>
  <c r="Z41" i="16"/>
  <c r="Z49" i="16" s="1"/>
  <c r="B23" i="16"/>
  <c r="B41" i="16"/>
  <c r="Q23" i="15"/>
  <c r="Q41" i="15"/>
  <c r="Q49" i="15" s="1"/>
  <c r="J49" i="15"/>
  <c r="C23" i="15"/>
  <c r="C41" i="15"/>
  <c r="K49" i="15"/>
  <c r="AA49" i="15"/>
  <c r="H23" i="15"/>
  <c r="H41" i="15"/>
  <c r="AB49" i="15"/>
  <c r="E49" i="15"/>
  <c r="Y23" i="15"/>
  <c r="Y41" i="15"/>
  <c r="Y49" i="15" s="1"/>
  <c r="G49" i="15"/>
  <c r="AE23" i="15"/>
  <c r="AE41" i="15"/>
  <c r="T23" i="15"/>
  <c r="T41" i="15"/>
  <c r="T49" i="15" s="1"/>
  <c r="E23" i="15"/>
  <c r="E41" i="15"/>
  <c r="N23" i="15"/>
  <c r="N41" i="15"/>
  <c r="N49" i="15" s="1"/>
  <c r="Z23" i="15"/>
  <c r="Z41" i="15"/>
  <c r="Z49" i="15" s="1"/>
  <c r="C49" i="15"/>
  <c r="K23" i="15"/>
  <c r="K41" i="15"/>
  <c r="P23" i="15"/>
  <c r="P41" i="15"/>
  <c r="AB23" i="15"/>
  <c r="AB41" i="15"/>
  <c r="AF23" i="15"/>
  <c r="AF41" i="15"/>
  <c r="AF49" i="15" s="1"/>
  <c r="R23" i="15"/>
  <c r="R41" i="15"/>
  <c r="R49" i="15" s="1"/>
  <c r="S23" i="15"/>
  <c r="S41" i="15"/>
  <c r="S49" i="15" s="1"/>
  <c r="W23" i="15"/>
  <c r="W41" i="15"/>
  <c r="W49" i="15" s="1"/>
  <c r="D23" i="15"/>
  <c r="D41" i="15"/>
  <c r="D49" i="15" s="1"/>
  <c r="I23" i="15"/>
  <c r="I41" i="15"/>
  <c r="I49" i="15" s="1"/>
  <c r="AD23" i="15"/>
  <c r="AD41" i="15"/>
  <c r="AD49" i="15" s="1"/>
  <c r="O23" i="15"/>
  <c r="O41" i="15"/>
  <c r="H49" i="15"/>
  <c r="M23" i="15"/>
  <c r="M41" i="15"/>
  <c r="M49" i="15" s="1"/>
  <c r="U23" i="15"/>
  <c r="U41" i="15"/>
  <c r="U49" i="15" s="1"/>
  <c r="AC23" i="15"/>
  <c r="AC41" i="15"/>
  <c r="AC49" i="15" s="1"/>
  <c r="F23" i="15"/>
  <c r="F41" i="15"/>
  <c r="F49" i="15" s="1"/>
  <c r="J23" i="15"/>
  <c r="J41" i="15"/>
  <c r="V23" i="15"/>
  <c r="V41" i="15"/>
  <c r="V49" i="15" s="1"/>
  <c r="G23" i="15"/>
  <c r="G41" i="15"/>
  <c r="O49" i="15"/>
  <c r="AA23" i="15"/>
  <c r="AA41" i="15"/>
  <c r="AE49" i="15"/>
  <c r="L23" i="15"/>
  <c r="L41" i="15"/>
  <c r="L49" i="15" s="1"/>
  <c r="P49" i="15"/>
  <c r="X23" i="15"/>
  <c r="X41" i="15"/>
  <c r="X49" i="15" s="1"/>
  <c r="B23" i="15"/>
  <c r="B41" i="15"/>
  <c r="C23" i="14"/>
  <c r="C41" i="14"/>
  <c r="C49" i="14" s="1"/>
  <c r="O23" i="14"/>
  <c r="O41" i="14"/>
  <c r="O49" i="14" s="1"/>
  <c r="AE23" i="14"/>
  <c r="AE41" i="14"/>
  <c r="AE49" i="14" s="1"/>
  <c r="I23" i="14"/>
  <c r="I41" i="14"/>
  <c r="I49" i="14" s="1"/>
  <c r="AB23" i="14"/>
  <c r="AB41" i="14"/>
  <c r="AB49" i="14" s="1"/>
  <c r="Y23" i="14"/>
  <c r="Y41" i="14"/>
  <c r="Y49" i="14" s="1"/>
  <c r="F23" i="14"/>
  <c r="F41" i="14"/>
  <c r="F49" i="14" s="1"/>
  <c r="G23" i="14"/>
  <c r="G41" i="14"/>
  <c r="G49" i="14" s="1"/>
  <c r="T23" i="14"/>
  <c r="T41" i="14"/>
  <c r="T49" i="14" s="1"/>
  <c r="AD23" i="14"/>
  <c r="AD41" i="14"/>
  <c r="AD49" i="14" s="1"/>
  <c r="K23" i="14"/>
  <c r="K41" i="14"/>
  <c r="K49" i="14" s="1"/>
  <c r="AA23" i="14"/>
  <c r="AA41" i="14"/>
  <c r="AA49" i="14" s="1"/>
  <c r="AC23" i="14"/>
  <c r="AC41" i="14"/>
  <c r="AC49" i="14" s="1"/>
  <c r="V23" i="14"/>
  <c r="V41" i="14"/>
  <c r="V49" i="14" s="1"/>
  <c r="H23" i="14"/>
  <c r="H41" i="14"/>
  <c r="H49" i="14" s="1"/>
  <c r="P23" i="14"/>
  <c r="P41" i="14"/>
  <c r="P49" i="14" s="1"/>
  <c r="X23" i="14"/>
  <c r="X41" i="14"/>
  <c r="X49" i="14" s="1"/>
  <c r="R23" i="14"/>
  <c r="R41" i="14"/>
  <c r="R49" i="14" s="1"/>
  <c r="Z23" i="14"/>
  <c r="Z41" i="14"/>
  <c r="Z49" i="14" s="1"/>
  <c r="S23" i="14"/>
  <c r="S41" i="14"/>
  <c r="S49" i="14" s="1"/>
  <c r="Q23" i="14"/>
  <c r="Q41" i="14"/>
  <c r="Q49" i="14" s="1"/>
  <c r="N23" i="14"/>
  <c r="N41" i="14"/>
  <c r="N49" i="14" s="1"/>
  <c r="W23" i="14"/>
  <c r="W41" i="14"/>
  <c r="W49" i="14" s="1"/>
  <c r="U23" i="14"/>
  <c r="U41" i="14"/>
  <c r="U49" i="14" s="1"/>
  <c r="J23" i="14"/>
  <c r="J41" i="14"/>
  <c r="J49" i="14" s="1"/>
  <c r="D23" i="14"/>
  <c r="D41" i="14"/>
  <c r="D49" i="14" s="1"/>
  <c r="AF23" i="14"/>
  <c r="AF41" i="14"/>
  <c r="AF49" i="14" s="1"/>
  <c r="E23" i="14"/>
  <c r="E41" i="14"/>
  <c r="E49" i="14" s="1"/>
  <c r="M23" i="14"/>
  <c r="M41" i="14"/>
  <c r="M49" i="14" s="1"/>
  <c r="B23" i="14"/>
  <c r="B41" i="14"/>
  <c r="J23" i="13"/>
  <c r="J41" i="13"/>
  <c r="J49" i="13" s="1"/>
  <c r="T23" i="13"/>
  <c r="T41" i="13"/>
  <c r="T49" i="13" s="1"/>
  <c r="I23" i="13"/>
  <c r="I41" i="13"/>
  <c r="I49" i="13" s="1"/>
  <c r="L23" i="13"/>
  <c r="L41" i="13"/>
  <c r="L49" i="13" s="1"/>
  <c r="R23" i="13"/>
  <c r="R41" i="13"/>
  <c r="R49" i="13" s="1"/>
  <c r="Z23" i="13"/>
  <c r="Z41" i="13"/>
  <c r="Z49" i="13" s="1"/>
  <c r="AE23" i="13"/>
  <c r="AE41" i="13"/>
  <c r="AE49" i="13" s="1"/>
  <c r="N23" i="13"/>
  <c r="N41" i="13"/>
  <c r="N49" i="13" s="1"/>
  <c r="W23" i="13"/>
  <c r="W41" i="13"/>
  <c r="W49" i="13" s="1"/>
  <c r="X23" i="13"/>
  <c r="X41" i="13"/>
  <c r="X49" i="13" s="1"/>
  <c r="P23" i="13"/>
  <c r="P41" i="13"/>
  <c r="P49" i="13" s="1"/>
  <c r="M23" i="13"/>
  <c r="M41" i="13"/>
  <c r="M49" i="13" s="1"/>
  <c r="E23" i="13"/>
  <c r="E41" i="13"/>
  <c r="E49" i="13" s="1"/>
  <c r="AC23" i="13"/>
  <c r="AC41" i="13"/>
  <c r="AC49" i="13" s="1"/>
  <c r="O23" i="13"/>
  <c r="O41" i="13"/>
  <c r="O49" i="13" s="1"/>
  <c r="AA23" i="13"/>
  <c r="AA41" i="13"/>
  <c r="AA49" i="13" s="1"/>
  <c r="H23" i="13"/>
  <c r="H41" i="13"/>
  <c r="H49" i="13" s="1"/>
  <c r="V23" i="13"/>
  <c r="V41" i="13"/>
  <c r="V49" i="13" s="1"/>
  <c r="S23" i="13"/>
  <c r="S41" i="13"/>
  <c r="S49" i="13" s="1"/>
  <c r="D23" i="13"/>
  <c r="D41" i="13"/>
  <c r="D49" i="13" s="1"/>
  <c r="G23" i="13"/>
  <c r="G41" i="13"/>
  <c r="G49" i="13" s="1"/>
  <c r="C23" i="13"/>
  <c r="C41" i="13"/>
  <c r="C49" i="13" s="1"/>
  <c r="U23" i="13"/>
  <c r="U41" i="13"/>
  <c r="U49" i="13" s="1"/>
  <c r="Q23" i="13"/>
  <c r="Q41" i="13"/>
  <c r="Q49" i="13" s="1"/>
  <c r="F23" i="13"/>
  <c r="F41" i="13"/>
  <c r="F49" i="13" s="1"/>
  <c r="Y23" i="13"/>
  <c r="Y41" i="13"/>
  <c r="Y49" i="13" s="1"/>
  <c r="AB23" i="13"/>
  <c r="AB41" i="13"/>
  <c r="AB49" i="13" s="1"/>
  <c r="AD23" i="13"/>
  <c r="AD41" i="13"/>
  <c r="AD49" i="13" s="1"/>
  <c r="K23" i="13"/>
  <c r="K41" i="13"/>
  <c r="K49" i="13" s="1"/>
  <c r="B23" i="13"/>
  <c r="B41" i="13"/>
  <c r="I23" i="12"/>
  <c r="I41" i="12"/>
  <c r="I49" i="12" s="1"/>
  <c r="Q23" i="12"/>
  <c r="Q41" i="12"/>
  <c r="Q49" i="12" s="1"/>
  <c r="Y23" i="12"/>
  <c r="Y41" i="12"/>
  <c r="Y49" i="12" s="1"/>
  <c r="D23" i="12"/>
  <c r="D41" i="12"/>
  <c r="D49" i="12" s="1"/>
  <c r="N23" i="12"/>
  <c r="N41" i="12"/>
  <c r="N49" i="12" s="1"/>
  <c r="AD23" i="12"/>
  <c r="AD41" i="12"/>
  <c r="AD49" i="12" s="1"/>
  <c r="G23" i="12"/>
  <c r="G41" i="12"/>
  <c r="G49" i="12" s="1"/>
  <c r="W23" i="12"/>
  <c r="W41" i="12"/>
  <c r="W49" i="12" s="1"/>
  <c r="H23" i="12"/>
  <c r="H41" i="12"/>
  <c r="H49" i="12" s="1"/>
  <c r="P23" i="12"/>
  <c r="P41" i="12"/>
  <c r="P49" i="12" s="1"/>
  <c r="AB23" i="12"/>
  <c r="AB41" i="12"/>
  <c r="AB49" i="12" s="1"/>
  <c r="AC23" i="12"/>
  <c r="AC41" i="12"/>
  <c r="AC49" i="12" s="1"/>
  <c r="R23" i="12"/>
  <c r="R41" i="12"/>
  <c r="R49" i="12" s="1"/>
  <c r="K23" i="12"/>
  <c r="K41" i="12"/>
  <c r="K49" i="12" s="1"/>
  <c r="AA23" i="12"/>
  <c r="AA41" i="12"/>
  <c r="AA49" i="12" s="1"/>
  <c r="E23" i="12"/>
  <c r="E41" i="12"/>
  <c r="E49" i="12" s="1"/>
  <c r="M23" i="12"/>
  <c r="M41" i="12"/>
  <c r="M49" i="12" s="1"/>
  <c r="U23" i="12"/>
  <c r="U41" i="12"/>
  <c r="U49" i="12" s="1"/>
  <c r="J23" i="12"/>
  <c r="J41" i="12"/>
  <c r="J49" i="12" s="1"/>
  <c r="Z23" i="12"/>
  <c r="Z41" i="12"/>
  <c r="Z49" i="12" s="1"/>
  <c r="C23" i="12"/>
  <c r="C41" i="12"/>
  <c r="C49" i="12" s="1"/>
  <c r="S23" i="12"/>
  <c r="S41" i="12"/>
  <c r="S49" i="12" s="1"/>
  <c r="X23" i="12"/>
  <c r="X41" i="12"/>
  <c r="X49" i="12" s="1"/>
  <c r="F23" i="12"/>
  <c r="F41" i="12"/>
  <c r="F49" i="12" s="1"/>
  <c r="V23" i="12"/>
  <c r="V41" i="12"/>
  <c r="V49" i="12" s="1"/>
  <c r="O23" i="12"/>
  <c r="O41" i="12"/>
  <c r="O49" i="12" s="1"/>
  <c r="AE23" i="12"/>
  <c r="AE41" i="12"/>
  <c r="AE49" i="12" s="1"/>
  <c r="L23" i="12"/>
  <c r="L41" i="12"/>
  <c r="L49" i="12" s="1"/>
  <c r="T23" i="12"/>
  <c r="T41" i="12"/>
  <c r="T49" i="12" s="1"/>
  <c r="AF23" i="12"/>
  <c r="AF41" i="12"/>
  <c r="AF49" i="12" s="1"/>
  <c r="B23" i="12"/>
  <c r="B41" i="12"/>
  <c r="I23" i="11"/>
  <c r="I41" i="11"/>
  <c r="I49" i="11" s="1"/>
  <c r="D23" i="11"/>
  <c r="D41" i="11"/>
  <c r="D49" i="11" s="1"/>
  <c r="F23" i="11"/>
  <c r="F41" i="11"/>
  <c r="F49" i="11" s="1"/>
  <c r="X23" i="11"/>
  <c r="X41" i="11"/>
  <c r="X49" i="11" s="1"/>
  <c r="W23" i="11"/>
  <c r="W41" i="11"/>
  <c r="W49" i="11" s="1"/>
  <c r="Y23" i="11"/>
  <c r="Y41" i="11"/>
  <c r="Y49" i="11" s="1"/>
  <c r="T23" i="11"/>
  <c r="T41" i="11"/>
  <c r="T49" i="11" s="1"/>
  <c r="AB23" i="11"/>
  <c r="AB41" i="11"/>
  <c r="AB49" i="11" s="1"/>
  <c r="K23" i="11"/>
  <c r="K41" i="11"/>
  <c r="K49" i="11" s="1"/>
  <c r="G23" i="11"/>
  <c r="G41" i="11"/>
  <c r="G49" i="11" s="1"/>
  <c r="AA23" i="11"/>
  <c r="AA41" i="11"/>
  <c r="AA49" i="11" s="1"/>
  <c r="Q23" i="11"/>
  <c r="Q41" i="11"/>
  <c r="Q49" i="11" s="1"/>
  <c r="L23" i="11"/>
  <c r="L41" i="11"/>
  <c r="L49" i="11" s="1"/>
  <c r="S23" i="11"/>
  <c r="S41" i="11"/>
  <c r="S49" i="11" s="1"/>
  <c r="R23" i="11"/>
  <c r="R41" i="11"/>
  <c r="R49" i="11" s="1"/>
  <c r="AD23" i="11"/>
  <c r="AD41" i="11"/>
  <c r="AD49" i="11" s="1"/>
  <c r="M23" i="11"/>
  <c r="M41" i="11"/>
  <c r="M49" i="11" s="1"/>
  <c r="E23" i="11"/>
  <c r="E41" i="11"/>
  <c r="E49" i="11" s="1"/>
  <c r="P23" i="11"/>
  <c r="P41" i="11"/>
  <c r="P49" i="11" s="1"/>
  <c r="H23" i="11"/>
  <c r="H41" i="11"/>
  <c r="H49" i="11" s="1"/>
  <c r="Z23" i="11"/>
  <c r="Z41" i="11"/>
  <c r="Z49" i="11" s="1"/>
  <c r="V23" i="11"/>
  <c r="V41" i="11"/>
  <c r="V49" i="11" s="1"/>
  <c r="AE23" i="11"/>
  <c r="AE41" i="11"/>
  <c r="AE49" i="11" s="1"/>
  <c r="N23" i="11"/>
  <c r="N41" i="11"/>
  <c r="N49" i="11" s="1"/>
  <c r="J23" i="11"/>
  <c r="J41" i="11"/>
  <c r="J49" i="11" s="1"/>
  <c r="AC23" i="11"/>
  <c r="AC41" i="11"/>
  <c r="AC49" i="11" s="1"/>
  <c r="U23" i="11"/>
  <c r="U41" i="11"/>
  <c r="U49" i="11" s="1"/>
  <c r="O23" i="11"/>
  <c r="O41" i="11"/>
  <c r="O49" i="11" s="1"/>
  <c r="C23" i="11"/>
  <c r="C41" i="11"/>
  <c r="C49" i="11" s="1"/>
  <c r="B23" i="11"/>
  <c r="B41" i="11"/>
  <c r="AB23" i="10"/>
  <c r="AB41" i="10"/>
  <c r="AB49" i="10" s="1"/>
  <c r="T23" i="10"/>
  <c r="T41" i="10"/>
  <c r="T49" i="10" s="1"/>
  <c r="L23" i="10"/>
  <c r="L41" i="10"/>
  <c r="L49" i="10" s="1"/>
  <c r="D23" i="10"/>
  <c r="D41" i="10"/>
  <c r="D49" i="10" s="1"/>
  <c r="W23" i="10"/>
  <c r="W41" i="10"/>
  <c r="W49" i="10" s="1"/>
  <c r="R23" i="10"/>
  <c r="R41" i="10"/>
  <c r="R49" i="10" s="1"/>
  <c r="I23" i="10"/>
  <c r="I41" i="10"/>
  <c r="I49" i="10" s="1"/>
  <c r="AE23" i="10"/>
  <c r="AE41" i="10"/>
  <c r="AE49" i="10" s="1"/>
  <c r="S23" i="10"/>
  <c r="S41" i="10"/>
  <c r="S49" i="10" s="1"/>
  <c r="F23" i="10"/>
  <c r="F41" i="10"/>
  <c r="F49" i="10" s="1"/>
  <c r="U23" i="10"/>
  <c r="U41" i="10"/>
  <c r="U49" i="10" s="1"/>
  <c r="G23" i="10"/>
  <c r="G41" i="10"/>
  <c r="G49" i="10" s="1"/>
  <c r="AD23" i="10"/>
  <c r="AD41" i="10"/>
  <c r="AD49" i="10" s="1"/>
  <c r="Q23" i="10"/>
  <c r="Q41" i="10"/>
  <c r="Q49" i="10" s="1"/>
  <c r="C23" i="10"/>
  <c r="C41" i="10"/>
  <c r="C49" i="10" s="1"/>
  <c r="N23" i="10"/>
  <c r="N41" i="10"/>
  <c r="N49" i="10" s="1"/>
  <c r="AF23" i="10"/>
  <c r="AF41" i="10"/>
  <c r="AF49" i="10" s="1"/>
  <c r="X23" i="10"/>
  <c r="X41" i="10"/>
  <c r="X49" i="10" s="1"/>
  <c r="P23" i="10"/>
  <c r="P41" i="10"/>
  <c r="P49" i="10" s="1"/>
  <c r="H23" i="10"/>
  <c r="H41" i="10"/>
  <c r="H49" i="10" s="1"/>
  <c r="O23" i="10"/>
  <c r="O41" i="10"/>
  <c r="O49" i="10" s="1"/>
  <c r="Z23" i="10"/>
  <c r="Z41" i="10"/>
  <c r="Z49" i="10" s="1"/>
  <c r="J23" i="10"/>
  <c r="J41" i="10"/>
  <c r="J49" i="10" s="1"/>
  <c r="AA23" i="10"/>
  <c r="AA41" i="10"/>
  <c r="AA49" i="10" s="1"/>
  <c r="K23" i="10"/>
  <c r="K41" i="10"/>
  <c r="K49" i="10" s="1"/>
  <c r="E23" i="10"/>
  <c r="E41" i="10"/>
  <c r="E49" i="10" s="1"/>
  <c r="AC23" i="10"/>
  <c r="AC41" i="10"/>
  <c r="AC49" i="10" s="1"/>
  <c r="Y23" i="10"/>
  <c r="Y41" i="10"/>
  <c r="Y49" i="10" s="1"/>
  <c r="V23" i="10"/>
  <c r="V41" i="10"/>
  <c r="V49" i="10" s="1"/>
  <c r="M23" i="10"/>
  <c r="M41" i="10"/>
  <c r="M49" i="10" s="1"/>
  <c r="B23" i="10"/>
  <c r="B41" i="10"/>
  <c r="AE23" i="5"/>
  <c r="AE41" i="5"/>
  <c r="AE49" i="5" s="1"/>
  <c r="K23" i="5"/>
  <c r="K41" i="5"/>
  <c r="K49" i="5" s="1"/>
  <c r="N23" i="5"/>
  <c r="N41" i="5"/>
  <c r="N49" i="5" s="1"/>
  <c r="Y23" i="5"/>
  <c r="Y41" i="5"/>
  <c r="Y49" i="5" s="1"/>
  <c r="AF23" i="5"/>
  <c r="AF41" i="5"/>
  <c r="AF49" i="5" s="1"/>
  <c r="P23" i="5"/>
  <c r="P41" i="5"/>
  <c r="P49" i="5" s="1"/>
  <c r="O23" i="5"/>
  <c r="O41" i="5"/>
  <c r="O49" i="5" s="1"/>
  <c r="AD23" i="5"/>
  <c r="AD41" i="5"/>
  <c r="AD49" i="5" s="1"/>
  <c r="M23" i="5"/>
  <c r="M41" i="5"/>
  <c r="M49" i="5" s="1"/>
  <c r="S23" i="5"/>
  <c r="S41" i="5"/>
  <c r="S49" i="5" s="1"/>
  <c r="G23" i="5"/>
  <c r="G41" i="5"/>
  <c r="G49" i="5" s="1"/>
  <c r="V23" i="5"/>
  <c r="V41" i="5"/>
  <c r="V49" i="5" s="1"/>
  <c r="U23" i="5"/>
  <c r="U41" i="5"/>
  <c r="U49" i="5" s="1"/>
  <c r="E23" i="5"/>
  <c r="E41" i="5"/>
  <c r="E49" i="5" s="1"/>
  <c r="AA23" i="5"/>
  <c r="AA41" i="5"/>
  <c r="AA49" i="5" s="1"/>
  <c r="F23" i="5"/>
  <c r="F41" i="5"/>
  <c r="F49" i="5" s="1"/>
  <c r="AC23" i="5"/>
  <c r="AC41" i="5"/>
  <c r="AC49" i="5" s="1"/>
  <c r="I23" i="5"/>
  <c r="I41" i="5"/>
  <c r="I49" i="5" s="1"/>
  <c r="X23" i="5"/>
  <c r="X41" i="5"/>
  <c r="X49" i="5" s="1"/>
  <c r="H23" i="5"/>
  <c r="H41" i="5"/>
  <c r="H49" i="5" s="1"/>
  <c r="C23" i="5"/>
  <c r="C41" i="5"/>
  <c r="C49" i="5" s="1"/>
  <c r="R23" i="5"/>
  <c r="R41" i="5"/>
  <c r="R49" i="5" s="1"/>
  <c r="Q23" i="5"/>
  <c r="Q41" i="5"/>
  <c r="Q49" i="5" s="1"/>
  <c r="AB23" i="5"/>
  <c r="AB41" i="5"/>
  <c r="AB49" i="5" s="1"/>
  <c r="T23" i="5"/>
  <c r="T41" i="5"/>
  <c r="T49" i="5" s="1"/>
  <c r="L23" i="5"/>
  <c r="L41" i="5"/>
  <c r="L49" i="5" s="1"/>
  <c r="D23" i="5"/>
  <c r="D41" i="5"/>
  <c r="D49" i="5" s="1"/>
  <c r="W23" i="5"/>
  <c r="W41" i="5"/>
  <c r="W49" i="5" s="1"/>
  <c r="Z23" i="5"/>
  <c r="Z41" i="5"/>
  <c r="Z49" i="5" s="1"/>
  <c r="B23" i="5"/>
  <c r="B41" i="5"/>
  <c r="O23" i="9"/>
  <c r="O41" i="9"/>
  <c r="O49" i="9" s="1"/>
  <c r="H23" i="9"/>
  <c r="H41" i="9"/>
  <c r="H49" i="9" s="1"/>
  <c r="AB23" i="9"/>
  <c r="AB41" i="9"/>
  <c r="AB49" i="9" s="1"/>
  <c r="Z23" i="9"/>
  <c r="Z41" i="9"/>
  <c r="Z49" i="9" s="1"/>
  <c r="V23" i="9"/>
  <c r="V41" i="9"/>
  <c r="V49" i="9" s="1"/>
  <c r="C23" i="9"/>
  <c r="C41" i="9"/>
  <c r="C49" i="9" s="1"/>
  <c r="AE23" i="9"/>
  <c r="AE41" i="9"/>
  <c r="AE49" i="9" s="1"/>
  <c r="P23" i="9"/>
  <c r="P41" i="9"/>
  <c r="P49" i="9" s="1"/>
  <c r="U23" i="9"/>
  <c r="U41" i="9"/>
  <c r="U49" i="9" s="1"/>
  <c r="AA23" i="9"/>
  <c r="AA41" i="9"/>
  <c r="AA49" i="9" s="1"/>
  <c r="AD23" i="9"/>
  <c r="AD41" i="9"/>
  <c r="AD49" i="9" s="1"/>
  <c r="N23" i="9"/>
  <c r="N41" i="9"/>
  <c r="N49" i="9" s="1"/>
  <c r="Q23" i="9"/>
  <c r="Q41" i="9"/>
  <c r="Q49" i="9" s="1"/>
  <c r="J23" i="9"/>
  <c r="J41" i="9"/>
  <c r="J49" i="9" s="1"/>
  <c r="K23" i="9"/>
  <c r="K41" i="9"/>
  <c r="K49" i="9" s="1"/>
  <c r="W23" i="9"/>
  <c r="W41" i="9"/>
  <c r="W49" i="9" s="1"/>
  <c r="L23" i="9"/>
  <c r="L41" i="9"/>
  <c r="L49" i="9" s="1"/>
  <c r="T23" i="9"/>
  <c r="T41" i="9"/>
  <c r="T49" i="9" s="1"/>
  <c r="X23" i="9"/>
  <c r="X41" i="9"/>
  <c r="X49" i="9" s="1"/>
  <c r="R23" i="9"/>
  <c r="R41" i="9"/>
  <c r="R49" i="9" s="1"/>
  <c r="I23" i="9"/>
  <c r="I41" i="9"/>
  <c r="I49" i="9" s="1"/>
  <c r="M23" i="9"/>
  <c r="M41" i="9"/>
  <c r="M49" i="9" s="1"/>
  <c r="AC23" i="9"/>
  <c r="AC41" i="9"/>
  <c r="AC49" i="9" s="1"/>
  <c r="G23" i="9"/>
  <c r="G41" i="9"/>
  <c r="G49" i="9" s="1"/>
  <c r="S23" i="9"/>
  <c r="S41" i="9"/>
  <c r="S49" i="9" s="1"/>
  <c r="F23" i="9"/>
  <c r="F41" i="9"/>
  <c r="F49" i="9" s="1"/>
  <c r="D23" i="9"/>
  <c r="D41" i="9"/>
  <c r="D49" i="9" s="1"/>
  <c r="E23" i="9"/>
  <c r="E41" i="9"/>
  <c r="E49" i="9" s="1"/>
  <c r="Y23" i="9"/>
  <c r="Y41" i="9"/>
  <c r="Y49" i="9" s="1"/>
  <c r="B23" i="9"/>
  <c r="B41" i="9"/>
  <c r="M23" i="8"/>
  <c r="M41" i="8"/>
  <c r="M49" i="8" s="1"/>
  <c r="T23" i="8"/>
  <c r="T41" i="8"/>
  <c r="T49" i="8" s="1"/>
  <c r="D23" i="8"/>
  <c r="D41" i="8"/>
  <c r="D49" i="8" s="1"/>
  <c r="U23" i="8"/>
  <c r="U41" i="8"/>
  <c r="U49" i="8" s="1"/>
  <c r="E23" i="8"/>
  <c r="E41" i="8"/>
  <c r="E49" i="8" s="1"/>
  <c r="AF23" i="8"/>
  <c r="AF41" i="8"/>
  <c r="AF49" i="8" s="1"/>
  <c r="AB23" i="8"/>
  <c r="AB41" i="8"/>
  <c r="AB49" i="8" s="1"/>
  <c r="P23" i="8"/>
  <c r="P41" i="8"/>
  <c r="P49" i="8" s="1"/>
  <c r="L23" i="8"/>
  <c r="L41" i="8"/>
  <c r="L49" i="8" s="1"/>
  <c r="V23" i="8"/>
  <c r="V41" i="8"/>
  <c r="V49" i="8" s="1"/>
  <c r="S23" i="8"/>
  <c r="S41" i="8"/>
  <c r="S49" i="8" s="1"/>
  <c r="AD23" i="8"/>
  <c r="AD41" i="8"/>
  <c r="AD49" i="8" s="1"/>
  <c r="X23" i="8"/>
  <c r="X41" i="8"/>
  <c r="X49" i="8" s="1"/>
  <c r="H23" i="8"/>
  <c r="H41" i="8"/>
  <c r="H49" i="8" s="1"/>
  <c r="Q23" i="8"/>
  <c r="Q41" i="8"/>
  <c r="Q49" i="8" s="1"/>
  <c r="C23" i="8"/>
  <c r="C41" i="8"/>
  <c r="C49" i="8" s="1"/>
  <c r="R23" i="8"/>
  <c r="R41" i="8"/>
  <c r="R49" i="8" s="1"/>
  <c r="AE23" i="8"/>
  <c r="AE41" i="8"/>
  <c r="AE49" i="8" s="1"/>
  <c r="O23" i="8"/>
  <c r="O41" i="8"/>
  <c r="O49" i="8" s="1"/>
  <c r="F23" i="8"/>
  <c r="F41" i="8"/>
  <c r="F49" i="8" s="1"/>
  <c r="AC23" i="8"/>
  <c r="AC41" i="8"/>
  <c r="AC49" i="8" s="1"/>
  <c r="Y23" i="8"/>
  <c r="Y41" i="8"/>
  <c r="Y49" i="8" s="1"/>
  <c r="I23" i="8"/>
  <c r="I41" i="8"/>
  <c r="I49" i="8" s="1"/>
  <c r="AA23" i="8"/>
  <c r="AA41" i="8"/>
  <c r="AA49" i="8" s="1"/>
  <c r="K23" i="8"/>
  <c r="K41" i="8"/>
  <c r="K49" i="8" s="1"/>
  <c r="Z23" i="8"/>
  <c r="Z41" i="8"/>
  <c r="Z49" i="8" s="1"/>
  <c r="J23" i="8"/>
  <c r="J41" i="8"/>
  <c r="J49" i="8" s="1"/>
  <c r="W23" i="8"/>
  <c r="W41" i="8"/>
  <c r="W49" i="8" s="1"/>
  <c r="G23" i="8"/>
  <c r="G41" i="8"/>
  <c r="G49" i="8" s="1"/>
  <c r="N23" i="8"/>
  <c r="N41" i="8"/>
  <c r="N49" i="8" s="1"/>
  <c r="B23" i="8"/>
  <c r="B41" i="8"/>
  <c r="AC23" i="7"/>
  <c r="AC41" i="7"/>
  <c r="AC49" i="7" s="1"/>
  <c r="M23" i="7"/>
  <c r="M41" i="7"/>
  <c r="M49" i="7" s="1"/>
  <c r="O23" i="7"/>
  <c r="O41" i="7"/>
  <c r="O49" i="7" s="1"/>
  <c r="AD23" i="7"/>
  <c r="AD41" i="7"/>
  <c r="AD49" i="7" s="1"/>
  <c r="N23" i="7"/>
  <c r="N41" i="7"/>
  <c r="N49" i="7" s="1"/>
  <c r="F23" i="7"/>
  <c r="F41" i="7"/>
  <c r="F49" i="7" s="1"/>
  <c r="X23" i="7"/>
  <c r="X41" i="7"/>
  <c r="X49" i="7" s="1"/>
  <c r="Q23" i="7"/>
  <c r="Q41" i="7"/>
  <c r="Q49" i="7" s="1"/>
  <c r="AE23" i="7"/>
  <c r="AE41" i="7"/>
  <c r="AE49" i="7" s="1"/>
  <c r="W23" i="7"/>
  <c r="W41" i="7"/>
  <c r="W49" i="7" s="1"/>
  <c r="AB23" i="7"/>
  <c r="AB41" i="7"/>
  <c r="AB49" i="7" s="1"/>
  <c r="P23" i="7"/>
  <c r="P41" i="7"/>
  <c r="P49" i="7" s="1"/>
  <c r="H23" i="7"/>
  <c r="H41" i="7"/>
  <c r="H49" i="7" s="1"/>
  <c r="S23" i="7"/>
  <c r="S41" i="7"/>
  <c r="S49" i="7" s="1"/>
  <c r="C23" i="7"/>
  <c r="C41" i="7"/>
  <c r="C49" i="7" s="1"/>
  <c r="J23" i="7"/>
  <c r="J41" i="7"/>
  <c r="J49" i="7" s="1"/>
  <c r="U23" i="7"/>
  <c r="U41" i="7"/>
  <c r="U49" i="7" s="1"/>
  <c r="E23" i="7"/>
  <c r="E41" i="7"/>
  <c r="E49" i="7" s="1"/>
  <c r="G23" i="7"/>
  <c r="G41" i="7"/>
  <c r="G49" i="7" s="1"/>
  <c r="Z23" i="7"/>
  <c r="Z41" i="7"/>
  <c r="Z49" i="7" s="1"/>
  <c r="R23" i="7"/>
  <c r="R41" i="7"/>
  <c r="R49" i="7" s="1"/>
  <c r="T23" i="7"/>
  <c r="T41" i="7"/>
  <c r="T49" i="7" s="1"/>
  <c r="Y23" i="7"/>
  <c r="Y41" i="7"/>
  <c r="Y49" i="7" s="1"/>
  <c r="I23" i="7"/>
  <c r="I41" i="7"/>
  <c r="I49" i="7" s="1"/>
  <c r="AA23" i="7"/>
  <c r="AA41" i="7"/>
  <c r="AA49" i="7" s="1"/>
  <c r="L23" i="7"/>
  <c r="L41" i="7"/>
  <c r="L49" i="7" s="1"/>
  <c r="D23" i="7"/>
  <c r="D41" i="7"/>
  <c r="D49" i="7" s="1"/>
  <c r="K23" i="7"/>
  <c r="K41" i="7"/>
  <c r="K49" i="7" s="1"/>
  <c r="V23" i="7"/>
  <c r="V41" i="7"/>
  <c r="V49" i="7" s="1"/>
  <c r="B23" i="7"/>
  <c r="B41" i="7"/>
  <c r="B49" i="7" s="1"/>
  <c r="R23" i="6"/>
  <c r="R41" i="6"/>
  <c r="V49" i="6"/>
  <c r="AD23" i="6"/>
  <c r="AD41" i="6"/>
  <c r="W23" i="6"/>
  <c r="W41" i="6"/>
  <c r="W49" i="6" s="1"/>
  <c r="L23" i="6"/>
  <c r="L41" i="6"/>
  <c r="D49" i="6"/>
  <c r="N23" i="6"/>
  <c r="N41" i="6"/>
  <c r="N49" i="6" s="1"/>
  <c r="E23" i="6"/>
  <c r="E41" i="6"/>
  <c r="H23" i="6"/>
  <c r="H41" i="6"/>
  <c r="H49" i="6" s="1"/>
  <c r="D23" i="6"/>
  <c r="D41" i="6"/>
  <c r="AF49" i="6"/>
  <c r="E49" i="6"/>
  <c r="AE23" i="6"/>
  <c r="AE41" i="6"/>
  <c r="AE49" i="6" s="1"/>
  <c r="V23" i="6"/>
  <c r="V41" i="6"/>
  <c r="G23" i="6"/>
  <c r="G41" i="6"/>
  <c r="G49" i="6" s="1"/>
  <c r="I49" i="6"/>
  <c r="P23" i="6"/>
  <c r="P41" i="6"/>
  <c r="P49" i="6" s="1"/>
  <c r="O23" i="6"/>
  <c r="O41" i="6"/>
  <c r="O49" i="6" s="1"/>
  <c r="U23" i="6"/>
  <c r="U41" i="6"/>
  <c r="U49" i="6" s="1"/>
  <c r="T23" i="6"/>
  <c r="T41" i="6"/>
  <c r="T49" i="6" s="1"/>
  <c r="Q23" i="6"/>
  <c r="Q41" i="6"/>
  <c r="Q49" i="6" s="1"/>
  <c r="AA49" i="6"/>
  <c r="R49" i="6"/>
  <c r="AD49" i="6"/>
  <c r="K23" i="6"/>
  <c r="K41" i="6"/>
  <c r="K49" i="6" s="1"/>
  <c r="C23" i="6"/>
  <c r="C41" i="6"/>
  <c r="C49" i="6" s="1"/>
  <c r="L49" i="6"/>
  <c r="S23" i="6"/>
  <c r="S41" i="6"/>
  <c r="S49" i="6" s="1"/>
  <c r="Z23" i="6"/>
  <c r="Z41" i="6"/>
  <c r="Z49" i="6" s="1"/>
  <c r="AC23" i="6"/>
  <c r="AC41" i="6"/>
  <c r="F23" i="6"/>
  <c r="F41" i="6"/>
  <c r="F49" i="6" s="1"/>
  <c r="AF23" i="6"/>
  <c r="AF41" i="6"/>
  <c r="M23" i="6"/>
  <c r="M41" i="6"/>
  <c r="M49" i="6" s="1"/>
  <c r="AA23" i="6"/>
  <c r="AA41" i="6"/>
  <c r="X23" i="6"/>
  <c r="X41" i="6"/>
  <c r="X49" i="6" s="1"/>
  <c r="AB23" i="6"/>
  <c r="AB41" i="6"/>
  <c r="AB49" i="6" s="1"/>
  <c r="I23" i="6"/>
  <c r="I41" i="6"/>
  <c r="AC49" i="6"/>
  <c r="J23" i="6"/>
  <c r="J41" i="6"/>
  <c r="J49" i="6" s="1"/>
  <c r="Y23" i="6"/>
  <c r="Y41" i="6"/>
  <c r="Y49" i="6" s="1"/>
  <c r="B49" i="6"/>
  <c r="AF43" i="9"/>
  <c r="S13" i="14"/>
  <c r="R12" i="14"/>
  <c r="AF41" i="1"/>
  <c r="B49" i="1"/>
  <c r="AF49" i="1" s="1"/>
  <c r="AE43" i="16"/>
  <c r="AE20" i="16"/>
  <c r="AF46" i="13"/>
  <c r="AG43" i="12"/>
  <c r="L13" i="9"/>
  <c r="K12" i="9"/>
  <c r="S12" i="9"/>
  <c r="H12" i="9"/>
  <c r="K13" i="8"/>
  <c r="J12" i="8"/>
  <c r="I13" i="7"/>
  <c r="H12" i="7"/>
  <c r="J13" i="6"/>
  <c r="I12" i="6"/>
  <c r="J13" i="4"/>
  <c r="I12" i="4"/>
  <c r="AG12" i="5"/>
  <c r="AG13" i="5"/>
  <c r="AA13" i="2"/>
  <c r="Z12" i="2"/>
  <c r="AG43" i="15"/>
  <c r="AG46" i="15"/>
  <c r="AG46" i="14"/>
  <c r="AG46" i="10"/>
  <c r="AG22" i="8"/>
  <c r="AG23" i="8" s="1"/>
  <c r="AG20" i="8"/>
  <c r="AF46" i="7"/>
  <c r="AF25" i="1"/>
  <c r="AG46" i="6"/>
  <c r="AE46" i="16"/>
  <c r="AG22" i="14"/>
  <c r="AG23" i="14" s="1"/>
  <c r="AG20" i="14"/>
  <c r="AG43" i="14"/>
  <c r="AG49" i="14" s="1"/>
  <c r="AF43" i="13"/>
  <c r="AF22" i="13"/>
  <c r="AF23" i="13" s="1"/>
  <c r="AF20" i="13"/>
  <c r="AG46" i="12"/>
  <c r="AF43" i="11"/>
  <c r="AF22" i="11"/>
  <c r="AF23" i="11" s="1"/>
  <c r="AF20" i="11"/>
  <c r="AF46" i="11"/>
  <c r="AG43" i="10"/>
  <c r="AG46" i="5"/>
  <c r="AG43" i="5"/>
  <c r="AG22" i="5"/>
  <c r="AG23" i="5" s="1"/>
  <c r="AG20" i="5"/>
  <c r="AF46" i="9"/>
  <c r="AF22" i="7"/>
  <c r="AF20" i="7"/>
  <c r="AG43" i="6"/>
  <c r="B23" i="6"/>
  <c r="AG22" i="6"/>
  <c r="AG23" i="6" s="1"/>
  <c r="V49" i="2"/>
  <c r="U23" i="4"/>
  <c r="U41" i="4"/>
  <c r="U49" i="4" s="1"/>
  <c r="T23" i="4"/>
  <c r="T41" i="4"/>
  <c r="T49" i="4" s="1"/>
  <c r="Z41" i="4"/>
  <c r="Z49" i="4" s="1"/>
  <c r="Z23" i="4"/>
  <c r="W41" i="4"/>
  <c r="W49" i="4" s="1"/>
  <c r="W23" i="4"/>
  <c r="E23" i="4"/>
  <c r="E41" i="4"/>
  <c r="E49" i="4" s="1"/>
  <c r="AB23" i="4"/>
  <c r="AB41" i="4"/>
  <c r="AB49" i="4" s="1"/>
  <c r="D23" i="4"/>
  <c r="D41" i="4"/>
  <c r="D49" i="4" s="1"/>
  <c r="K23" i="4"/>
  <c r="K41" i="4"/>
  <c r="K49" i="4" s="1"/>
  <c r="J23" i="4"/>
  <c r="J41" i="4"/>
  <c r="J49" i="4" s="1"/>
  <c r="AA41" i="4"/>
  <c r="AA49" i="4" s="1"/>
  <c r="AA23" i="4"/>
  <c r="G23" i="4"/>
  <c r="G41" i="4"/>
  <c r="G49" i="4" s="1"/>
  <c r="Q41" i="4"/>
  <c r="Q49" i="4" s="1"/>
  <c r="Q23" i="4"/>
  <c r="L23" i="4"/>
  <c r="L41" i="4"/>
  <c r="L49" i="4" s="1"/>
  <c r="H23" i="4"/>
  <c r="H41" i="4"/>
  <c r="H49" i="4" s="1"/>
  <c r="O23" i="4"/>
  <c r="O41" i="4"/>
  <c r="O49" i="4" s="1"/>
  <c r="F23" i="4"/>
  <c r="F41" i="4"/>
  <c r="F49" i="4" s="1"/>
  <c r="S23" i="4"/>
  <c r="S41" i="4"/>
  <c r="S49" i="4" s="1"/>
  <c r="B41" i="4"/>
  <c r="B23" i="4"/>
  <c r="AD22" i="4"/>
  <c r="AD23" i="4" s="1"/>
  <c r="M41" i="4"/>
  <c r="M49" i="4" s="1"/>
  <c r="M23" i="4"/>
  <c r="C23" i="4"/>
  <c r="C41" i="4"/>
  <c r="C49" i="4" s="1"/>
  <c r="R41" i="4"/>
  <c r="R49" i="4" s="1"/>
  <c r="R23" i="4"/>
  <c r="AC23" i="4"/>
  <c r="AC41" i="4"/>
  <c r="AC49" i="4" s="1"/>
  <c r="X23" i="4"/>
  <c r="X41" i="4"/>
  <c r="X49" i="4" s="1"/>
  <c r="I23" i="4"/>
  <c r="I41" i="4"/>
  <c r="I49" i="4" s="1"/>
  <c r="P41" i="4"/>
  <c r="P49" i="4" s="1"/>
  <c r="P23" i="4"/>
  <c r="Y23" i="4"/>
  <c r="Y41" i="4"/>
  <c r="Y49" i="4" s="1"/>
  <c r="V23" i="4"/>
  <c r="V41" i="4"/>
  <c r="V49" i="4" s="1"/>
  <c r="N23" i="4"/>
  <c r="N41" i="4"/>
  <c r="N49" i="4" s="1"/>
  <c r="AG43" i="8"/>
  <c r="AG46" i="8"/>
  <c r="AD46" i="4"/>
  <c r="B43" i="4"/>
  <c r="R13" i="17" l="1"/>
  <c r="Q12" i="17"/>
  <c r="AF49" i="7"/>
  <c r="AG41" i="6"/>
  <c r="AG49" i="6" s="1"/>
  <c r="B49" i="16"/>
  <c r="AE49" i="16" s="1"/>
  <c r="AE41" i="16"/>
  <c r="AG41" i="15"/>
  <c r="B49" i="15"/>
  <c r="AG49" i="15" s="1"/>
  <c r="B49" i="14"/>
  <c r="B49" i="13"/>
  <c r="AF49" i="13" s="1"/>
  <c r="AF41" i="13"/>
  <c r="B49" i="12"/>
  <c r="AG49" i="12" s="1"/>
  <c r="AG41" i="12"/>
  <c r="AF41" i="11"/>
  <c r="B49" i="11"/>
  <c r="AF49" i="11" s="1"/>
  <c r="B49" i="10"/>
  <c r="AG49" i="10" s="1"/>
  <c r="AG41" i="10"/>
  <c r="B49" i="5"/>
  <c r="AG49" i="5" s="1"/>
  <c r="AF41" i="9"/>
  <c r="B49" i="9"/>
  <c r="AF49" i="9" s="1"/>
  <c r="B49" i="8"/>
  <c r="AG49" i="8" s="1"/>
  <c r="AG41" i="8"/>
  <c r="AF23" i="7"/>
  <c r="AF41" i="7"/>
  <c r="AD43" i="4"/>
  <c r="B49" i="4"/>
  <c r="T13" i="14"/>
  <c r="S12" i="14"/>
  <c r="M13" i="9"/>
  <c r="L12" i="9"/>
  <c r="J12" i="9"/>
  <c r="I12" i="9"/>
  <c r="L13" i="8"/>
  <c r="K12" i="8"/>
  <c r="J13" i="7"/>
  <c r="I12" i="7"/>
  <c r="K13" i="6"/>
  <c r="L13" i="6" s="1"/>
  <c r="J12" i="6"/>
  <c r="K13" i="4"/>
  <c r="J12" i="4"/>
  <c r="AB13" i="2"/>
  <c r="AA12" i="2"/>
  <c r="AD41" i="4"/>
  <c r="U22" i="2"/>
  <c r="W22" i="2"/>
  <c r="X22" i="2"/>
  <c r="Y22" i="2"/>
  <c r="Z22" i="2"/>
  <c r="AA22" i="2"/>
  <c r="AB22" i="2"/>
  <c r="R12" i="17" l="1"/>
  <c r="S13" i="17"/>
  <c r="AE22" i="2"/>
  <c r="AC22" i="2"/>
  <c r="AD22" i="2"/>
  <c r="AF22" i="2"/>
  <c r="U13" i="14"/>
  <c r="T12" i="14"/>
  <c r="N13" i="9"/>
  <c r="M12" i="9"/>
  <c r="M13" i="8"/>
  <c r="L12" i="8"/>
  <c r="K13" i="7"/>
  <c r="J12" i="7"/>
  <c r="M13" i="6"/>
  <c r="L12" i="6"/>
  <c r="K12" i="6"/>
  <c r="L13" i="4"/>
  <c r="K12" i="4"/>
  <c r="T13" i="9"/>
  <c r="T12" i="9" s="1"/>
  <c r="AC13" i="2"/>
  <c r="AB12" i="2"/>
  <c r="AF20" i="2"/>
  <c r="AG20" i="2"/>
  <c r="AE20" i="2"/>
  <c r="AE43" i="2"/>
  <c r="AC20" i="2"/>
  <c r="AA43" i="2"/>
  <c r="Y20" i="2"/>
  <c r="AD43" i="2"/>
  <c r="AB20" i="2"/>
  <c r="Z43" i="2"/>
  <c r="X20" i="2"/>
  <c r="X49" i="2"/>
  <c r="AC43" i="2"/>
  <c r="AA20" i="2"/>
  <c r="Y43" i="2"/>
  <c r="W20" i="2"/>
  <c r="AF43" i="2"/>
  <c r="AD20" i="2"/>
  <c r="AB43" i="2"/>
  <c r="Z20" i="2"/>
  <c r="W43" i="2"/>
  <c r="U20" i="2"/>
  <c r="T13" i="17" l="1"/>
  <c r="S12" i="17"/>
  <c r="AG43" i="2"/>
  <c r="AG49" i="2" s="1"/>
  <c r="V13" i="14"/>
  <c r="U12" i="14"/>
  <c r="Y14" i="14"/>
  <c r="O13" i="9"/>
  <c r="N12" i="9"/>
  <c r="N13" i="8"/>
  <c r="M12" i="8"/>
  <c r="L13" i="7"/>
  <c r="K12" i="7"/>
  <c r="M12" i="6"/>
  <c r="N12" i="6" s="1"/>
  <c r="O12" i="6" s="1"/>
  <c r="P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AC12" i="6" s="1"/>
  <c r="AD12" i="6" s="1"/>
  <c r="AE12" i="6" s="1"/>
  <c r="N13" i="6"/>
  <c r="O13" i="6" s="1"/>
  <c r="P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M13" i="4"/>
  <c r="L12" i="4"/>
  <c r="U13" i="9"/>
  <c r="U12" i="9" s="1"/>
  <c r="AD13" i="2"/>
  <c r="AC12" i="2"/>
  <c r="AE23" i="2"/>
  <c r="AE49" i="2"/>
  <c r="U23" i="2"/>
  <c r="U49" i="2"/>
  <c r="AA23" i="2"/>
  <c r="AA49" i="2"/>
  <c r="Y23" i="2"/>
  <c r="Y49" i="2"/>
  <c r="AD23" i="2"/>
  <c r="AD49" i="2"/>
  <c r="W23" i="2"/>
  <c r="W49" i="2"/>
  <c r="AB23" i="2"/>
  <c r="AB49" i="2"/>
  <c r="AF49" i="2"/>
  <c r="AF23" i="2"/>
  <c r="AC23" i="2"/>
  <c r="AC49" i="2"/>
  <c r="Z23" i="2"/>
  <c r="X23" i="2"/>
  <c r="U13" i="17" l="1"/>
  <c r="T12" i="17"/>
  <c r="Z49" i="2"/>
  <c r="W13" i="14"/>
  <c r="V12" i="14"/>
  <c r="Z14" i="14"/>
  <c r="P13" i="9"/>
  <c r="O12" i="9"/>
  <c r="O13" i="8"/>
  <c r="N12" i="8"/>
  <c r="M13" i="7"/>
  <c r="L12" i="7"/>
  <c r="AG13" i="6"/>
  <c r="AF12" i="6"/>
  <c r="AG12" i="6" s="1"/>
  <c r="N13" i="4"/>
  <c r="M12" i="4"/>
  <c r="V13" i="9"/>
  <c r="V12" i="9" s="1"/>
  <c r="AE13" i="2"/>
  <c r="AD12" i="2"/>
  <c r="V13" i="17" l="1"/>
  <c r="U12" i="17"/>
  <c r="W12" i="14"/>
  <c r="AA14" i="14"/>
  <c r="Q13" i="9"/>
  <c r="P12" i="9"/>
  <c r="P13" i="8"/>
  <c r="O12" i="8"/>
  <c r="N13" i="7"/>
  <c r="M12" i="7"/>
  <c r="O13" i="4"/>
  <c r="N12" i="4"/>
  <c r="W13" i="9"/>
  <c r="W12" i="9" s="1"/>
  <c r="AF13" i="2"/>
  <c r="AG13" i="2" s="1"/>
  <c r="AE12" i="2"/>
  <c r="V12" i="17" l="1"/>
  <c r="W13" i="17"/>
  <c r="Y13" i="14"/>
  <c r="X12" i="14"/>
  <c r="AB14" i="14"/>
  <c r="R13" i="9"/>
  <c r="R12" i="9" s="1"/>
  <c r="Q12" i="9"/>
  <c r="Q13" i="8"/>
  <c r="P12" i="8"/>
  <c r="O13" i="7"/>
  <c r="N12" i="7"/>
  <c r="P13" i="4"/>
  <c r="O12" i="4"/>
  <c r="X13" i="9"/>
  <c r="X12" i="9" s="1"/>
  <c r="AF12" i="2"/>
  <c r="X13" i="17" l="1"/>
  <c r="W12" i="17"/>
  <c r="Z13" i="14"/>
  <c r="Y12" i="14"/>
  <c r="AC14" i="14"/>
  <c r="R13" i="8"/>
  <c r="Q12" i="8"/>
  <c r="P13" i="7"/>
  <c r="O12" i="7"/>
  <c r="Q13" i="4"/>
  <c r="P12" i="4"/>
  <c r="Y13" i="9"/>
  <c r="Y12" i="9" s="1"/>
  <c r="Y13" i="17" l="1"/>
  <c r="X12" i="17"/>
  <c r="AA13" i="14"/>
  <c r="Z12" i="14"/>
  <c r="AD14" i="14"/>
  <c r="S13" i="8"/>
  <c r="R12" i="8"/>
  <c r="Q13" i="7"/>
  <c r="P12" i="7"/>
  <c r="R13" i="4"/>
  <c r="Q12" i="4"/>
  <c r="Z13" i="9"/>
  <c r="Z12" i="9" s="1"/>
  <c r="Z13" i="17" l="1"/>
  <c r="Y12" i="17"/>
  <c r="AB13" i="14"/>
  <c r="AA12" i="14"/>
  <c r="AE14" i="14"/>
  <c r="T13" i="8"/>
  <c r="S12" i="8"/>
  <c r="R13" i="7"/>
  <c r="Q12" i="7"/>
  <c r="S13" i="4"/>
  <c r="R12" i="4"/>
  <c r="AA13" i="9"/>
  <c r="AA12" i="9" s="1"/>
  <c r="AA13" i="17" l="1"/>
  <c r="Z12" i="17"/>
  <c r="AC13" i="14"/>
  <c r="AB12" i="14"/>
  <c r="AF14" i="14"/>
  <c r="U13" i="8"/>
  <c r="T12" i="8"/>
  <c r="S13" i="7"/>
  <c r="R12" i="7"/>
  <c r="T13" i="4"/>
  <c r="S12" i="4"/>
  <c r="AB13" i="9"/>
  <c r="AB12" i="9" s="1"/>
  <c r="AB13" i="17" l="1"/>
  <c r="AB12" i="17" s="1"/>
  <c r="AA12" i="17"/>
  <c r="AD13" i="14"/>
  <c r="AC12" i="14"/>
  <c r="AG14" i="14"/>
  <c r="V13" i="8"/>
  <c r="U12" i="8"/>
  <c r="T13" i="7"/>
  <c r="S12" i="7"/>
  <c r="U13" i="4"/>
  <c r="T12" i="4"/>
  <c r="AC13" i="9"/>
  <c r="AC12" i="9" s="1"/>
  <c r="AE13" i="14" l="1"/>
  <c r="AD12" i="14"/>
  <c r="W13" i="8"/>
  <c r="V12" i="8"/>
  <c r="U13" i="7"/>
  <c r="T12" i="7"/>
  <c r="V13" i="4"/>
  <c r="U12" i="4"/>
  <c r="AD13" i="9"/>
  <c r="AD12" i="9" s="1"/>
  <c r="AF13" i="14" l="1"/>
  <c r="AE12" i="14"/>
  <c r="X13" i="8"/>
  <c r="W12" i="8"/>
  <c r="V13" i="7"/>
  <c r="U12" i="7"/>
  <c r="W13" i="4"/>
  <c r="V12" i="4"/>
  <c r="AE13" i="9"/>
  <c r="AE12" i="9" s="1"/>
  <c r="AG13" i="14" l="1"/>
  <c r="AF12" i="14"/>
  <c r="AG12" i="14" s="1"/>
  <c r="Y13" i="8"/>
  <c r="X12" i="8"/>
  <c r="W13" i="7"/>
  <c r="V12" i="7"/>
  <c r="X13" i="4"/>
  <c r="W12" i="4"/>
  <c r="AF12" i="9"/>
  <c r="AF13" i="9"/>
  <c r="Z13" i="8" l="1"/>
  <c r="Y12" i="8"/>
  <c r="X13" i="7"/>
  <c r="W12" i="7"/>
  <c r="Y13" i="4"/>
  <c r="X12" i="4"/>
  <c r="AA13" i="8" l="1"/>
  <c r="Z12" i="8"/>
  <c r="Y13" i="7"/>
  <c r="Z13" i="7" s="1"/>
  <c r="AA13" i="7" s="1"/>
  <c r="X12" i="7"/>
  <c r="Z13" i="4"/>
  <c r="Y12" i="4"/>
  <c r="AA12" i="7" l="1"/>
  <c r="AB13" i="7"/>
  <c r="AB13" i="8"/>
  <c r="AA12" i="8"/>
  <c r="Z12" i="7"/>
  <c r="Y12" i="7"/>
  <c r="AA13" i="4"/>
  <c r="Z12" i="4"/>
  <c r="AC13" i="7" l="1"/>
  <c r="AB12" i="7"/>
  <c r="AC13" i="8"/>
  <c r="AB12" i="8"/>
  <c r="AB13" i="4"/>
  <c r="AA12" i="4"/>
  <c r="AD13" i="7" l="1"/>
  <c r="AC12" i="7"/>
  <c r="AD13" i="8"/>
  <c r="AC12" i="8"/>
  <c r="AC13" i="4"/>
  <c r="AB12" i="4"/>
  <c r="AE13" i="7" l="1"/>
  <c r="AD12" i="7"/>
  <c r="AE13" i="8"/>
  <c r="AD12" i="8"/>
  <c r="AD13" i="4"/>
  <c r="AC12" i="4"/>
  <c r="AD12" i="4" s="1"/>
  <c r="AE12" i="7" l="1"/>
  <c r="AF12" i="7" s="1"/>
  <c r="AF13" i="7"/>
  <c r="AF13" i="8"/>
  <c r="AE12" i="8"/>
  <c r="AF12" i="8" l="1"/>
  <c r="AG12" i="8" s="1"/>
  <c r="AG13" i="8"/>
</calcChain>
</file>

<file path=xl/sharedStrings.xml><?xml version="1.0" encoding="utf-8"?>
<sst xmlns="http://schemas.openxmlformats.org/spreadsheetml/2006/main" count="624" uniqueCount="53">
  <si>
    <t>Выручка от реализацииджинсы 1</t>
  </si>
  <si>
    <t>Выручка от реализацииджинсы 2</t>
  </si>
  <si>
    <t>Выручка от реализацииджинсы 3</t>
  </si>
  <si>
    <t>Выручка от реализацииджинсы 4</t>
  </si>
  <si>
    <t>СЕБЕСТОИМОСТЬ РУБ</t>
  </si>
  <si>
    <t>СЕБЕСТОИМОСТЬ %</t>
  </si>
  <si>
    <t>ВАЛОВАЯ МАРЖИНАЛЬНАЯ ПРИБЫЛЬ</t>
  </si>
  <si>
    <t>МАРЖИНАЛЬНОСТЬ %</t>
  </si>
  <si>
    <t>ОПЕРАЦИОННЫЕ РАСХОДЫ</t>
  </si>
  <si>
    <t>ИТОГО</t>
  </si>
  <si>
    <t>Постоянные расходы</t>
  </si>
  <si>
    <t>Заработная плата</t>
  </si>
  <si>
    <t>Интернет</t>
  </si>
  <si>
    <t>Сервис аналитики</t>
  </si>
  <si>
    <t>Регистрация товарной марки</t>
  </si>
  <si>
    <t>Переменные расходы</t>
  </si>
  <si>
    <t>Производство</t>
  </si>
  <si>
    <t>Доставка доРФ</t>
  </si>
  <si>
    <t>Фулфилмент</t>
  </si>
  <si>
    <t>Контент</t>
  </si>
  <si>
    <t>Транзитный склад МП</t>
  </si>
  <si>
    <t>Маркетинг реклама</t>
  </si>
  <si>
    <t>ОПЕРАЦИОННАЯ ПРИБЫЛЬ (EBITDA)</t>
  </si>
  <si>
    <t>НЕОПЕРАЦИОННЫЕ РАСХОДЫ</t>
  </si>
  <si>
    <t>НАЛОГ НА ПРИБЫЛЬ</t>
  </si>
  <si>
    <t>ВЫПЛАТА % ИНВЕСТОРУ</t>
  </si>
  <si>
    <t>ЧИСТАЯ ПРИБЫЛЬ (NET PROFIT)</t>
  </si>
  <si>
    <t>ВСЕГО</t>
  </si>
  <si>
    <t>29.фев</t>
  </si>
  <si>
    <t>ВАЛОВАЯ ВЫРУЧКА ДЕНЬ</t>
  </si>
  <si>
    <t>ВАЛОВАЯ ВЫРУЧКА МЕСЯЦ</t>
  </si>
  <si>
    <t>НАЛОГ НДС</t>
  </si>
  <si>
    <t>CASH OUT</t>
  </si>
  <si>
    <t>ВЫРУЧКА МЕСЯЦ</t>
  </si>
  <si>
    <t>Средний чек</t>
  </si>
  <si>
    <t>ВАЛОВАЯ МАРЖИНАЛЬНАЯ ПРИБЫЛЬ РУБ</t>
  </si>
  <si>
    <t>!!!</t>
  </si>
  <si>
    <t>Количество продаж (день)</t>
  </si>
  <si>
    <t>Колисество продаж (день)</t>
  </si>
  <si>
    <t xml:space="preserve"> </t>
  </si>
  <si>
    <t>Количество продаж (месяц)</t>
  </si>
  <si>
    <t>Количество продож (день)</t>
  </si>
  <si>
    <t xml:space="preserve">Джинсы 1 </t>
  </si>
  <si>
    <t>Джинсы 2</t>
  </si>
  <si>
    <t>Джинсы 3</t>
  </si>
  <si>
    <t>Джинсы 4</t>
  </si>
  <si>
    <t>Всего товаров на складе</t>
  </si>
  <si>
    <t>Всего товаров на складе МП</t>
  </si>
  <si>
    <t>8 000 шт</t>
  </si>
  <si>
    <t>380 шт</t>
  </si>
  <si>
    <t>5 000 шт</t>
  </si>
  <si>
    <t>6 000 шт</t>
  </si>
  <si>
    <t>6 500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</si>
</sst>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_-* #,##0.0\ _₽_-;\-* #,##0.0\ _₽_-;_-* &quot;-&quot;?\ _₽_-;_-@_-"/>
    <numFmt numFmtId="167" formatCode="_-* #,##0\ _₽_-;\-* #,##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i/>
      <sz val="11"/>
      <color theme="1"/>
      <name val="Century Gothic"/>
      <family val="2"/>
      <charset val="204"/>
    </font>
    <font>
      <sz val="11"/>
      <color rgb="FFFF0000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16" fontId="2" fillId="0" borderId="0" xfId="0" applyNumberFormat="1" applyFont="1"/>
    <xf numFmtId="0" fontId="3" fillId="0" borderId="0" xfId="0" applyFont="1"/>
    <xf numFmtId="16" fontId="4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3" fillId="3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5" borderId="0" xfId="0" applyFont="1" applyFill="1"/>
    <xf numFmtId="0" fontId="4" fillId="4" borderId="0" xfId="0" applyFont="1" applyFill="1"/>
    <xf numFmtId="0" fontId="3" fillId="4" borderId="0" xfId="0" applyFont="1" applyFill="1"/>
    <xf numFmtId="0" fontId="4" fillId="0" borderId="0" xfId="0" applyFont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3" fillId="0" borderId="0" xfId="1" applyNumberFormat="1" applyFont="1"/>
    <xf numFmtId="164" fontId="3" fillId="5" borderId="0" xfId="1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4" fontId="3" fillId="0" borderId="0" xfId="1" applyNumberFormat="1" applyFont="1" applyAlignment="1">
      <alignment horizontal="center" vertical="center"/>
    </xf>
    <xf numFmtId="164" fontId="3" fillId="5" borderId="0" xfId="0" applyNumberFormat="1" applyFont="1" applyFill="1"/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0" fontId="4" fillId="5" borderId="0" xfId="0" applyFont="1" applyFill="1"/>
    <xf numFmtId="164" fontId="4" fillId="0" borderId="0" xfId="1" applyNumberFormat="1" applyFont="1" applyAlignment="1">
      <alignment horizontal="center" vertical="center"/>
    </xf>
    <xf numFmtId="164" fontId="3" fillId="0" borderId="0" xfId="0" applyNumberFormat="1" applyFont="1"/>
    <xf numFmtId="43" fontId="4" fillId="2" borderId="0" xfId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9" fontId="4" fillId="0" borderId="0" xfId="2" applyFont="1" applyAlignment="1">
      <alignment horizontal="center" vertical="center"/>
    </xf>
    <xf numFmtId="9" fontId="4" fillId="5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4" fontId="5" fillId="5" borderId="0" xfId="0" applyNumberFormat="1" applyFont="1" applyFill="1"/>
    <xf numFmtId="165" fontId="5" fillId="0" borderId="0" xfId="1" applyNumberFormat="1" applyFont="1" applyAlignment="1">
      <alignment horizontal="center" vertical="center"/>
    </xf>
    <xf numFmtId="164" fontId="5" fillId="5" borderId="0" xfId="1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164" fontId="4" fillId="2" borderId="0" xfId="1" applyNumberFormat="1" applyFont="1" applyFill="1"/>
    <xf numFmtId="164" fontId="6" fillId="0" borderId="0" xfId="1" applyNumberFormat="1" applyFont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5" fillId="0" borderId="0" xfId="1" applyNumberFormat="1" applyFont="1"/>
    <xf numFmtId="0" fontId="3" fillId="5" borderId="0" xfId="0" applyFont="1" applyFill="1" applyAlignment="1">
      <alignment horizontal="center" vertical="center"/>
    </xf>
    <xf numFmtId="164" fontId="4" fillId="0" borderId="0" xfId="0" applyNumberFormat="1" applyFont="1"/>
    <xf numFmtId="164" fontId="4" fillId="0" borderId="0" xfId="1" applyNumberFormat="1" applyFont="1"/>
    <xf numFmtId="164" fontId="4" fillId="5" borderId="0" xfId="0" applyNumberFormat="1" applyFont="1" applyFill="1"/>
    <xf numFmtId="164" fontId="5" fillId="5" borderId="0" xfId="1" applyNumberFormat="1" applyFont="1" applyFill="1"/>
    <xf numFmtId="164" fontId="4" fillId="5" borderId="0" xfId="1" applyNumberFormat="1" applyFont="1" applyFill="1" applyAlignment="1">
      <alignment horizontal="center" vertical="center"/>
    </xf>
    <xf numFmtId="165" fontId="3" fillId="0" borderId="0" xfId="1" applyNumberFormat="1" applyFont="1"/>
    <xf numFmtId="0" fontId="4" fillId="4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5" borderId="0" xfId="1" applyNumberFormat="1" applyFont="1" applyFill="1"/>
    <xf numFmtId="0" fontId="6" fillId="0" borderId="0" xfId="0" applyFont="1" applyAlignment="1">
      <alignment horizontal="center" vertical="center"/>
    </xf>
    <xf numFmtId="166" fontId="3" fillId="0" borderId="0" xfId="0" applyNumberFormat="1" applyFont="1"/>
    <xf numFmtId="164" fontId="4" fillId="4" borderId="0" xfId="0" applyNumberFormat="1" applyFont="1" applyFill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6" fontId="4" fillId="4" borderId="0" xfId="0" applyNumberFormat="1" applyFont="1" applyFill="1"/>
    <xf numFmtId="9" fontId="0" fillId="0" borderId="0" xfId="2" applyFont="1" applyAlignment="1">
      <alignment horizontal="center" vertical="center"/>
    </xf>
    <xf numFmtId="43" fontId="4" fillId="2" borderId="0" xfId="1" applyNumberFormat="1" applyFont="1" applyFill="1" applyAlignment="1">
      <alignment horizontal="center" vertical="center"/>
    </xf>
    <xf numFmtId="167" fontId="4" fillId="4" borderId="0" xfId="0" applyNumberFormat="1" applyFont="1" applyFill="1" applyAlignment="1">
      <alignment horizontal="center" vertical="center"/>
    </xf>
    <xf numFmtId="43" fontId="4" fillId="2" borderId="0" xfId="0" applyNumberFormat="1" applyFont="1" applyFill="1"/>
    <xf numFmtId="43" fontId="3" fillId="0" borderId="0" xfId="1" applyNumberFormat="1" applyFont="1" applyAlignment="1">
      <alignment horizontal="center" vertical="center"/>
    </xf>
    <xf numFmtId="43" fontId="3" fillId="0" borderId="0" xfId="1" applyNumberFormat="1" applyFont="1"/>
    <xf numFmtId="167" fontId="4" fillId="4" borderId="0" xfId="0" applyNumberFormat="1" applyFont="1" applyFill="1"/>
    <xf numFmtId="43" fontId="3" fillId="0" borderId="0" xfId="1" applyFont="1" applyAlignment="1">
      <alignment horizontal="center" vertical="center"/>
    </xf>
    <xf numFmtId="43" fontId="3" fillId="5" borderId="0" xfId="0" applyNumberFormat="1" applyFont="1" applyFill="1" applyAlignment="1">
      <alignment horizontal="center" vertical="center"/>
    </xf>
    <xf numFmtId="165" fontId="3" fillId="5" borderId="0" xfId="0" applyNumberFormat="1" applyFont="1" applyFill="1"/>
    <xf numFmtId="43" fontId="3" fillId="5" borderId="0" xfId="1" applyFont="1" applyFill="1" applyAlignment="1">
      <alignment horizontal="center" vertical="center"/>
    </xf>
    <xf numFmtId="43" fontId="3" fillId="0" borderId="0" xfId="1" applyFont="1"/>
    <xf numFmtId="165" fontId="3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" fontId="4" fillId="5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3B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topLeftCell="B14" zoomScale="80" zoomScaleNormal="80" workbookViewId="0">
      <selection activeCell="AF49" sqref="AF49"/>
    </sheetView>
  </sheetViews>
  <sheetFormatPr defaultRowHeight="14.4" x14ac:dyDescent="0.3"/>
  <cols>
    <col min="1" max="1" width="49.6640625" bestFit="1" customWidth="1"/>
    <col min="2" max="2" width="14.109375" bestFit="1" customWidth="1"/>
    <col min="3" max="30" width="7.44140625" bestFit="1" customWidth="1"/>
    <col min="31" max="32" width="14.109375" bestFit="1" customWidth="1"/>
  </cols>
  <sheetData>
    <row r="1" spans="1:62" x14ac:dyDescent="0.3">
      <c r="A1" s="3"/>
      <c r="B1" s="84">
        <v>44866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6" t="s">
        <v>9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3">
      <c r="A2" s="3"/>
      <c r="B2" s="4">
        <v>44866</v>
      </c>
      <c r="C2" s="4">
        <v>44867</v>
      </c>
      <c r="D2" s="4">
        <v>44868</v>
      </c>
      <c r="E2" s="4">
        <v>44869</v>
      </c>
      <c r="F2" s="4">
        <v>44870</v>
      </c>
      <c r="G2" s="4">
        <v>44871</v>
      </c>
      <c r="H2" s="4">
        <v>44872</v>
      </c>
      <c r="I2" s="4">
        <v>44873</v>
      </c>
      <c r="J2" s="4">
        <v>44874</v>
      </c>
      <c r="K2" s="4">
        <v>44875</v>
      </c>
      <c r="L2" s="4">
        <v>44876</v>
      </c>
      <c r="M2" s="4">
        <v>44877</v>
      </c>
      <c r="N2" s="4">
        <v>44878</v>
      </c>
      <c r="O2" s="4">
        <v>44879</v>
      </c>
      <c r="P2" s="4">
        <v>44880</v>
      </c>
      <c r="Q2" s="4">
        <v>44881</v>
      </c>
      <c r="R2" s="4">
        <v>44882</v>
      </c>
      <c r="S2" s="4">
        <v>44883</v>
      </c>
      <c r="T2" s="4">
        <v>44884</v>
      </c>
      <c r="U2" s="4">
        <v>44885</v>
      </c>
      <c r="V2" s="4">
        <v>44886</v>
      </c>
      <c r="W2" s="4">
        <v>44887</v>
      </c>
      <c r="X2" s="4">
        <v>44888</v>
      </c>
      <c r="Y2" s="4">
        <v>44889</v>
      </c>
      <c r="Z2" s="4">
        <v>44890</v>
      </c>
      <c r="AA2" s="4">
        <v>44891</v>
      </c>
      <c r="AB2" s="4">
        <v>44892</v>
      </c>
      <c r="AC2" s="4">
        <v>44893</v>
      </c>
      <c r="AD2" s="4">
        <v>44894</v>
      </c>
      <c r="AE2" s="4">
        <v>44895</v>
      </c>
      <c r="AF2" s="86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x14ac:dyDescent="0.3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2" x14ac:dyDescent="0.3">
      <c r="A4" s="7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2" x14ac:dyDescent="0.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"/>
    </row>
    <row r="6" spans="1:62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9"/>
    </row>
    <row r="7" spans="1:62" x14ac:dyDescent="0.3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9"/>
    </row>
    <row r="8" spans="1:62" x14ac:dyDescent="0.3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"/>
    </row>
    <row r="9" spans="1:62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"/>
    </row>
    <row r="10" spans="1:6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9"/>
    </row>
    <row r="11" spans="1:62" x14ac:dyDescent="0.3">
      <c r="A11" s="10" t="s">
        <v>34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9"/>
    </row>
    <row r="12" spans="1:62" x14ac:dyDescent="0.3">
      <c r="A12" s="10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9"/>
    </row>
    <row r="13" spans="1:62" x14ac:dyDescent="0.3">
      <c r="A13" s="11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9"/>
    </row>
    <row r="14" spans="1:62" x14ac:dyDescent="0.3">
      <c r="A14" s="11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9"/>
    </row>
    <row r="15" spans="1:62" x14ac:dyDescent="0.3">
      <c r="A15" s="11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9"/>
    </row>
    <row r="16" spans="1:62" x14ac:dyDescent="0.3">
      <c r="A16" s="11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9"/>
    </row>
    <row r="17" spans="1:32" x14ac:dyDescent="0.3">
      <c r="A17" s="10" t="s">
        <v>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9"/>
    </row>
    <row r="18" spans="1:3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9"/>
    </row>
    <row r="19" spans="1:32" x14ac:dyDescent="0.3">
      <c r="A19" s="7" t="s">
        <v>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3">
      <c r="A20" s="12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9"/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9"/>
    </row>
    <row r="22" spans="1:32" x14ac:dyDescent="0.3">
      <c r="A22" s="7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3">
      <c r="A23" s="12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9"/>
    </row>
    <row r="24" spans="1:3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9"/>
    </row>
    <row r="25" spans="1:32" x14ac:dyDescent="0.3">
      <c r="A25" s="7" t="s">
        <v>8</v>
      </c>
      <c r="B25" s="13">
        <f>B26+B32</f>
        <v>3167800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3">
        <f>AE32</f>
        <v>3052800</v>
      </c>
      <c r="AF25" s="14">
        <f>SUM(B25:AE25)</f>
        <v>6220600</v>
      </c>
    </row>
    <row r="26" spans="1:32" x14ac:dyDescent="0.3">
      <c r="A26" s="15" t="s">
        <v>10</v>
      </c>
      <c r="B26" s="16">
        <f>SUM(B27:B30)</f>
        <v>100000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7">
        <f>SUM(B26:AE26)</f>
        <v>100000</v>
      </c>
    </row>
    <row r="27" spans="1:32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9"/>
    </row>
    <row r="28" spans="1:32" x14ac:dyDescent="0.3">
      <c r="A28" s="3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9"/>
    </row>
    <row r="29" spans="1:32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9"/>
    </row>
    <row r="30" spans="1:32" x14ac:dyDescent="0.3">
      <c r="A30" s="3" t="s">
        <v>14</v>
      </c>
      <c r="B30" s="18">
        <v>100000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9">
        <f>SUM(B30:AE30)</f>
        <v>100000</v>
      </c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9"/>
    </row>
    <row r="32" spans="1:32" x14ac:dyDescent="0.3">
      <c r="A32" s="15" t="s">
        <v>15</v>
      </c>
      <c r="B32" s="20">
        <f>SUM(B33:B38)</f>
        <v>3067800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21">
        <f>SUM(AE33:AE34)</f>
        <v>3052800</v>
      </c>
      <c r="AF32" s="17">
        <f>SUM(B32:AE32)</f>
        <v>6120600</v>
      </c>
    </row>
    <row r="33" spans="1:32" x14ac:dyDescent="0.3">
      <c r="A33" s="3" t="s">
        <v>16</v>
      </c>
      <c r="B33" s="22">
        <v>3052800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22">
        <v>3052800</v>
      </c>
      <c r="AF33" s="23">
        <f>SUM(B33:AE33)</f>
        <v>6105600</v>
      </c>
    </row>
    <row r="34" spans="1:32" x14ac:dyDescent="0.3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22"/>
      <c r="AF34" s="19"/>
    </row>
    <row r="35" spans="1:32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9"/>
    </row>
    <row r="36" spans="1:32" x14ac:dyDescent="0.3">
      <c r="A36" s="3" t="s">
        <v>19</v>
      </c>
      <c r="B36" s="22">
        <v>15000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3">
        <f>SUM(B36:AE36)</f>
        <v>15000</v>
      </c>
    </row>
    <row r="37" spans="1:32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9"/>
    </row>
    <row r="38" spans="1:32" x14ac:dyDescent="0.3">
      <c r="A38" s="3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9"/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9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9"/>
    </row>
    <row r="41" spans="1:32" x14ac:dyDescent="0.3">
      <c r="A41" s="10" t="s">
        <v>22</v>
      </c>
      <c r="B41" s="24">
        <f>-B25</f>
        <v>-3167800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4">
        <f>-AE25</f>
        <v>-3052800</v>
      </c>
      <c r="AF41" s="24">
        <f>SUM(B41:AE41)</f>
        <v>-6220600</v>
      </c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9"/>
    </row>
    <row r="43" spans="1:32" x14ac:dyDescent="0.3">
      <c r="A43" s="7" t="s">
        <v>23</v>
      </c>
      <c r="B43" s="13">
        <f>B44</f>
        <v>300000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4">
        <f>SUM(B43:AE43)</f>
        <v>300000</v>
      </c>
    </row>
    <row r="44" spans="1:32" x14ac:dyDescent="0.3">
      <c r="A44" s="3" t="s">
        <v>32</v>
      </c>
      <c r="B44" s="22">
        <v>300000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3">
        <f>SUM(B44:AE44)</f>
        <v>300000</v>
      </c>
    </row>
    <row r="45" spans="1:32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9"/>
    </row>
    <row r="46" spans="1:32" x14ac:dyDescent="0.3">
      <c r="A46" s="3" t="s">
        <v>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9"/>
    </row>
    <row r="47" spans="1:32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9"/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9"/>
    </row>
    <row r="49" spans="1:32" x14ac:dyDescent="0.3">
      <c r="A49" s="10" t="s">
        <v>26</v>
      </c>
      <c r="B49" s="64">
        <f>B41-B43</f>
        <v>-3467800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64">
        <f>AE41</f>
        <v>-3052800</v>
      </c>
      <c r="AF49" s="64">
        <f>SUM(B49:AE49)</f>
        <v>-6520600</v>
      </c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mergeCells count="2">
    <mergeCell ref="B1:AE1"/>
    <mergeCell ref="AF1:A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3" width="14.5546875" bestFit="1" customWidth="1"/>
    <col min="4" max="4" width="14.109375" bestFit="1" customWidth="1"/>
    <col min="5" max="5" width="14.5546875" bestFit="1" customWidth="1"/>
    <col min="6" max="17" width="14.109375" bestFit="1" customWidth="1"/>
    <col min="18" max="18" width="15.109375" bestFit="1" customWidth="1"/>
    <col min="19" max="22" width="14.109375" bestFit="1" customWidth="1"/>
    <col min="23" max="23" width="14.5546875" bestFit="1" customWidth="1"/>
    <col min="24" max="31" width="14.109375" bestFit="1" customWidth="1"/>
    <col min="32" max="32" width="14.109375" customWidth="1"/>
    <col min="33" max="33" width="17.21875" customWidth="1"/>
  </cols>
  <sheetData>
    <row r="1" spans="1:33" x14ac:dyDescent="0.3">
      <c r="A1" s="3"/>
      <c r="B1" s="84">
        <v>45139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44774</v>
      </c>
      <c r="C2" s="4">
        <v>44775</v>
      </c>
      <c r="D2" s="4">
        <v>44776</v>
      </c>
      <c r="E2" s="4">
        <v>44777</v>
      </c>
      <c r="F2" s="4">
        <v>44778</v>
      </c>
      <c r="G2" s="4">
        <v>44779</v>
      </c>
      <c r="H2" s="4">
        <v>44780</v>
      </c>
      <c r="I2" s="4">
        <v>44781</v>
      </c>
      <c r="J2" s="4">
        <v>44782</v>
      </c>
      <c r="K2" s="4">
        <v>44783</v>
      </c>
      <c r="L2" s="4">
        <v>44784</v>
      </c>
      <c r="M2" s="4">
        <v>44785</v>
      </c>
      <c r="N2" s="4">
        <v>44786</v>
      </c>
      <c r="O2" s="4">
        <v>44787</v>
      </c>
      <c r="P2" s="4">
        <v>44788</v>
      </c>
      <c r="Q2" s="4">
        <v>44789</v>
      </c>
      <c r="R2" s="4">
        <v>44790</v>
      </c>
      <c r="S2" s="4">
        <v>44791</v>
      </c>
      <c r="T2" s="4">
        <v>44792</v>
      </c>
      <c r="U2" s="4">
        <v>44793</v>
      </c>
      <c r="V2" s="4">
        <v>44794</v>
      </c>
      <c r="W2" s="4">
        <v>44795</v>
      </c>
      <c r="X2" s="4">
        <v>44796</v>
      </c>
      <c r="Y2" s="4">
        <v>44797</v>
      </c>
      <c r="Z2" s="4">
        <v>44798</v>
      </c>
      <c r="AA2" s="4">
        <v>44799</v>
      </c>
      <c r="AB2" s="4">
        <v>44800</v>
      </c>
      <c r="AC2" s="4">
        <v>44801</v>
      </c>
      <c r="AD2" s="4">
        <v>44802</v>
      </c>
      <c r="AE2" s="4">
        <v>44803</v>
      </c>
      <c r="AF2" s="4">
        <v>44804</v>
      </c>
      <c r="AG2" s="86"/>
    </row>
    <row r="3" spans="1:33" x14ac:dyDescent="0.3">
      <c r="A3" s="5" t="s">
        <v>30</v>
      </c>
      <c r="B3" s="87">
        <v>14240160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14240160</v>
      </c>
    </row>
    <row r="4" spans="1:33" x14ac:dyDescent="0.3">
      <c r="A4" s="7" t="s">
        <v>29</v>
      </c>
      <c r="B4" s="13">
        <f t="shared" ref="B4:AG4" si="0">SUM(B5:B8)</f>
        <v>459360</v>
      </c>
      <c r="C4" s="13">
        <f t="shared" si="0"/>
        <v>459360</v>
      </c>
      <c r="D4" s="13">
        <f t="shared" si="0"/>
        <v>459360</v>
      </c>
      <c r="E4" s="13">
        <f t="shared" si="0"/>
        <v>459360</v>
      </c>
      <c r="F4" s="13">
        <f t="shared" si="0"/>
        <v>459360</v>
      </c>
      <c r="G4" s="13">
        <f t="shared" si="0"/>
        <v>459360</v>
      </c>
      <c r="H4" s="13">
        <f t="shared" si="0"/>
        <v>459360</v>
      </c>
      <c r="I4" s="13">
        <f t="shared" si="0"/>
        <v>459360</v>
      </c>
      <c r="J4" s="13">
        <f t="shared" si="0"/>
        <v>459360</v>
      </c>
      <c r="K4" s="13">
        <f t="shared" si="0"/>
        <v>459360</v>
      </c>
      <c r="L4" s="13">
        <f t="shared" si="0"/>
        <v>459360</v>
      </c>
      <c r="M4" s="13">
        <f t="shared" si="0"/>
        <v>459360</v>
      </c>
      <c r="N4" s="13">
        <f t="shared" si="0"/>
        <v>459360</v>
      </c>
      <c r="O4" s="13">
        <f t="shared" si="0"/>
        <v>459360</v>
      </c>
      <c r="P4" s="13">
        <f t="shared" si="0"/>
        <v>459360</v>
      </c>
      <c r="Q4" s="13">
        <f t="shared" si="0"/>
        <v>459360</v>
      </c>
      <c r="R4" s="13">
        <f t="shared" si="0"/>
        <v>459360</v>
      </c>
      <c r="S4" s="13">
        <f t="shared" si="0"/>
        <v>459360</v>
      </c>
      <c r="T4" s="13">
        <f t="shared" si="0"/>
        <v>459360</v>
      </c>
      <c r="U4" s="13">
        <f t="shared" si="0"/>
        <v>459360</v>
      </c>
      <c r="V4" s="13">
        <f t="shared" si="0"/>
        <v>459360</v>
      </c>
      <c r="W4" s="13">
        <f t="shared" si="0"/>
        <v>459360</v>
      </c>
      <c r="X4" s="13">
        <f t="shared" si="0"/>
        <v>459360</v>
      </c>
      <c r="Y4" s="13">
        <f t="shared" si="0"/>
        <v>459360</v>
      </c>
      <c r="Z4" s="13">
        <f t="shared" si="0"/>
        <v>459360</v>
      </c>
      <c r="AA4" s="13">
        <f t="shared" si="0"/>
        <v>459360</v>
      </c>
      <c r="AB4" s="13">
        <f t="shared" si="0"/>
        <v>459360</v>
      </c>
      <c r="AC4" s="13">
        <f t="shared" si="0"/>
        <v>459360</v>
      </c>
      <c r="AD4" s="13">
        <f t="shared" si="0"/>
        <v>459360</v>
      </c>
      <c r="AE4" s="13">
        <f t="shared" si="0"/>
        <v>459360</v>
      </c>
      <c r="AF4" s="13">
        <f t="shared" si="0"/>
        <v>459360</v>
      </c>
      <c r="AG4" s="13">
        <f t="shared" si="0"/>
        <v>14240160</v>
      </c>
    </row>
    <row r="5" spans="1:33" x14ac:dyDescent="0.3">
      <c r="A5" s="3" t="s">
        <v>0</v>
      </c>
      <c r="B5" s="22">
        <v>114840</v>
      </c>
      <c r="C5" s="22">
        <v>114840</v>
      </c>
      <c r="D5" s="22">
        <v>114840</v>
      </c>
      <c r="E5" s="22">
        <v>114840</v>
      </c>
      <c r="F5" s="22">
        <v>114840</v>
      </c>
      <c r="G5" s="22">
        <v>114840</v>
      </c>
      <c r="H5" s="22">
        <v>114840</v>
      </c>
      <c r="I5" s="22">
        <v>114840</v>
      </c>
      <c r="J5" s="22">
        <v>114840</v>
      </c>
      <c r="K5" s="22">
        <v>114840</v>
      </c>
      <c r="L5" s="22">
        <v>114840</v>
      </c>
      <c r="M5" s="22">
        <v>114840</v>
      </c>
      <c r="N5" s="22">
        <v>114840</v>
      </c>
      <c r="O5" s="22">
        <v>114840</v>
      </c>
      <c r="P5" s="22">
        <v>114840</v>
      </c>
      <c r="Q5" s="22">
        <v>114840</v>
      </c>
      <c r="R5" s="22">
        <v>114840</v>
      </c>
      <c r="S5" s="22">
        <v>114840</v>
      </c>
      <c r="T5" s="22">
        <v>114840</v>
      </c>
      <c r="U5" s="22">
        <v>114840</v>
      </c>
      <c r="V5" s="22">
        <v>114840</v>
      </c>
      <c r="W5" s="22">
        <v>114840</v>
      </c>
      <c r="X5" s="22">
        <v>114840</v>
      </c>
      <c r="Y5" s="22">
        <v>114840</v>
      </c>
      <c r="Z5" s="22">
        <v>114840</v>
      </c>
      <c r="AA5" s="22">
        <v>114840</v>
      </c>
      <c r="AB5" s="22">
        <v>114840</v>
      </c>
      <c r="AC5" s="22">
        <v>114840</v>
      </c>
      <c r="AD5" s="22">
        <v>114840</v>
      </c>
      <c r="AE5" s="22">
        <v>114840</v>
      </c>
      <c r="AF5" s="22">
        <v>114840</v>
      </c>
      <c r="AG5" s="23">
        <f>SUM(B5:AF5)</f>
        <v>3560040</v>
      </c>
    </row>
    <row r="6" spans="1:33" x14ac:dyDescent="0.3">
      <c r="A6" s="3" t="s">
        <v>1</v>
      </c>
      <c r="B6" s="22">
        <v>114840</v>
      </c>
      <c r="C6" s="22">
        <v>114840</v>
      </c>
      <c r="D6" s="22">
        <v>114840</v>
      </c>
      <c r="E6" s="22">
        <v>114840</v>
      </c>
      <c r="F6" s="22">
        <v>114840</v>
      </c>
      <c r="G6" s="22">
        <v>114840</v>
      </c>
      <c r="H6" s="22">
        <v>114840</v>
      </c>
      <c r="I6" s="22">
        <v>114840</v>
      </c>
      <c r="J6" s="22">
        <v>114840</v>
      </c>
      <c r="K6" s="22">
        <v>114840</v>
      </c>
      <c r="L6" s="22">
        <v>114840</v>
      </c>
      <c r="M6" s="22">
        <v>114840</v>
      </c>
      <c r="N6" s="22">
        <v>114840</v>
      </c>
      <c r="O6" s="22">
        <v>114840</v>
      </c>
      <c r="P6" s="22">
        <v>114840</v>
      </c>
      <c r="Q6" s="22">
        <v>114840</v>
      </c>
      <c r="R6" s="22">
        <v>114840</v>
      </c>
      <c r="S6" s="22">
        <v>114840</v>
      </c>
      <c r="T6" s="22">
        <v>114840</v>
      </c>
      <c r="U6" s="22">
        <v>114840</v>
      </c>
      <c r="V6" s="22">
        <v>114840</v>
      </c>
      <c r="W6" s="22">
        <v>114840</v>
      </c>
      <c r="X6" s="22">
        <v>114840</v>
      </c>
      <c r="Y6" s="22">
        <v>114840</v>
      </c>
      <c r="Z6" s="22">
        <v>114840</v>
      </c>
      <c r="AA6" s="22">
        <v>114840</v>
      </c>
      <c r="AB6" s="22">
        <v>114840</v>
      </c>
      <c r="AC6" s="22">
        <v>114840</v>
      </c>
      <c r="AD6" s="22">
        <v>114840</v>
      </c>
      <c r="AE6" s="22">
        <v>114840</v>
      </c>
      <c r="AF6" s="22">
        <v>114840</v>
      </c>
      <c r="AG6" s="23">
        <f>SUM(B6:AF6)</f>
        <v>3560040</v>
      </c>
    </row>
    <row r="7" spans="1:33" x14ac:dyDescent="0.3">
      <c r="A7" s="3" t="s">
        <v>2</v>
      </c>
      <c r="B7" s="22">
        <v>114840</v>
      </c>
      <c r="C7" s="22">
        <v>114840</v>
      </c>
      <c r="D7" s="22">
        <v>114840</v>
      </c>
      <c r="E7" s="22">
        <v>114840</v>
      </c>
      <c r="F7" s="22">
        <v>114840</v>
      </c>
      <c r="G7" s="22">
        <v>114840</v>
      </c>
      <c r="H7" s="22">
        <v>114840</v>
      </c>
      <c r="I7" s="22">
        <v>114840</v>
      </c>
      <c r="J7" s="22">
        <v>114840</v>
      </c>
      <c r="K7" s="22">
        <v>114840</v>
      </c>
      <c r="L7" s="22">
        <v>114840</v>
      </c>
      <c r="M7" s="22">
        <v>114840</v>
      </c>
      <c r="N7" s="22">
        <v>114840</v>
      </c>
      <c r="O7" s="22">
        <v>114840</v>
      </c>
      <c r="P7" s="22">
        <v>114840</v>
      </c>
      <c r="Q7" s="22">
        <v>114840</v>
      </c>
      <c r="R7" s="22">
        <v>114840</v>
      </c>
      <c r="S7" s="22">
        <v>114840</v>
      </c>
      <c r="T7" s="22">
        <v>114840</v>
      </c>
      <c r="U7" s="22">
        <v>114840</v>
      </c>
      <c r="V7" s="22">
        <v>114840</v>
      </c>
      <c r="W7" s="22">
        <v>114840</v>
      </c>
      <c r="X7" s="22">
        <v>114840</v>
      </c>
      <c r="Y7" s="22">
        <v>114840</v>
      </c>
      <c r="Z7" s="22">
        <v>114840</v>
      </c>
      <c r="AA7" s="22">
        <v>114840</v>
      </c>
      <c r="AB7" s="22">
        <v>114840</v>
      </c>
      <c r="AC7" s="22">
        <v>114840</v>
      </c>
      <c r="AD7" s="22">
        <v>114840</v>
      </c>
      <c r="AE7" s="22">
        <v>114840</v>
      </c>
      <c r="AF7" s="22">
        <v>114840</v>
      </c>
      <c r="AG7" s="23">
        <f>SUM(B7:AF7)</f>
        <v>3560040</v>
      </c>
    </row>
    <row r="8" spans="1:33" x14ac:dyDescent="0.3">
      <c r="A8" s="3" t="s">
        <v>3</v>
      </c>
      <c r="B8" s="22">
        <v>114840</v>
      </c>
      <c r="C8" s="22">
        <v>114840</v>
      </c>
      <c r="D8" s="22">
        <v>114840</v>
      </c>
      <c r="E8" s="22">
        <v>114840</v>
      </c>
      <c r="F8" s="22">
        <v>114840</v>
      </c>
      <c r="G8" s="22">
        <v>114840</v>
      </c>
      <c r="H8" s="22">
        <v>114840</v>
      </c>
      <c r="I8" s="22">
        <v>114840</v>
      </c>
      <c r="J8" s="22">
        <v>114840</v>
      </c>
      <c r="K8" s="22">
        <v>114840</v>
      </c>
      <c r="L8" s="22">
        <v>114840</v>
      </c>
      <c r="M8" s="22">
        <v>114840</v>
      </c>
      <c r="N8" s="22">
        <v>114840</v>
      </c>
      <c r="O8" s="22">
        <v>114840</v>
      </c>
      <c r="P8" s="22">
        <v>114840</v>
      </c>
      <c r="Q8" s="22">
        <v>114840</v>
      </c>
      <c r="R8" s="22">
        <v>114840</v>
      </c>
      <c r="S8" s="22">
        <v>114840</v>
      </c>
      <c r="T8" s="22">
        <v>114840</v>
      </c>
      <c r="U8" s="22">
        <v>114840</v>
      </c>
      <c r="V8" s="22">
        <v>114840</v>
      </c>
      <c r="W8" s="22">
        <v>114840</v>
      </c>
      <c r="X8" s="22">
        <v>114840</v>
      </c>
      <c r="Y8" s="22">
        <v>114840</v>
      </c>
      <c r="Z8" s="22">
        <v>114840</v>
      </c>
      <c r="AA8" s="22">
        <v>114840</v>
      </c>
      <c r="AB8" s="22">
        <v>114840</v>
      </c>
      <c r="AC8" s="22">
        <v>114840</v>
      </c>
      <c r="AD8" s="22">
        <v>114840</v>
      </c>
      <c r="AE8" s="22">
        <v>114840</v>
      </c>
      <c r="AF8" s="22">
        <v>114840</v>
      </c>
      <c r="AG8" s="23">
        <f>SUM(B8:AF8)</f>
        <v>3560040</v>
      </c>
    </row>
    <row r="9" spans="1:33" x14ac:dyDescent="0.3">
      <c r="AG9" s="27"/>
    </row>
    <row r="10" spans="1:33" x14ac:dyDescent="0.3">
      <c r="A10" s="3"/>
      <c r="B10" s="34"/>
      <c r="C10" s="3"/>
      <c r="D10" s="3"/>
      <c r="E10" s="49" t="s">
        <v>50</v>
      </c>
      <c r="F10" s="3"/>
      <c r="G10" s="3"/>
      <c r="H10" s="34"/>
      <c r="I10" s="3"/>
      <c r="J10" s="3"/>
      <c r="K10" s="3"/>
      <c r="L10" s="3"/>
      <c r="M10" s="3"/>
      <c r="N10" s="3"/>
      <c r="O10" s="3"/>
      <c r="P10" s="3"/>
      <c r="Q10" s="3"/>
      <c r="R10" s="34"/>
      <c r="S10" s="3"/>
      <c r="T10" s="34"/>
      <c r="U10" s="3"/>
      <c r="V10" s="34"/>
      <c r="W10" s="34"/>
      <c r="X10" s="3"/>
      <c r="Y10" s="3"/>
      <c r="Z10" s="3"/>
      <c r="AA10" s="3"/>
      <c r="AB10" s="3"/>
      <c r="AC10" s="3"/>
      <c r="AD10" s="3"/>
      <c r="AE10" s="3"/>
      <c r="AF10" s="3"/>
      <c r="AG10" s="27"/>
    </row>
    <row r="11" spans="1:33" x14ac:dyDescent="0.3">
      <c r="A11" s="10" t="s">
        <v>34</v>
      </c>
      <c r="B11" s="28">
        <v>3960</v>
      </c>
      <c r="C11" s="28">
        <v>3960</v>
      </c>
      <c r="D11" s="28">
        <v>3960</v>
      </c>
      <c r="E11" s="28">
        <v>3960</v>
      </c>
      <c r="F11" s="28">
        <v>3960</v>
      </c>
      <c r="G11" s="28">
        <v>3960</v>
      </c>
      <c r="H11" s="28">
        <v>3960</v>
      </c>
      <c r="I11" s="28">
        <v>3960</v>
      </c>
      <c r="J11" s="28">
        <v>3960</v>
      </c>
      <c r="K11" s="28">
        <v>3960</v>
      </c>
      <c r="L11" s="28">
        <v>3960</v>
      </c>
      <c r="M11" s="28">
        <v>3960</v>
      </c>
      <c r="N11" s="28">
        <v>3960</v>
      </c>
      <c r="O11" s="28">
        <v>3960</v>
      </c>
      <c r="P11" s="28">
        <v>3960</v>
      </c>
      <c r="Q11" s="28">
        <v>3960</v>
      </c>
      <c r="R11" s="28">
        <v>3960</v>
      </c>
      <c r="S11" s="28">
        <v>3960</v>
      </c>
      <c r="T11" s="28">
        <v>3960</v>
      </c>
      <c r="U11" s="28">
        <v>3960</v>
      </c>
      <c r="V11" s="28">
        <v>3960</v>
      </c>
      <c r="W11" s="28">
        <v>3960</v>
      </c>
      <c r="X11" s="28">
        <v>3960</v>
      </c>
      <c r="Y11" s="28">
        <v>3960</v>
      </c>
      <c r="Z11" s="28">
        <v>3960</v>
      </c>
      <c r="AA11" s="28">
        <v>3960</v>
      </c>
      <c r="AB11" s="28">
        <v>3960</v>
      </c>
      <c r="AC11" s="28">
        <v>3960</v>
      </c>
      <c r="AD11" s="28">
        <v>3960</v>
      </c>
      <c r="AE11" s="28">
        <v>3960</v>
      </c>
      <c r="AF11" s="28">
        <v>3960</v>
      </c>
      <c r="AG11" s="28">
        <v>3960</v>
      </c>
    </row>
    <row r="12" spans="1:33" x14ac:dyDescent="0.3">
      <c r="A12" s="10" t="s">
        <v>46</v>
      </c>
      <c r="B12" s="28">
        <f>SUM(B13:B16)</f>
        <v>5872</v>
      </c>
      <c r="C12" s="53">
        <f>SUM(C13:C16)</f>
        <v>5756</v>
      </c>
      <c r="D12" s="53">
        <f>SUM(D13:D16)</f>
        <v>5640</v>
      </c>
      <c r="E12" s="53">
        <f t="shared" ref="E12:AF12" si="1">SUM(E13:E16)</f>
        <v>10524</v>
      </c>
      <c r="F12" s="53">
        <f t="shared" si="1"/>
        <v>10408</v>
      </c>
      <c r="G12" s="53">
        <f t="shared" si="1"/>
        <v>10292</v>
      </c>
      <c r="H12" s="53">
        <f t="shared" si="1"/>
        <v>10176</v>
      </c>
      <c r="I12" s="53">
        <f t="shared" si="1"/>
        <v>10060</v>
      </c>
      <c r="J12" s="53">
        <f t="shared" si="1"/>
        <v>9944</v>
      </c>
      <c r="K12" s="53">
        <f t="shared" si="1"/>
        <v>9828</v>
      </c>
      <c r="L12" s="53">
        <f t="shared" si="1"/>
        <v>9712</v>
      </c>
      <c r="M12" s="53">
        <f t="shared" si="1"/>
        <v>9596</v>
      </c>
      <c r="N12" s="53">
        <f t="shared" si="1"/>
        <v>9480</v>
      </c>
      <c r="O12" s="53">
        <f t="shared" si="1"/>
        <v>9364</v>
      </c>
      <c r="P12" s="53">
        <f t="shared" si="1"/>
        <v>9248</v>
      </c>
      <c r="Q12" s="53">
        <f t="shared" si="1"/>
        <v>9132</v>
      </c>
      <c r="R12" s="53">
        <f t="shared" si="1"/>
        <v>9016</v>
      </c>
      <c r="S12" s="53">
        <f t="shared" si="1"/>
        <v>8900</v>
      </c>
      <c r="T12" s="53">
        <f t="shared" si="1"/>
        <v>8784</v>
      </c>
      <c r="U12" s="53">
        <f t="shared" si="1"/>
        <v>8668</v>
      </c>
      <c r="V12" s="53">
        <f t="shared" si="1"/>
        <v>8552</v>
      </c>
      <c r="W12" s="53">
        <f t="shared" si="1"/>
        <v>8436</v>
      </c>
      <c r="X12" s="53">
        <f t="shared" si="1"/>
        <v>8320</v>
      </c>
      <c r="Y12" s="53">
        <f t="shared" si="1"/>
        <v>8204</v>
      </c>
      <c r="Z12" s="53">
        <f t="shared" si="1"/>
        <v>8088</v>
      </c>
      <c r="AA12" s="53">
        <f t="shared" si="1"/>
        <v>7972</v>
      </c>
      <c r="AB12" s="53">
        <f t="shared" si="1"/>
        <v>7856</v>
      </c>
      <c r="AC12" s="53">
        <f t="shared" si="1"/>
        <v>7740</v>
      </c>
      <c r="AD12" s="53">
        <f t="shared" si="1"/>
        <v>7624</v>
      </c>
      <c r="AE12" s="53">
        <f t="shared" si="1"/>
        <v>7508</v>
      </c>
      <c r="AF12" s="53">
        <f t="shared" si="1"/>
        <v>7392</v>
      </c>
      <c r="AG12" s="54">
        <f t="shared" ref="AG12:AG17" si="2">AF12</f>
        <v>7392</v>
      </c>
    </row>
    <row r="13" spans="1:33" x14ac:dyDescent="0.3">
      <c r="A13" s="11" t="s">
        <v>42</v>
      </c>
      <c r="B13" s="22">
        <v>1468</v>
      </c>
      <c r="C13" s="29">
        <f t="shared" ref="C13:D16" si="3">B13-29</f>
        <v>1439</v>
      </c>
      <c r="D13" s="29">
        <f t="shared" si="3"/>
        <v>1410</v>
      </c>
      <c r="E13" s="29">
        <v>2631</v>
      </c>
      <c r="F13" s="29">
        <f t="shared" ref="F13:AF13" si="4">E13-29</f>
        <v>2602</v>
      </c>
      <c r="G13" s="29">
        <f t="shared" si="4"/>
        <v>2573</v>
      </c>
      <c r="H13" s="29">
        <f t="shared" si="4"/>
        <v>2544</v>
      </c>
      <c r="I13" s="29">
        <f t="shared" si="4"/>
        <v>2515</v>
      </c>
      <c r="J13" s="29">
        <f t="shared" si="4"/>
        <v>2486</v>
      </c>
      <c r="K13" s="29">
        <f t="shared" si="4"/>
        <v>2457</v>
      </c>
      <c r="L13" s="29">
        <f t="shared" si="4"/>
        <v>2428</v>
      </c>
      <c r="M13" s="29">
        <f t="shared" si="4"/>
        <v>2399</v>
      </c>
      <c r="N13" s="29">
        <f t="shared" si="4"/>
        <v>2370</v>
      </c>
      <c r="O13" s="29">
        <f t="shared" si="4"/>
        <v>2341</v>
      </c>
      <c r="P13" s="29">
        <f t="shared" si="4"/>
        <v>2312</v>
      </c>
      <c r="Q13" s="29">
        <f t="shared" si="4"/>
        <v>2283</v>
      </c>
      <c r="R13" s="29">
        <f t="shared" si="4"/>
        <v>2254</v>
      </c>
      <c r="S13" s="29">
        <f t="shared" si="4"/>
        <v>2225</v>
      </c>
      <c r="T13" s="29">
        <f t="shared" si="4"/>
        <v>2196</v>
      </c>
      <c r="U13" s="29">
        <f t="shared" si="4"/>
        <v>2167</v>
      </c>
      <c r="V13" s="29">
        <f t="shared" si="4"/>
        <v>2138</v>
      </c>
      <c r="W13" s="29">
        <f t="shared" si="4"/>
        <v>2109</v>
      </c>
      <c r="X13" s="29">
        <f t="shared" si="4"/>
        <v>2080</v>
      </c>
      <c r="Y13" s="29">
        <f t="shared" si="4"/>
        <v>2051</v>
      </c>
      <c r="Z13" s="29">
        <f t="shared" si="4"/>
        <v>2022</v>
      </c>
      <c r="AA13" s="29">
        <f t="shared" si="4"/>
        <v>1993</v>
      </c>
      <c r="AB13" s="29">
        <f t="shared" si="4"/>
        <v>1964</v>
      </c>
      <c r="AC13" s="29">
        <f t="shared" si="4"/>
        <v>1935</v>
      </c>
      <c r="AD13" s="29">
        <f t="shared" si="4"/>
        <v>1906</v>
      </c>
      <c r="AE13" s="29">
        <f t="shared" si="4"/>
        <v>1877</v>
      </c>
      <c r="AF13" s="29">
        <f t="shared" si="4"/>
        <v>1848</v>
      </c>
      <c r="AG13" s="29">
        <f t="shared" si="2"/>
        <v>1848</v>
      </c>
    </row>
    <row r="14" spans="1:33" x14ac:dyDescent="0.3">
      <c r="A14" s="11" t="s">
        <v>43</v>
      </c>
      <c r="B14" s="22">
        <v>1468</v>
      </c>
      <c r="C14" s="29">
        <f t="shared" si="3"/>
        <v>1439</v>
      </c>
      <c r="D14" s="29">
        <f t="shared" si="3"/>
        <v>1410</v>
      </c>
      <c r="E14" s="29">
        <v>2631</v>
      </c>
      <c r="F14" s="29">
        <f t="shared" ref="F14:AF14" si="5">E14-29</f>
        <v>2602</v>
      </c>
      <c r="G14" s="29">
        <f t="shared" si="5"/>
        <v>2573</v>
      </c>
      <c r="H14" s="29">
        <f t="shared" si="5"/>
        <v>2544</v>
      </c>
      <c r="I14" s="29">
        <f t="shared" si="5"/>
        <v>2515</v>
      </c>
      <c r="J14" s="29">
        <f t="shared" si="5"/>
        <v>2486</v>
      </c>
      <c r="K14" s="29">
        <f t="shared" si="5"/>
        <v>2457</v>
      </c>
      <c r="L14" s="29">
        <f t="shared" si="5"/>
        <v>2428</v>
      </c>
      <c r="M14" s="29">
        <f t="shared" si="5"/>
        <v>2399</v>
      </c>
      <c r="N14" s="29">
        <f t="shared" si="5"/>
        <v>2370</v>
      </c>
      <c r="O14" s="29">
        <f t="shared" si="5"/>
        <v>2341</v>
      </c>
      <c r="P14" s="29">
        <f t="shared" si="5"/>
        <v>2312</v>
      </c>
      <c r="Q14" s="29">
        <f t="shared" si="5"/>
        <v>2283</v>
      </c>
      <c r="R14" s="29">
        <f t="shared" si="5"/>
        <v>2254</v>
      </c>
      <c r="S14" s="29">
        <f t="shared" si="5"/>
        <v>2225</v>
      </c>
      <c r="T14" s="29">
        <f t="shared" si="5"/>
        <v>2196</v>
      </c>
      <c r="U14" s="29">
        <f t="shared" si="5"/>
        <v>2167</v>
      </c>
      <c r="V14" s="29">
        <f t="shared" si="5"/>
        <v>2138</v>
      </c>
      <c r="W14" s="29">
        <f t="shared" si="5"/>
        <v>2109</v>
      </c>
      <c r="X14" s="29">
        <f t="shared" si="5"/>
        <v>2080</v>
      </c>
      <c r="Y14" s="29">
        <f t="shared" si="5"/>
        <v>2051</v>
      </c>
      <c r="Z14" s="29">
        <f t="shared" si="5"/>
        <v>2022</v>
      </c>
      <c r="AA14" s="29">
        <f t="shared" si="5"/>
        <v>1993</v>
      </c>
      <c r="AB14" s="29">
        <f t="shared" si="5"/>
        <v>1964</v>
      </c>
      <c r="AC14" s="29">
        <f t="shared" si="5"/>
        <v>1935</v>
      </c>
      <c r="AD14" s="29">
        <f t="shared" si="5"/>
        <v>1906</v>
      </c>
      <c r="AE14" s="29">
        <f t="shared" si="5"/>
        <v>1877</v>
      </c>
      <c r="AF14" s="29">
        <f t="shared" si="5"/>
        <v>1848</v>
      </c>
      <c r="AG14" s="29">
        <f t="shared" si="2"/>
        <v>1848</v>
      </c>
    </row>
    <row r="15" spans="1:33" x14ac:dyDescent="0.3">
      <c r="A15" s="11" t="s">
        <v>44</v>
      </c>
      <c r="B15" s="22">
        <v>1468</v>
      </c>
      <c r="C15" s="29">
        <f t="shared" si="3"/>
        <v>1439</v>
      </c>
      <c r="D15" s="29">
        <f t="shared" si="3"/>
        <v>1410</v>
      </c>
      <c r="E15" s="29">
        <v>2631</v>
      </c>
      <c r="F15" s="29">
        <f t="shared" ref="F15:AF15" si="6">E15-29</f>
        <v>2602</v>
      </c>
      <c r="G15" s="29">
        <f t="shared" si="6"/>
        <v>2573</v>
      </c>
      <c r="H15" s="29">
        <f t="shared" si="6"/>
        <v>2544</v>
      </c>
      <c r="I15" s="29">
        <f t="shared" si="6"/>
        <v>2515</v>
      </c>
      <c r="J15" s="29">
        <f t="shared" si="6"/>
        <v>2486</v>
      </c>
      <c r="K15" s="29">
        <f t="shared" si="6"/>
        <v>2457</v>
      </c>
      <c r="L15" s="29">
        <f t="shared" si="6"/>
        <v>2428</v>
      </c>
      <c r="M15" s="29">
        <f t="shared" si="6"/>
        <v>2399</v>
      </c>
      <c r="N15" s="29">
        <f t="shared" si="6"/>
        <v>2370</v>
      </c>
      <c r="O15" s="29">
        <f t="shared" si="6"/>
        <v>2341</v>
      </c>
      <c r="P15" s="29">
        <f t="shared" si="6"/>
        <v>2312</v>
      </c>
      <c r="Q15" s="29">
        <f t="shared" si="6"/>
        <v>2283</v>
      </c>
      <c r="R15" s="29">
        <f t="shared" si="6"/>
        <v>2254</v>
      </c>
      <c r="S15" s="29">
        <f t="shared" si="6"/>
        <v>2225</v>
      </c>
      <c r="T15" s="29">
        <f t="shared" si="6"/>
        <v>2196</v>
      </c>
      <c r="U15" s="29">
        <f t="shared" si="6"/>
        <v>2167</v>
      </c>
      <c r="V15" s="29">
        <f t="shared" si="6"/>
        <v>2138</v>
      </c>
      <c r="W15" s="29">
        <f t="shared" si="6"/>
        <v>2109</v>
      </c>
      <c r="X15" s="29">
        <f t="shared" si="6"/>
        <v>2080</v>
      </c>
      <c r="Y15" s="29">
        <f t="shared" si="6"/>
        <v>2051</v>
      </c>
      <c r="Z15" s="29">
        <f t="shared" si="6"/>
        <v>2022</v>
      </c>
      <c r="AA15" s="29">
        <f t="shared" si="6"/>
        <v>1993</v>
      </c>
      <c r="AB15" s="29">
        <f t="shared" si="6"/>
        <v>1964</v>
      </c>
      <c r="AC15" s="29">
        <f t="shared" si="6"/>
        <v>1935</v>
      </c>
      <c r="AD15" s="29">
        <f t="shared" si="6"/>
        <v>1906</v>
      </c>
      <c r="AE15" s="29">
        <f t="shared" si="6"/>
        <v>1877</v>
      </c>
      <c r="AF15" s="29">
        <f t="shared" si="6"/>
        <v>1848</v>
      </c>
      <c r="AG15" s="29">
        <f t="shared" si="2"/>
        <v>1848</v>
      </c>
    </row>
    <row r="16" spans="1:33" x14ac:dyDescent="0.3">
      <c r="A16" s="11" t="s">
        <v>45</v>
      </c>
      <c r="B16" s="22">
        <v>1468</v>
      </c>
      <c r="C16" s="29">
        <f t="shared" si="3"/>
        <v>1439</v>
      </c>
      <c r="D16" s="29">
        <f t="shared" si="3"/>
        <v>1410</v>
      </c>
      <c r="E16" s="29">
        <v>2631</v>
      </c>
      <c r="F16" s="29">
        <f t="shared" ref="F16:AF16" si="7">E16-29</f>
        <v>2602</v>
      </c>
      <c r="G16" s="29">
        <f t="shared" si="7"/>
        <v>2573</v>
      </c>
      <c r="H16" s="29">
        <f t="shared" si="7"/>
        <v>2544</v>
      </c>
      <c r="I16" s="29">
        <f t="shared" si="7"/>
        <v>2515</v>
      </c>
      <c r="J16" s="29">
        <f t="shared" si="7"/>
        <v>2486</v>
      </c>
      <c r="K16" s="29">
        <f t="shared" si="7"/>
        <v>2457</v>
      </c>
      <c r="L16" s="29">
        <f t="shared" si="7"/>
        <v>2428</v>
      </c>
      <c r="M16" s="29">
        <f t="shared" si="7"/>
        <v>2399</v>
      </c>
      <c r="N16" s="29">
        <f t="shared" si="7"/>
        <v>2370</v>
      </c>
      <c r="O16" s="29">
        <f t="shared" si="7"/>
        <v>2341</v>
      </c>
      <c r="P16" s="29">
        <f t="shared" si="7"/>
        <v>2312</v>
      </c>
      <c r="Q16" s="29">
        <f t="shared" si="7"/>
        <v>2283</v>
      </c>
      <c r="R16" s="29">
        <f t="shared" si="7"/>
        <v>2254</v>
      </c>
      <c r="S16" s="29">
        <f t="shared" si="7"/>
        <v>2225</v>
      </c>
      <c r="T16" s="29">
        <f t="shared" si="7"/>
        <v>2196</v>
      </c>
      <c r="U16" s="29">
        <f t="shared" si="7"/>
        <v>2167</v>
      </c>
      <c r="V16" s="29">
        <f t="shared" si="7"/>
        <v>2138</v>
      </c>
      <c r="W16" s="29">
        <f t="shared" si="7"/>
        <v>2109</v>
      </c>
      <c r="X16" s="29">
        <f t="shared" si="7"/>
        <v>2080</v>
      </c>
      <c r="Y16" s="29">
        <f t="shared" si="7"/>
        <v>2051</v>
      </c>
      <c r="Z16" s="29">
        <f t="shared" si="7"/>
        <v>2022</v>
      </c>
      <c r="AA16" s="29">
        <f t="shared" si="7"/>
        <v>1993</v>
      </c>
      <c r="AB16" s="29">
        <f t="shared" si="7"/>
        <v>1964</v>
      </c>
      <c r="AC16" s="29">
        <f t="shared" si="7"/>
        <v>1935</v>
      </c>
      <c r="AD16" s="29">
        <f t="shared" si="7"/>
        <v>1906</v>
      </c>
      <c r="AE16" s="29">
        <f t="shared" si="7"/>
        <v>1877</v>
      </c>
      <c r="AF16" s="29">
        <f t="shared" si="7"/>
        <v>1848</v>
      </c>
      <c r="AG16" s="29">
        <f t="shared" si="2"/>
        <v>1848</v>
      </c>
    </row>
    <row r="17" spans="1:33" x14ac:dyDescent="0.3">
      <c r="A17" s="10" t="s">
        <v>37</v>
      </c>
      <c r="B17" s="28">
        <v>116</v>
      </c>
      <c r="C17" s="28">
        <v>116</v>
      </c>
      <c r="D17" s="28">
        <v>116</v>
      </c>
      <c r="E17" s="28">
        <v>116</v>
      </c>
      <c r="F17" s="28">
        <v>116</v>
      </c>
      <c r="G17" s="28">
        <v>116</v>
      </c>
      <c r="H17" s="28">
        <v>116</v>
      </c>
      <c r="I17" s="28">
        <v>116</v>
      </c>
      <c r="J17" s="28">
        <v>116</v>
      </c>
      <c r="K17" s="28">
        <v>116</v>
      </c>
      <c r="L17" s="28">
        <v>116</v>
      </c>
      <c r="M17" s="28">
        <v>116</v>
      </c>
      <c r="N17" s="28">
        <v>116</v>
      </c>
      <c r="O17" s="28">
        <v>116</v>
      </c>
      <c r="P17" s="28">
        <v>116</v>
      </c>
      <c r="Q17" s="28">
        <v>116</v>
      </c>
      <c r="R17" s="28">
        <v>116</v>
      </c>
      <c r="S17" s="28">
        <v>116</v>
      </c>
      <c r="T17" s="28">
        <v>116</v>
      </c>
      <c r="U17" s="28">
        <v>116</v>
      </c>
      <c r="V17" s="28">
        <v>116</v>
      </c>
      <c r="W17" s="28">
        <v>116</v>
      </c>
      <c r="X17" s="28">
        <v>116</v>
      </c>
      <c r="Y17" s="28">
        <v>116</v>
      </c>
      <c r="Z17" s="28">
        <v>116</v>
      </c>
      <c r="AA17" s="28">
        <v>116</v>
      </c>
      <c r="AB17" s="28">
        <v>116</v>
      </c>
      <c r="AC17" s="28">
        <v>116</v>
      </c>
      <c r="AD17" s="28">
        <v>116</v>
      </c>
      <c r="AE17" s="28">
        <v>116</v>
      </c>
      <c r="AF17" s="28">
        <v>116</v>
      </c>
      <c r="AG17" s="55">
        <f t="shared" si="2"/>
        <v>116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7"/>
    </row>
    <row r="19" spans="1:33" x14ac:dyDescent="0.3">
      <c r="A19" s="7" t="s">
        <v>4</v>
      </c>
      <c r="B19" s="70">
        <v>121790.72</v>
      </c>
      <c r="C19" s="70">
        <v>121790.72</v>
      </c>
      <c r="D19" s="70">
        <v>121790.72</v>
      </c>
      <c r="E19" s="70">
        <v>121790.72</v>
      </c>
      <c r="F19" s="70">
        <v>121790.72</v>
      </c>
      <c r="G19" s="70">
        <v>121790.72</v>
      </c>
      <c r="H19" s="70">
        <v>121790.72</v>
      </c>
      <c r="I19" s="70">
        <v>121790.72</v>
      </c>
      <c r="J19" s="70">
        <v>121790.72</v>
      </c>
      <c r="K19" s="70">
        <v>121790.72</v>
      </c>
      <c r="L19" s="70">
        <v>121790.72</v>
      </c>
      <c r="M19" s="70">
        <v>121790.72</v>
      </c>
      <c r="N19" s="70">
        <v>121790.72</v>
      </c>
      <c r="O19" s="70">
        <v>121790.72</v>
      </c>
      <c r="P19" s="70">
        <v>121790.72</v>
      </c>
      <c r="Q19" s="70">
        <v>121790.72</v>
      </c>
      <c r="R19" s="70">
        <v>121790.72</v>
      </c>
      <c r="S19" s="70">
        <v>121790.72</v>
      </c>
      <c r="T19" s="70">
        <v>121790.72</v>
      </c>
      <c r="U19" s="70">
        <v>121790.72</v>
      </c>
      <c r="V19" s="70">
        <v>121790.72</v>
      </c>
      <c r="W19" s="70">
        <v>121790.72</v>
      </c>
      <c r="X19" s="70">
        <v>121790.72</v>
      </c>
      <c r="Y19" s="70">
        <v>121790.72</v>
      </c>
      <c r="Z19" s="70">
        <v>121790.72</v>
      </c>
      <c r="AA19" s="70">
        <v>121790.72</v>
      </c>
      <c r="AB19" s="70">
        <v>121790.72</v>
      </c>
      <c r="AC19" s="70">
        <v>121790.72</v>
      </c>
      <c r="AD19" s="70">
        <v>121790.72</v>
      </c>
      <c r="AE19" s="70">
        <v>121790.72</v>
      </c>
      <c r="AF19" s="70">
        <v>121790.72</v>
      </c>
      <c r="AG19" s="31">
        <f>SUM(B19:AF19)</f>
        <v>3775512.3200000026</v>
      </c>
    </row>
    <row r="20" spans="1:33" x14ac:dyDescent="0.3">
      <c r="A20" s="12" t="s">
        <v>5</v>
      </c>
      <c r="B20" s="32">
        <f t="shared" ref="B20:AG20" si="8">B19/B4</f>
        <v>0.26513131313131311</v>
      </c>
      <c r="C20" s="32">
        <f t="shared" si="8"/>
        <v>0.26513131313131311</v>
      </c>
      <c r="D20" s="32">
        <f t="shared" si="8"/>
        <v>0.26513131313131311</v>
      </c>
      <c r="E20" s="32">
        <f t="shared" si="8"/>
        <v>0.26513131313131311</v>
      </c>
      <c r="F20" s="32">
        <f t="shared" si="8"/>
        <v>0.26513131313131311</v>
      </c>
      <c r="G20" s="32">
        <f t="shared" si="8"/>
        <v>0.26513131313131311</v>
      </c>
      <c r="H20" s="32">
        <f t="shared" si="8"/>
        <v>0.26513131313131311</v>
      </c>
      <c r="I20" s="32">
        <f t="shared" si="8"/>
        <v>0.26513131313131311</v>
      </c>
      <c r="J20" s="32">
        <f t="shared" si="8"/>
        <v>0.26513131313131311</v>
      </c>
      <c r="K20" s="32">
        <f t="shared" si="8"/>
        <v>0.26513131313131311</v>
      </c>
      <c r="L20" s="32">
        <f t="shared" si="8"/>
        <v>0.26513131313131311</v>
      </c>
      <c r="M20" s="32">
        <f t="shared" si="8"/>
        <v>0.26513131313131311</v>
      </c>
      <c r="N20" s="32">
        <f t="shared" si="8"/>
        <v>0.26513131313131311</v>
      </c>
      <c r="O20" s="32">
        <f t="shared" si="8"/>
        <v>0.26513131313131311</v>
      </c>
      <c r="P20" s="32">
        <f t="shared" si="8"/>
        <v>0.26513131313131311</v>
      </c>
      <c r="Q20" s="32">
        <f t="shared" si="8"/>
        <v>0.26513131313131311</v>
      </c>
      <c r="R20" s="32">
        <f t="shared" si="8"/>
        <v>0.26513131313131311</v>
      </c>
      <c r="S20" s="32">
        <f t="shared" si="8"/>
        <v>0.26513131313131311</v>
      </c>
      <c r="T20" s="32">
        <f t="shared" si="8"/>
        <v>0.26513131313131311</v>
      </c>
      <c r="U20" s="32">
        <f t="shared" si="8"/>
        <v>0.26513131313131311</v>
      </c>
      <c r="V20" s="32">
        <f t="shared" si="8"/>
        <v>0.26513131313131311</v>
      </c>
      <c r="W20" s="32">
        <f t="shared" si="8"/>
        <v>0.26513131313131311</v>
      </c>
      <c r="X20" s="32">
        <f t="shared" si="8"/>
        <v>0.26513131313131311</v>
      </c>
      <c r="Y20" s="32">
        <f t="shared" si="8"/>
        <v>0.26513131313131311</v>
      </c>
      <c r="Z20" s="32">
        <f t="shared" si="8"/>
        <v>0.26513131313131311</v>
      </c>
      <c r="AA20" s="32">
        <f t="shared" si="8"/>
        <v>0.26513131313131311</v>
      </c>
      <c r="AB20" s="32">
        <f t="shared" si="8"/>
        <v>0.26513131313131311</v>
      </c>
      <c r="AC20" s="32">
        <f t="shared" si="8"/>
        <v>0.26513131313131311</v>
      </c>
      <c r="AD20" s="32">
        <f t="shared" si="8"/>
        <v>0.26513131313131311</v>
      </c>
      <c r="AE20" s="32">
        <f t="shared" si="8"/>
        <v>0.26513131313131311</v>
      </c>
      <c r="AF20" s="32">
        <f t="shared" si="8"/>
        <v>0.26513131313131311</v>
      </c>
      <c r="AG20" s="33">
        <f t="shared" si="8"/>
        <v>0.26513131313131333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27"/>
    </row>
    <row r="22" spans="1:33" x14ac:dyDescent="0.3">
      <c r="A22" s="7" t="s">
        <v>6</v>
      </c>
      <c r="B22" s="37">
        <f t="shared" ref="B22:AG22" si="9">B4-B19</f>
        <v>337569.28000000003</v>
      </c>
      <c r="C22" s="37">
        <f t="shared" si="9"/>
        <v>337569.28000000003</v>
      </c>
      <c r="D22" s="37">
        <f t="shared" si="9"/>
        <v>337569.28000000003</v>
      </c>
      <c r="E22" s="37">
        <f t="shared" si="9"/>
        <v>337569.28000000003</v>
      </c>
      <c r="F22" s="37">
        <f t="shared" si="9"/>
        <v>337569.28000000003</v>
      </c>
      <c r="G22" s="37">
        <f t="shared" si="9"/>
        <v>337569.28000000003</v>
      </c>
      <c r="H22" s="37">
        <f t="shared" si="9"/>
        <v>337569.28000000003</v>
      </c>
      <c r="I22" s="37">
        <f t="shared" si="9"/>
        <v>337569.28000000003</v>
      </c>
      <c r="J22" s="37">
        <f t="shared" si="9"/>
        <v>337569.28000000003</v>
      </c>
      <c r="K22" s="37">
        <f t="shared" si="9"/>
        <v>337569.28000000003</v>
      </c>
      <c r="L22" s="37">
        <f t="shared" si="9"/>
        <v>337569.28000000003</v>
      </c>
      <c r="M22" s="37">
        <f t="shared" si="9"/>
        <v>337569.28000000003</v>
      </c>
      <c r="N22" s="37">
        <f t="shared" si="9"/>
        <v>337569.28000000003</v>
      </c>
      <c r="O22" s="37">
        <f t="shared" si="9"/>
        <v>337569.28000000003</v>
      </c>
      <c r="P22" s="37">
        <f t="shared" si="9"/>
        <v>337569.28000000003</v>
      </c>
      <c r="Q22" s="37">
        <f t="shared" si="9"/>
        <v>337569.28000000003</v>
      </c>
      <c r="R22" s="37">
        <f t="shared" si="9"/>
        <v>337569.28000000003</v>
      </c>
      <c r="S22" s="37">
        <f t="shared" si="9"/>
        <v>337569.28000000003</v>
      </c>
      <c r="T22" s="37">
        <f t="shared" si="9"/>
        <v>337569.28000000003</v>
      </c>
      <c r="U22" s="37">
        <f t="shared" si="9"/>
        <v>337569.28000000003</v>
      </c>
      <c r="V22" s="37">
        <f t="shared" si="9"/>
        <v>337569.28000000003</v>
      </c>
      <c r="W22" s="37">
        <f t="shared" si="9"/>
        <v>337569.28000000003</v>
      </c>
      <c r="X22" s="37">
        <f t="shared" si="9"/>
        <v>337569.28000000003</v>
      </c>
      <c r="Y22" s="37">
        <f t="shared" si="9"/>
        <v>337569.28000000003</v>
      </c>
      <c r="Z22" s="37">
        <f t="shared" si="9"/>
        <v>337569.28000000003</v>
      </c>
      <c r="AA22" s="37">
        <f t="shared" si="9"/>
        <v>337569.28000000003</v>
      </c>
      <c r="AB22" s="37">
        <f t="shared" si="9"/>
        <v>337569.28000000003</v>
      </c>
      <c r="AC22" s="37">
        <f t="shared" si="9"/>
        <v>337569.28000000003</v>
      </c>
      <c r="AD22" s="37">
        <f t="shared" si="9"/>
        <v>337569.28000000003</v>
      </c>
      <c r="AE22" s="37">
        <f t="shared" si="9"/>
        <v>337569.28000000003</v>
      </c>
      <c r="AF22" s="37">
        <f t="shared" si="9"/>
        <v>337569.28000000003</v>
      </c>
      <c r="AG22" s="37">
        <f t="shared" si="9"/>
        <v>10464647.679999998</v>
      </c>
    </row>
    <row r="23" spans="1:33" x14ac:dyDescent="0.3">
      <c r="A23" s="12" t="s">
        <v>7</v>
      </c>
      <c r="B23" s="32">
        <f t="shared" ref="B23:AG23" si="10">B22/B4</f>
        <v>0.73486868686868689</v>
      </c>
      <c r="C23" s="32">
        <f t="shared" si="10"/>
        <v>0.73486868686868689</v>
      </c>
      <c r="D23" s="32">
        <f t="shared" si="10"/>
        <v>0.73486868686868689</v>
      </c>
      <c r="E23" s="32">
        <f t="shared" si="10"/>
        <v>0.73486868686868689</v>
      </c>
      <c r="F23" s="32">
        <f t="shared" si="10"/>
        <v>0.73486868686868689</v>
      </c>
      <c r="G23" s="32">
        <f t="shared" si="10"/>
        <v>0.73486868686868689</v>
      </c>
      <c r="H23" s="32">
        <f t="shared" si="10"/>
        <v>0.73486868686868689</v>
      </c>
      <c r="I23" s="32">
        <f t="shared" si="10"/>
        <v>0.73486868686868689</v>
      </c>
      <c r="J23" s="32">
        <f t="shared" si="10"/>
        <v>0.73486868686868689</v>
      </c>
      <c r="K23" s="32">
        <f t="shared" si="10"/>
        <v>0.73486868686868689</v>
      </c>
      <c r="L23" s="32">
        <f t="shared" si="10"/>
        <v>0.73486868686868689</v>
      </c>
      <c r="M23" s="32">
        <f t="shared" si="10"/>
        <v>0.73486868686868689</v>
      </c>
      <c r="N23" s="32">
        <f t="shared" si="10"/>
        <v>0.73486868686868689</v>
      </c>
      <c r="O23" s="32">
        <f t="shared" si="10"/>
        <v>0.73486868686868689</v>
      </c>
      <c r="P23" s="32">
        <f t="shared" si="10"/>
        <v>0.73486868686868689</v>
      </c>
      <c r="Q23" s="32">
        <f t="shared" si="10"/>
        <v>0.73486868686868689</v>
      </c>
      <c r="R23" s="32">
        <f t="shared" si="10"/>
        <v>0.73486868686868689</v>
      </c>
      <c r="S23" s="32">
        <f t="shared" si="10"/>
        <v>0.73486868686868689</v>
      </c>
      <c r="T23" s="32">
        <f t="shared" si="10"/>
        <v>0.73486868686868689</v>
      </c>
      <c r="U23" s="32">
        <f t="shared" si="10"/>
        <v>0.73486868686868689</v>
      </c>
      <c r="V23" s="32">
        <f t="shared" si="10"/>
        <v>0.73486868686868689</v>
      </c>
      <c r="W23" s="32">
        <f t="shared" si="10"/>
        <v>0.73486868686868689</v>
      </c>
      <c r="X23" s="32">
        <f t="shared" si="10"/>
        <v>0.73486868686868689</v>
      </c>
      <c r="Y23" s="32">
        <f t="shared" si="10"/>
        <v>0.73486868686868689</v>
      </c>
      <c r="Z23" s="32">
        <f t="shared" si="10"/>
        <v>0.73486868686868689</v>
      </c>
      <c r="AA23" s="32">
        <f t="shared" si="10"/>
        <v>0.73486868686868689</v>
      </c>
      <c r="AB23" s="32">
        <f t="shared" si="10"/>
        <v>0.73486868686868689</v>
      </c>
      <c r="AC23" s="32">
        <f t="shared" si="10"/>
        <v>0.73486868686868689</v>
      </c>
      <c r="AD23" s="32">
        <f t="shared" si="10"/>
        <v>0.73486868686868689</v>
      </c>
      <c r="AE23" s="32">
        <f t="shared" si="10"/>
        <v>0.73486868686868689</v>
      </c>
      <c r="AF23" s="32">
        <f t="shared" si="10"/>
        <v>0.73486868686868689</v>
      </c>
      <c r="AG23" s="33">
        <f t="shared" si="10"/>
        <v>0.73486868686868667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7"/>
    </row>
    <row r="25" spans="1:33" x14ac:dyDescent="0.3">
      <c r="A25" s="7" t="s">
        <v>8</v>
      </c>
      <c r="B25" s="39">
        <f t="shared" ref="B25:AF25" si="11">B26+B32</f>
        <v>135212.70000000001</v>
      </c>
      <c r="C25" s="39">
        <f t="shared" si="11"/>
        <v>132000</v>
      </c>
      <c r="D25" s="39">
        <f t="shared" si="11"/>
        <v>6470</v>
      </c>
      <c r="E25" s="39">
        <f t="shared" si="11"/>
        <v>4990</v>
      </c>
      <c r="F25" s="39">
        <f t="shared" si="11"/>
        <v>6490</v>
      </c>
      <c r="G25" s="39">
        <f t="shared" si="11"/>
        <v>4990</v>
      </c>
      <c r="H25" s="39">
        <f t="shared" si="11"/>
        <v>8490</v>
      </c>
      <c r="I25" s="39">
        <f t="shared" si="11"/>
        <v>5490</v>
      </c>
      <c r="J25" s="39">
        <f t="shared" si="11"/>
        <v>2000</v>
      </c>
      <c r="K25" s="39">
        <f t="shared" si="11"/>
        <v>2000</v>
      </c>
      <c r="L25" s="39">
        <f t="shared" si="11"/>
        <v>2000</v>
      </c>
      <c r="M25" s="39">
        <f t="shared" si="11"/>
        <v>2000</v>
      </c>
      <c r="N25" s="39">
        <f t="shared" si="11"/>
        <v>2000</v>
      </c>
      <c r="O25" s="39">
        <f t="shared" si="11"/>
        <v>2000</v>
      </c>
      <c r="P25" s="39">
        <f t="shared" si="11"/>
        <v>2000</v>
      </c>
      <c r="Q25" s="39">
        <f t="shared" si="11"/>
        <v>2000</v>
      </c>
      <c r="R25" s="39">
        <f t="shared" si="11"/>
        <v>2291600</v>
      </c>
      <c r="S25" s="39">
        <f t="shared" si="11"/>
        <v>2000</v>
      </c>
      <c r="T25" s="39">
        <f t="shared" si="11"/>
        <v>2000</v>
      </c>
      <c r="U25" s="39">
        <f t="shared" si="11"/>
        <v>2000</v>
      </c>
      <c r="V25" s="39">
        <f t="shared" si="11"/>
        <v>2000</v>
      </c>
      <c r="W25" s="39">
        <f t="shared" si="11"/>
        <v>2000</v>
      </c>
      <c r="X25" s="39">
        <f t="shared" si="11"/>
        <v>2000</v>
      </c>
      <c r="Y25" s="39">
        <f t="shared" si="11"/>
        <v>2000</v>
      </c>
      <c r="Z25" s="39">
        <f t="shared" si="11"/>
        <v>2000</v>
      </c>
      <c r="AA25" s="39">
        <f t="shared" si="11"/>
        <v>2000</v>
      </c>
      <c r="AB25" s="39">
        <f t="shared" si="11"/>
        <v>2000</v>
      </c>
      <c r="AC25" s="39">
        <f t="shared" si="11"/>
        <v>2000</v>
      </c>
      <c r="AD25" s="39">
        <f t="shared" si="11"/>
        <v>6470</v>
      </c>
      <c r="AE25" s="39">
        <f t="shared" si="11"/>
        <v>4990</v>
      </c>
      <c r="AF25" s="39">
        <f t="shared" si="11"/>
        <v>123490</v>
      </c>
      <c r="AG25" s="39">
        <f>SUM(B25:AF25)</f>
        <v>2768682.7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SUM(AF27:AF30)</f>
        <v>117000</v>
      </c>
      <c r="AG26" s="42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2">
        <v>117000</v>
      </c>
      <c r="AG27" s="19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9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7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7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7"/>
    </row>
    <row r="32" spans="1:33" x14ac:dyDescent="0.3">
      <c r="A32" s="15" t="s">
        <v>15</v>
      </c>
      <c r="B32" s="16">
        <f t="shared" ref="B32:AF32" si="12">SUM(B33:B38)</f>
        <v>133212.70000000001</v>
      </c>
      <c r="C32" s="16">
        <f t="shared" si="12"/>
        <v>132000</v>
      </c>
      <c r="D32" s="16">
        <f t="shared" si="12"/>
        <v>6470</v>
      </c>
      <c r="E32" s="16">
        <f t="shared" si="12"/>
        <v>4990</v>
      </c>
      <c r="F32" s="16">
        <f t="shared" si="12"/>
        <v>6490</v>
      </c>
      <c r="G32" s="16">
        <f t="shared" si="12"/>
        <v>4990</v>
      </c>
      <c r="H32" s="16">
        <f>SUM(H33:H38)</f>
        <v>8490</v>
      </c>
      <c r="I32" s="16">
        <f t="shared" si="12"/>
        <v>5490</v>
      </c>
      <c r="J32" s="16">
        <f t="shared" si="12"/>
        <v>2000</v>
      </c>
      <c r="K32" s="16">
        <f t="shared" si="12"/>
        <v>2000</v>
      </c>
      <c r="L32" s="16">
        <f t="shared" si="12"/>
        <v>2000</v>
      </c>
      <c r="M32" s="16">
        <f t="shared" si="12"/>
        <v>2000</v>
      </c>
      <c r="N32" s="16">
        <f t="shared" si="12"/>
        <v>2000</v>
      </c>
      <c r="O32" s="16">
        <f t="shared" si="12"/>
        <v>2000</v>
      </c>
      <c r="P32" s="16">
        <f>SUM(P33:P38)</f>
        <v>2000</v>
      </c>
      <c r="Q32" s="16">
        <f t="shared" si="12"/>
        <v>2000</v>
      </c>
      <c r="R32" s="16">
        <f>SUM(R33:R38)</f>
        <v>2291600</v>
      </c>
      <c r="S32" s="16">
        <f t="shared" si="12"/>
        <v>2000</v>
      </c>
      <c r="T32" s="16">
        <f t="shared" si="12"/>
        <v>2000</v>
      </c>
      <c r="U32" s="16">
        <f t="shared" si="12"/>
        <v>2000</v>
      </c>
      <c r="V32" s="16">
        <f t="shared" si="12"/>
        <v>2000</v>
      </c>
      <c r="W32" s="16">
        <f>SUM(W33:W38)</f>
        <v>2000</v>
      </c>
      <c r="X32" s="16">
        <f t="shared" si="12"/>
        <v>2000</v>
      </c>
      <c r="Y32" s="16">
        <f t="shared" si="12"/>
        <v>2000</v>
      </c>
      <c r="Z32" s="16">
        <f t="shared" si="12"/>
        <v>2000</v>
      </c>
      <c r="AA32" s="16">
        <f t="shared" si="12"/>
        <v>2000</v>
      </c>
      <c r="AB32" s="16">
        <f t="shared" si="12"/>
        <v>2000</v>
      </c>
      <c r="AC32" s="16">
        <f t="shared" si="12"/>
        <v>2000</v>
      </c>
      <c r="AD32" s="16">
        <f t="shared" si="12"/>
        <v>6470</v>
      </c>
      <c r="AE32" s="16">
        <f t="shared" si="12"/>
        <v>4990</v>
      </c>
      <c r="AF32" s="16">
        <f t="shared" si="12"/>
        <v>6490</v>
      </c>
      <c r="AG32" s="42">
        <f>SUM(AG33:AG38)</f>
        <v>2649682.7000000002</v>
      </c>
    </row>
    <row r="33" spans="1:33" x14ac:dyDescent="0.3">
      <c r="A33" s="3" t="s">
        <v>16</v>
      </c>
      <c r="B33" s="3"/>
      <c r="C33" s="3"/>
      <c r="D33" s="3"/>
      <c r="E33" s="3"/>
      <c r="F33" s="3"/>
      <c r="G33" s="3"/>
      <c r="H33" s="34"/>
      <c r="I33" s="3"/>
      <c r="J33" s="3"/>
      <c r="K33" s="3"/>
      <c r="L33" s="3"/>
      <c r="M33" s="3"/>
      <c r="N33" s="3"/>
      <c r="O33" s="3"/>
      <c r="P33" s="3"/>
      <c r="Q33" s="3"/>
      <c r="R33" s="18">
        <v>2289600</v>
      </c>
      <c r="S33" s="3"/>
      <c r="T33" s="3"/>
      <c r="U33" s="3"/>
      <c r="V33" s="18"/>
      <c r="X33" s="3"/>
      <c r="Y33" s="3"/>
      <c r="Z33" s="3"/>
      <c r="AA33" s="3"/>
      <c r="AB33" s="3"/>
      <c r="AC33" s="3"/>
      <c r="AD33" s="3"/>
      <c r="AE33" s="3"/>
      <c r="AF33" s="3"/>
      <c r="AG33" s="19">
        <f>SUM(B33:AF33)</f>
        <v>2289600</v>
      </c>
    </row>
    <row r="34" spans="1:33" x14ac:dyDescent="0.3">
      <c r="A34" s="3" t="s">
        <v>17</v>
      </c>
      <c r="B34" s="44">
        <v>123212.7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4"/>
      <c r="U34" s="3"/>
      <c r="V34" s="3"/>
      <c r="W34" s="3"/>
      <c r="X34" s="34"/>
      <c r="Y34" s="3"/>
      <c r="Z34" s="3"/>
      <c r="AA34" s="3"/>
      <c r="AB34" s="3"/>
      <c r="AC34" s="3"/>
      <c r="AD34" s="3"/>
      <c r="AE34" s="3"/>
      <c r="AF34" s="3"/>
      <c r="AG34" s="78">
        <f>SUM(B34:AF34)</f>
        <v>123212.7</v>
      </c>
    </row>
    <row r="35" spans="1:33" x14ac:dyDescent="0.3">
      <c r="A35" s="3" t="s">
        <v>18</v>
      </c>
      <c r="B35" s="3"/>
      <c r="C35" s="18">
        <v>130000</v>
      </c>
      <c r="D35" s="18">
        <v>4470</v>
      </c>
      <c r="E35" s="18">
        <v>1490</v>
      </c>
      <c r="F35" s="18">
        <v>1490</v>
      </c>
      <c r="G35" s="18">
        <v>1490</v>
      </c>
      <c r="H35" s="18">
        <v>1490</v>
      </c>
      <c r="I35" s="18">
        <v>1490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8">
        <v>4470</v>
      </c>
      <c r="AE35" s="18">
        <v>1490</v>
      </c>
      <c r="AF35" s="18">
        <v>1490</v>
      </c>
      <c r="AG35" s="61">
        <f>SUM(B35:AF35)</f>
        <v>149370</v>
      </c>
    </row>
    <row r="36" spans="1:33" x14ac:dyDescent="0.3">
      <c r="A36" s="3" t="s">
        <v>19</v>
      </c>
      <c r="B36" s="3"/>
      <c r="C36" s="3"/>
      <c r="D36" s="62"/>
      <c r="E36" s="62"/>
      <c r="F36" s="62"/>
      <c r="G36" s="62"/>
      <c r="H36" s="62"/>
      <c r="I36" s="6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2"/>
      <c r="AE36" s="62"/>
      <c r="AF36" s="62"/>
      <c r="AG36" s="27"/>
    </row>
    <row r="37" spans="1:33" x14ac:dyDescent="0.3">
      <c r="A37" s="3" t="s">
        <v>20</v>
      </c>
      <c r="B37" s="3"/>
      <c r="C37" s="3"/>
      <c r="D37" s="3"/>
      <c r="E37" s="18">
        <v>1500</v>
      </c>
      <c r="F37" s="18">
        <v>3000</v>
      </c>
      <c r="G37" s="18">
        <v>1500</v>
      </c>
      <c r="H37" s="18">
        <v>5000</v>
      </c>
      <c r="I37" s="18">
        <v>2000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18">
        <v>1500</v>
      </c>
      <c r="AF37" s="18">
        <v>3000</v>
      </c>
      <c r="AG37" s="61">
        <f>SUM(B37:AF37)</f>
        <v>17500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2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27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7"/>
    </row>
    <row r="41" spans="1:33" x14ac:dyDescent="0.3">
      <c r="A41" s="10" t="s">
        <v>22</v>
      </c>
      <c r="B41" s="47">
        <f t="shared" ref="B41:AF41" si="13">B22-B25</f>
        <v>202356.58000000002</v>
      </c>
      <c r="C41" s="47">
        <f t="shared" si="13"/>
        <v>205569.28000000003</v>
      </c>
      <c r="D41" s="47">
        <f t="shared" si="13"/>
        <v>331099.28000000003</v>
      </c>
      <c r="E41" s="47">
        <f t="shared" si="13"/>
        <v>332579.28000000003</v>
      </c>
      <c r="F41" s="47">
        <f t="shared" si="13"/>
        <v>331079.28000000003</v>
      </c>
      <c r="G41" s="47">
        <f t="shared" si="13"/>
        <v>332579.28000000003</v>
      </c>
      <c r="H41" s="47">
        <f t="shared" si="13"/>
        <v>329079.28000000003</v>
      </c>
      <c r="I41" s="47">
        <f t="shared" si="13"/>
        <v>332079.28000000003</v>
      </c>
      <c r="J41" s="47">
        <f t="shared" si="13"/>
        <v>335569.28</v>
      </c>
      <c r="K41" s="47">
        <f t="shared" si="13"/>
        <v>335569.28</v>
      </c>
      <c r="L41" s="47">
        <f t="shared" si="13"/>
        <v>335569.28</v>
      </c>
      <c r="M41" s="47">
        <f t="shared" si="13"/>
        <v>335569.28</v>
      </c>
      <c r="N41" s="47">
        <f t="shared" si="13"/>
        <v>335569.28</v>
      </c>
      <c r="O41" s="47">
        <f t="shared" si="13"/>
        <v>335569.28</v>
      </c>
      <c r="P41" s="47">
        <f t="shared" si="13"/>
        <v>335569.28</v>
      </c>
      <c r="Q41" s="47">
        <f t="shared" si="13"/>
        <v>335569.28</v>
      </c>
      <c r="R41" s="47">
        <f t="shared" si="13"/>
        <v>-1954030.72</v>
      </c>
      <c r="S41" s="47">
        <f t="shared" si="13"/>
        <v>335569.28</v>
      </c>
      <c r="T41" s="47">
        <f t="shared" si="13"/>
        <v>335569.28</v>
      </c>
      <c r="U41" s="47">
        <f t="shared" si="13"/>
        <v>335569.28</v>
      </c>
      <c r="V41" s="47">
        <f t="shared" si="13"/>
        <v>335569.28</v>
      </c>
      <c r="W41" s="47">
        <f t="shared" si="13"/>
        <v>335569.28</v>
      </c>
      <c r="X41" s="47">
        <f t="shared" si="13"/>
        <v>335569.28</v>
      </c>
      <c r="Y41" s="47">
        <f t="shared" si="13"/>
        <v>335569.28</v>
      </c>
      <c r="Z41" s="47">
        <f t="shared" si="13"/>
        <v>335569.28</v>
      </c>
      <c r="AA41" s="47">
        <f t="shared" si="13"/>
        <v>335569.28</v>
      </c>
      <c r="AB41" s="47">
        <f t="shared" si="13"/>
        <v>335569.28</v>
      </c>
      <c r="AC41" s="47">
        <f t="shared" si="13"/>
        <v>335569.28</v>
      </c>
      <c r="AD41" s="47">
        <f t="shared" si="13"/>
        <v>331099.28000000003</v>
      </c>
      <c r="AE41" s="47">
        <f t="shared" si="13"/>
        <v>332579.28000000003</v>
      </c>
      <c r="AF41" s="47">
        <f t="shared" si="13"/>
        <v>214079.28000000003</v>
      </c>
      <c r="AG41" s="71">
        <f>SUM(B41:AF41)</f>
        <v>7695964.980000006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27"/>
    </row>
    <row r="43" spans="1:33" x14ac:dyDescent="0.3">
      <c r="A43" s="7" t="s">
        <v>23</v>
      </c>
      <c r="B43" s="39">
        <f t="shared" ref="B43:AF43" si="14">SUM(B44:B47)</f>
        <v>27561.599999999999</v>
      </c>
      <c r="C43" s="39">
        <f t="shared" si="14"/>
        <v>27561.599999999999</v>
      </c>
      <c r="D43" s="39">
        <f t="shared" si="14"/>
        <v>27561.599999999999</v>
      </c>
      <c r="E43" s="39">
        <f t="shared" si="14"/>
        <v>27561.599999999999</v>
      </c>
      <c r="F43" s="39">
        <f t="shared" si="14"/>
        <v>27561.599999999999</v>
      </c>
      <c r="G43" s="39">
        <f t="shared" si="14"/>
        <v>27561.599999999999</v>
      </c>
      <c r="H43" s="39">
        <f t="shared" si="14"/>
        <v>27561.599999999999</v>
      </c>
      <c r="I43" s="39">
        <f t="shared" si="14"/>
        <v>27561.599999999999</v>
      </c>
      <c r="J43" s="39">
        <f t="shared" si="14"/>
        <v>27561.599999999999</v>
      </c>
      <c r="K43" s="39">
        <f t="shared" si="14"/>
        <v>27561.599999999999</v>
      </c>
      <c r="L43" s="39">
        <f t="shared" si="14"/>
        <v>27561.599999999999</v>
      </c>
      <c r="M43" s="39">
        <f t="shared" si="14"/>
        <v>27561.599999999999</v>
      </c>
      <c r="N43" s="39">
        <f t="shared" si="14"/>
        <v>27561.599999999999</v>
      </c>
      <c r="O43" s="39">
        <f t="shared" si="14"/>
        <v>27561.599999999999</v>
      </c>
      <c r="P43" s="39">
        <f t="shared" si="14"/>
        <v>27561.599999999999</v>
      </c>
      <c r="Q43" s="39">
        <f t="shared" si="14"/>
        <v>27561.599999999999</v>
      </c>
      <c r="R43" s="39">
        <f t="shared" si="14"/>
        <v>27561.599999999999</v>
      </c>
      <c r="S43" s="39">
        <f t="shared" si="14"/>
        <v>27561.599999999999</v>
      </c>
      <c r="T43" s="39">
        <f t="shared" si="14"/>
        <v>27561.599999999999</v>
      </c>
      <c r="U43" s="39">
        <f t="shared" si="14"/>
        <v>27561.599999999999</v>
      </c>
      <c r="V43" s="39">
        <f t="shared" si="14"/>
        <v>27561.599999999999</v>
      </c>
      <c r="W43" s="39">
        <f t="shared" si="14"/>
        <v>27561.599999999999</v>
      </c>
      <c r="X43" s="39">
        <f t="shared" si="14"/>
        <v>27561.599999999999</v>
      </c>
      <c r="Y43" s="39">
        <f t="shared" si="14"/>
        <v>27561.599999999999</v>
      </c>
      <c r="Z43" s="39">
        <f t="shared" si="14"/>
        <v>27561.599999999999</v>
      </c>
      <c r="AA43" s="39">
        <f t="shared" si="14"/>
        <v>27561.599999999999</v>
      </c>
      <c r="AB43" s="39">
        <f t="shared" si="14"/>
        <v>27561.599999999999</v>
      </c>
      <c r="AC43" s="39">
        <f t="shared" si="14"/>
        <v>27561.599999999999</v>
      </c>
      <c r="AD43" s="39">
        <f t="shared" si="14"/>
        <v>27561.599999999999</v>
      </c>
      <c r="AE43" s="39">
        <f t="shared" si="14"/>
        <v>27561.599999999999</v>
      </c>
      <c r="AF43" s="39">
        <f t="shared" si="14"/>
        <v>27561.599999999999</v>
      </c>
      <c r="AG43" s="39">
        <f>SUM(B43:AF43)</f>
        <v>854409.59999999951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27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7"/>
    </row>
    <row r="46" spans="1:33" x14ac:dyDescent="0.3">
      <c r="A46" s="3" t="s">
        <v>24</v>
      </c>
      <c r="B46" s="22">
        <f>6%*B4</f>
        <v>27561.599999999999</v>
      </c>
      <c r="C46" s="22">
        <f>6%*C4</f>
        <v>27561.599999999999</v>
      </c>
      <c r="D46" s="22">
        <f>6%*D4</f>
        <v>27561.599999999999</v>
      </c>
      <c r="E46" s="22">
        <f>6%*E4</f>
        <v>27561.599999999999</v>
      </c>
      <c r="F46" s="22">
        <f>6%*F4</f>
        <v>27561.599999999999</v>
      </c>
      <c r="G46" s="22">
        <f>6%*G4</f>
        <v>27561.599999999999</v>
      </c>
      <c r="H46" s="22">
        <f>6%*H4</f>
        <v>27561.599999999999</v>
      </c>
      <c r="I46" s="22">
        <f>6%*I4</f>
        <v>27561.599999999999</v>
      </c>
      <c r="J46" s="22">
        <f>6%*J4</f>
        <v>27561.599999999999</v>
      </c>
      <c r="K46" s="22">
        <f>6%*K4</f>
        <v>27561.599999999999</v>
      </c>
      <c r="L46" s="22">
        <f>6%*L4</f>
        <v>27561.599999999999</v>
      </c>
      <c r="M46" s="22">
        <f>6%*M4</f>
        <v>27561.599999999999</v>
      </c>
      <c r="N46" s="22">
        <f>6%*N4</f>
        <v>27561.599999999999</v>
      </c>
      <c r="O46" s="22">
        <f>6%*O4</f>
        <v>27561.599999999999</v>
      </c>
      <c r="P46" s="22">
        <f>6%*P4</f>
        <v>27561.599999999999</v>
      </c>
      <c r="Q46" s="22">
        <f>6%*Q4</f>
        <v>27561.599999999999</v>
      </c>
      <c r="R46" s="22">
        <f>6%*R4</f>
        <v>27561.599999999999</v>
      </c>
      <c r="S46" s="22">
        <f>6%*S4</f>
        <v>27561.599999999999</v>
      </c>
      <c r="T46" s="22">
        <f>6%*T4</f>
        <v>27561.599999999999</v>
      </c>
      <c r="U46" s="22">
        <f>6%*U4</f>
        <v>27561.599999999999</v>
      </c>
      <c r="V46" s="22">
        <f>6%*V4</f>
        <v>27561.599999999999</v>
      </c>
      <c r="W46" s="22">
        <f>6%*W4</f>
        <v>27561.599999999999</v>
      </c>
      <c r="X46" s="22">
        <f>6%*X4</f>
        <v>27561.599999999999</v>
      </c>
      <c r="Y46" s="22">
        <f>6%*Y4</f>
        <v>27561.599999999999</v>
      </c>
      <c r="Z46" s="22">
        <f>6%*Z4</f>
        <v>27561.599999999999</v>
      </c>
      <c r="AA46" s="22">
        <f>6%*AA4</f>
        <v>27561.599999999999</v>
      </c>
      <c r="AB46" s="22">
        <f>6%*AB4</f>
        <v>27561.599999999999</v>
      </c>
      <c r="AC46" s="22">
        <f>6%*AC4</f>
        <v>27561.599999999999</v>
      </c>
      <c r="AD46" s="22">
        <f>6%*AD4</f>
        <v>27561.599999999999</v>
      </c>
      <c r="AE46" s="22">
        <f>6%*AE4</f>
        <v>27561.599999999999</v>
      </c>
      <c r="AF46" s="22">
        <f>6%*AF4</f>
        <v>27561.599999999999</v>
      </c>
      <c r="AG46" s="19">
        <f>SUM(B46:AF46)</f>
        <v>854409.59999999951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7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7"/>
    </row>
    <row r="49" spans="1:33" x14ac:dyDescent="0.3">
      <c r="A49" s="10" t="s">
        <v>26</v>
      </c>
      <c r="B49" s="47">
        <f t="shared" ref="B49:AF49" si="15">B41-B43</f>
        <v>174794.98</v>
      </c>
      <c r="C49" s="47">
        <f t="shared" si="15"/>
        <v>178007.68000000002</v>
      </c>
      <c r="D49" s="47">
        <f t="shared" si="15"/>
        <v>303537.68000000005</v>
      </c>
      <c r="E49" s="47">
        <f t="shared" si="15"/>
        <v>305017.68000000005</v>
      </c>
      <c r="F49" s="47">
        <f t="shared" si="15"/>
        <v>303517.68000000005</v>
      </c>
      <c r="G49" s="47">
        <f t="shared" si="15"/>
        <v>305017.68000000005</v>
      </c>
      <c r="H49" s="47">
        <f t="shared" si="15"/>
        <v>301517.68000000005</v>
      </c>
      <c r="I49" s="47">
        <f t="shared" si="15"/>
        <v>304517.68000000005</v>
      </c>
      <c r="J49" s="47">
        <f t="shared" si="15"/>
        <v>308007.68000000005</v>
      </c>
      <c r="K49" s="47">
        <f t="shared" si="15"/>
        <v>308007.68000000005</v>
      </c>
      <c r="L49" s="47">
        <f t="shared" si="15"/>
        <v>308007.68000000005</v>
      </c>
      <c r="M49" s="47">
        <f t="shared" si="15"/>
        <v>308007.68000000005</v>
      </c>
      <c r="N49" s="47">
        <f t="shared" si="15"/>
        <v>308007.68000000005</v>
      </c>
      <c r="O49" s="47">
        <f t="shared" si="15"/>
        <v>308007.68000000005</v>
      </c>
      <c r="P49" s="47">
        <f t="shared" si="15"/>
        <v>308007.68000000005</v>
      </c>
      <c r="Q49" s="47">
        <f t="shared" si="15"/>
        <v>308007.68000000005</v>
      </c>
      <c r="R49" s="47">
        <f t="shared" si="15"/>
        <v>-1981592.32</v>
      </c>
      <c r="S49" s="47">
        <f t="shared" si="15"/>
        <v>308007.68000000005</v>
      </c>
      <c r="T49" s="47">
        <f t="shared" si="15"/>
        <v>308007.68000000005</v>
      </c>
      <c r="U49" s="47">
        <f t="shared" si="15"/>
        <v>308007.68000000005</v>
      </c>
      <c r="V49" s="47">
        <f t="shared" si="15"/>
        <v>308007.68000000005</v>
      </c>
      <c r="W49" s="47">
        <f t="shared" si="15"/>
        <v>308007.68000000005</v>
      </c>
      <c r="X49" s="47">
        <f t="shared" si="15"/>
        <v>308007.68000000005</v>
      </c>
      <c r="Y49" s="47">
        <f t="shared" si="15"/>
        <v>308007.68000000005</v>
      </c>
      <c r="Z49" s="47">
        <f t="shared" si="15"/>
        <v>308007.68000000005</v>
      </c>
      <c r="AA49" s="47">
        <f t="shared" si="15"/>
        <v>308007.68000000005</v>
      </c>
      <c r="AB49" s="47">
        <f t="shared" si="15"/>
        <v>308007.68000000005</v>
      </c>
      <c r="AC49" s="47">
        <f t="shared" si="15"/>
        <v>308007.68000000005</v>
      </c>
      <c r="AD49" s="47">
        <f t="shared" si="15"/>
        <v>303537.68000000005</v>
      </c>
      <c r="AE49" s="47">
        <f t="shared" si="15"/>
        <v>305017.68000000005</v>
      </c>
      <c r="AF49" s="47">
        <f t="shared" si="15"/>
        <v>186517.68000000002</v>
      </c>
      <c r="AG49" s="71">
        <f>SUM(B49:AF49)</f>
        <v>6841555.379999999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7:AF17 B11:AG11 B12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5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D12">
    <cfRule type="colorScale" priority="1">
      <colorScale>
        <cfvo type="min"/>
        <cfvo type="max"/>
        <color rgb="FFFFEF9C"/>
        <color rgb="FF63BE7B"/>
      </colorScale>
    </cfRule>
  </conditionalFormatting>
  <conditionalFormatting sqref="E12:AG12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12 E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O15" zoomScale="80" zoomScaleNormal="80" workbookViewId="0">
      <selection activeCell="AF49" sqref="AF49"/>
    </sheetView>
  </sheetViews>
  <sheetFormatPr defaultRowHeight="14.4" x14ac:dyDescent="0.3"/>
  <cols>
    <col min="1" max="1" width="48.5546875" customWidth="1"/>
    <col min="2" max="2" width="14.109375" bestFit="1" customWidth="1"/>
    <col min="3" max="17" width="13.44140625" bestFit="1" customWidth="1"/>
    <col min="18" max="18" width="14.109375" customWidth="1"/>
    <col min="19" max="23" width="13.44140625" bestFit="1" customWidth="1"/>
    <col min="24" max="24" width="15" bestFit="1" customWidth="1"/>
    <col min="25" max="30" width="13.44140625" bestFit="1" customWidth="1"/>
    <col min="31" max="31" width="15.77734375" customWidth="1"/>
    <col min="32" max="32" width="16.21875" bestFit="1" customWidth="1"/>
  </cols>
  <sheetData>
    <row r="1" spans="1:32" x14ac:dyDescent="0.3">
      <c r="A1" s="3"/>
      <c r="B1" s="84">
        <v>45170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9" t="s">
        <v>27</v>
      </c>
    </row>
    <row r="2" spans="1:32" x14ac:dyDescent="0.3">
      <c r="A2" s="3"/>
      <c r="B2" s="4">
        <v>44805</v>
      </c>
      <c r="C2" s="4">
        <v>44806</v>
      </c>
      <c r="D2" s="4">
        <v>44807</v>
      </c>
      <c r="E2" s="4">
        <v>44808</v>
      </c>
      <c r="F2" s="4">
        <v>44809</v>
      </c>
      <c r="G2" s="4">
        <v>44810</v>
      </c>
      <c r="H2" s="4">
        <v>44811</v>
      </c>
      <c r="I2" s="4">
        <v>44812</v>
      </c>
      <c r="J2" s="4">
        <v>44813</v>
      </c>
      <c r="K2" s="4">
        <v>44814</v>
      </c>
      <c r="L2" s="4">
        <v>44815</v>
      </c>
      <c r="M2" s="4">
        <v>44816</v>
      </c>
      <c r="N2" s="4">
        <v>44817</v>
      </c>
      <c r="O2" s="4">
        <v>44818</v>
      </c>
      <c r="P2" s="4">
        <v>44819</v>
      </c>
      <c r="Q2" s="4">
        <v>44820</v>
      </c>
      <c r="R2" s="4">
        <v>44821</v>
      </c>
      <c r="S2" s="4">
        <v>44822</v>
      </c>
      <c r="T2" s="4">
        <v>44823</v>
      </c>
      <c r="U2" s="4">
        <v>44824</v>
      </c>
      <c r="V2" s="4">
        <v>44825</v>
      </c>
      <c r="W2" s="4">
        <v>44826</v>
      </c>
      <c r="X2" s="4">
        <v>44827</v>
      </c>
      <c r="Y2" s="4">
        <v>44828</v>
      </c>
      <c r="Z2" s="4">
        <v>44829</v>
      </c>
      <c r="AA2" s="4">
        <v>44830</v>
      </c>
      <c r="AB2" s="4">
        <v>44831</v>
      </c>
      <c r="AC2" s="4">
        <v>44832</v>
      </c>
      <c r="AD2" s="4">
        <v>44833</v>
      </c>
      <c r="AE2" s="4">
        <v>44834</v>
      </c>
      <c r="AF2" s="89"/>
    </row>
    <row r="3" spans="1:32" x14ac:dyDescent="0.3">
      <c r="A3" s="5" t="s">
        <v>30</v>
      </c>
      <c r="B3" s="87">
        <v>14328000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26">
        <f>B3</f>
        <v>14328000</v>
      </c>
    </row>
    <row r="4" spans="1:32" x14ac:dyDescent="0.3">
      <c r="A4" s="7" t="s">
        <v>29</v>
      </c>
      <c r="B4" s="13">
        <f t="shared" ref="B4:AF4" si="0">SUM(B5:B8)</f>
        <v>477600</v>
      </c>
      <c r="C4" s="13">
        <f t="shared" si="0"/>
        <v>477600</v>
      </c>
      <c r="D4" s="13">
        <f t="shared" si="0"/>
        <v>477600</v>
      </c>
      <c r="E4" s="13">
        <f t="shared" si="0"/>
        <v>477600</v>
      </c>
      <c r="F4" s="13">
        <f t="shared" si="0"/>
        <v>477600</v>
      </c>
      <c r="G4" s="13">
        <f t="shared" si="0"/>
        <v>477600</v>
      </c>
      <c r="H4" s="13">
        <f t="shared" si="0"/>
        <v>477600</v>
      </c>
      <c r="I4" s="13">
        <f t="shared" si="0"/>
        <v>477600</v>
      </c>
      <c r="J4" s="13">
        <f t="shared" si="0"/>
        <v>477600</v>
      </c>
      <c r="K4" s="13">
        <f t="shared" si="0"/>
        <v>477600</v>
      </c>
      <c r="L4" s="13">
        <f t="shared" si="0"/>
        <v>477600</v>
      </c>
      <c r="M4" s="13">
        <f t="shared" si="0"/>
        <v>477600</v>
      </c>
      <c r="N4" s="13">
        <f t="shared" si="0"/>
        <v>477600</v>
      </c>
      <c r="O4" s="13">
        <f t="shared" si="0"/>
        <v>477600</v>
      </c>
      <c r="P4" s="13">
        <f t="shared" si="0"/>
        <v>477600</v>
      </c>
      <c r="Q4" s="13">
        <f t="shared" si="0"/>
        <v>477600</v>
      </c>
      <c r="R4" s="13">
        <f t="shared" si="0"/>
        <v>477600</v>
      </c>
      <c r="S4" s="13">
        <f t="shared" si="0"/>
        <v>477600</v>
      </c>
      <c r="T4" s="13">
        <f t="shared" si="0"/>
        <v>477600</v>
      </c>
      <c r="U4" s="13">
        <f t="shared" si="0"/>
        <v>477600</v>
      </c>
      <c r="V4" s="13">
        <f t="shared" si="0"/>
        <v>477600</v>
      </c>
      <c r="W4" s="13">
        <f t="shared" si="0"/>
        <v>477600</v>
      </c>
      <c r="X4" s="13">
        <f t="shared" si="0"/>
        <v>477600</v>
      </c>
      <c r="Y4" s="13">
        <f t="shared" si="0"/>
        <v>477600</v>
      </c>
      <c r="Z4" s="13">
        <f t="shared" si="0"/>
        <v>477600</v>
      </c>
      <c r="AA4" s="13">
        <f t="shared" si="0"/>
        <v>477600</v>
      </c>
      <c r="AB4" s="13">
        <f t="shared" si="0"/>
        <v>477600</v>
      </c>
      <c r="AC4" s="13">
        <f t="shared" si="0"/>
        <v>477600</v>
      </c>
      <c r="AD4" s="13">
        <f t="shared" si="0"/>
        <v>477600</v>
      </c>
      <c r="AE4" s="13">
        <f t="shared" si="0"/>
        <v>477600</v>
      </c>
      <c r="AF4" s="14">
        <f t="shared" si="0"/>
        <v>14328000</v>
      </c>
    </row>
    <row r="5" spans="1:32" x14ac:dyDescent="0.3">
      <c r="A5" s="3" t="s">
        <v>0</v>
      </c>
      <c r="B5" s="22">
        <v>119400</v>
      </c>
      <c r="C5" s="22">
        <v>119400</v>
      </c>
      <c r="D5" s="22">
        <v>119400</v>
      </c>
      <c r="E5" s="22">
        <v>119400</v>
      </c>
      <c r="F5" s="22">
        <v>119400</v>
      </c>
      <c r="G5" s="22">
        <v>119400</v>
      </c>
      <c r="H5" s="22">
        <v>119400</v>
      </c>
      <c r="I5" s="22">
        <v>119400</v>
      </c>
      <c r="J5" s="22">
        <v>119400</v>
      </c>
      <c r="K5" s="22">
        <v>119400</v>
      </c>
      <c r="L5" s="22">
        <v>119400</v>
      </c>
      <c r="M5" s="22">
        <v>119400</v>
      </c>
      <c r="N5" s="22">
        <v>119400</v>
      </c>
      <c r="O5" s="22">
        <v>119400</v>
      </c>
      <c r="P5" s="22">
        <v>119400</v>
      </c>
      <c r="Q5" s="22">
        <v>119400</v>
      </c>
      <c r="R5" s="22">
        <v>119400</v>
      </c>
      <c r="S5" s="22">
        <v>119400</v>
      </c>
      <c r="T5" s="22">
        <v>119400</v>
      </c>
      <c r="U5" s="22">
        <v>119400</v>
      </c>
      <c r="V5" s="22">
        <v>119400</v>
      </c>
      <c r="W5" s="22">
        <v>119400</v>
      </c>
      <c r="X5" s="22">
        <v>119400</v>
      </c>
      <c r="Y5" s="22">
        <v>119400</v>
      </c>
      <c r="Z5" s="22">
        <v>119400</v>
      </c>
      <c r="AA5" s="22">
        <v>119400</v>
      </c>
      <c r="AB5" s="22">
        <v>119400</v>
      </c>
      <c r="AC5" s="22">
        <v>119400</v>
      </c>
      <c r="AD5" s="22">
        <v>119400</v>
      </c>
      <c r="AE5" s="22">
        <v>119400</v>
      </c>
      <c r="AF5" s="43">
        <f>SUM(B5:AE5)</f>
        <v>3582000</v>
      </c>
    </row>
    <row r="6" spans="1:32" x14ac:dyDescent="0.3">
      <c r="A6" s="3" t="s">
        <v>1</v>
      </c>
      <c r="B6" s="22">
        <v>119400</v>
      </c>
      <c r="C6" s="22">
        <v>119400</v>
      </c>
      <c r="D6" s="22">
        <v>119400</v>
      </c>
      <c r="E6" s="22">
        <v>119400</v>
      </c>
      <c r="F6" s="22">
        <v>119400</v>
      </c>
      <c r="G6" s="22">
        <v>119400</v>
      </c>
      <c r="H6" s="22">
        <v>119400</v>
      </c>
      <c r="I6" s="22">
        <v>119400</v>
      </c>
      <c r="J6" s="22">
        <v>119400</v>
      </c>
      <c r="K6" s="22">
        <v>119400</v>
      </c>
      <c r="L6" s="22">
        <v>119400</v>
      </c>
      <c r="M6" s="22">
        <v>119400</v>
      </c>
      <c r="N6" s="22">
        <v>119400</v>
      </c>
      <c r="O6" s="22">
        <v>119400</v>
      </c>
      <c r="P6" s="22">
        <v>119400</v>
      </c>
      <c r="Q6" s="22">
        <v>119400</v>
      </c>
      <c r="R6" s="22">
        <v>119400</v>
      </c>
      <c r="S6" s="22">
        <v>119400</v>
      </c>
      <c r="T6" s="22">
        <v>119400</v>
      </c>
      <c r="U6" s="22">
        <v>119400</v>
      </c>
      <c r="V6" s="22">
        <v>119400</v>
      </c>
      <c r="W6" s="22">
        <v>119400</v>
      </c>
      <c r="X6" s="22">
        <v>119400</v>
      </c>
      <c r="Y6" s="22">
        <v>119400</v>
      </c>
      <c r="Z6" s="22">
        <v>119400</v>
      </c>
      <c r="AA6" s="22">
        <v>119400</v>
      </c>
      <c r="AB6" s="22">
        <v>119400</v>
      </c>
      <c r="AC6" s="22">
        <v>119400</v>
      </c>
      <c r="AD6" s="22">
        <v>119400</v>
      </c>
      <c r="AE6" s="22">
        <v>119400</v>
      </c>
      <c r="AF6" s="43">
        <f>SUM(B6:AE6)</f>
        <v>3582000</v>
      </c>
    </row>
    <row r="7" spans="1:32" x14ac:dyDescent="0.3">
      <c r="A7" s="3" t="s">
        <v>2</v>
      </c>
      <c r="B7" s="22">
        <v>119400</v>
      </c>
      <c r="C7" s="22">
        <v>119400</v>
      </c>
      <c r="D7" s="22">
        <v>119400</v>
      </c>
      <c r="E7" s="22">
        <v>119400</v>
      </c>
      <c r="F7" s="22">
        <v>119400</v>
      </c>
      <c r="G7" s="22">
        <v>119400</v>
      </c>
      <c r="H7" s="22">
        <v>119400</v>
      </c>
      <c r="I7" s="22">
        <v>119400</v>
      </c>
      <c r="J7" s="22">
        <v>119400</v>
      </c>
      <c r="K7" s="22">
        <v>119400</v>
      </c>
      <c r="L7" s="22">
        <v>119400</v>
      </c>
      <c r="M7" s="22">
        <v>119400</v>
      </c>
      <c r="N7" s="22">
        <v>119400</v>
      </c>
      <c r="O7" s="22">
        <v>119400</v>
      </c>
      <c r="P7" s="22">
        <v>119400</v>
      </c>
      <c r="Q7" s="22">
        <v>119400</v>
      </c>
      <c r="R7" s="22">
        <v>119400</v>
      </c>
      <c r="S7" s="22">
        <v>119400</v>
      </c>
      <c r="T7" s="22">
        <v>119400</v>
      </c>
      <c r="U7" s="22">
        <v>119400</v>
      </c>
      <c r="V7" s="22">
        <v>119400</v>
      </c>
      <c r="W7" s="22">
        <v>119400</v>
      </c>
      <c r="X7" s="22">
        <v>119400</v>
      </c>
      <c r="Y7" s="22">
        <v>119400</v>
      </c>
      <c r="Z7" s="22">
        <v>119400</v>
      </c>
      <c r="AA7" s="22">
        <v>119400</v>
      </c>
      <c r="AB7" s="22">
        <v>119400</v>
      </c>
      <c r="AC7" s="22">
        <v>119400</v>
      </c>
      <c r="AD7" s="22">
        <v>119400</v>
      </c>
      <c r="AE7" s="22">
        <v>119400</v>
      </c>
      <c r="AF7" s="43">
        <f>SUM(B7:AE7)</f>
        <v>3582000</v>
      </c>
    </row>
    <row r="8" spans="1:32" x14ac:dyDescent="0.3">
      <c r="A8" s="3" t="s">
        <v>3</v>
      </c>
      <c r="B8" s="22">
        <v>119400</v>
      </c>
      <c r="C8" s="22">
        <v>119400</v>
      </c>
      <c r="D8" s="22">
        <v>119400</v>
      </c>
      <c r="E8" s="22">
        <v>119400</v>
      </c>
      <c r="F8" s="22">
        <v>119400</v>
      </c>
      <c r="G8" s="22">
        <v>119400</v>
      </c>
      <c r="H8" s="22">
        <v>119400</v>
      </c>
      <c r="I8" s="22">
        <v>119400</v>
      </c>
      <c r="J8" s="22">
        <v>119400</v>
      </c>
      <c r="K8" s="22">
        <v>119400</v>
      </c>
      <c r="L8" s="22">
        <v>119400</v>
      </c>
      <c r="M8" s="22">
        <v>119400</v>
      </c>
      <c r="N8" s="22">
        <v>119400</v>
      </c>
      <c r="O8" s="22">
        <v>119400</v>
      </c>
      <c r="P8" s="22">
        <v>119400</v>
      </c>
      <c r="Q8" s="22">
        <v>119400</v>
      </c>
      <c r="R8" s="22">
        <v>119400</v>
      </c>
      <c r="S8" s="22">
        <v>119400</v>
      </c>
      <c r="T8" s="22">
        <v>119400</v>
      </c>
      <c r="U8" s="22">
        <v>119400</v>
      </c>
      <c r="V8" s="22">
        <v>119400</v>
      </c>
      <c r="W8" s="22">
        <v>119400</v>
      </c>
      <c r="X8" s="22">
        <v>119400</v>
      </c>
      <c r="Y8" s="22">
        <v>119400</v>
      </c>
      <c r="Z8" s="22">
        <v>119400</v>
      </c>
      <c r="AA8" s="22">
        <v>119400</v>
      </c>
      <c r="AB8" s="22">
        <v>119400</v>
      </c>
      <c r="AC8" s="22">
        <v>119400</v>
      </c>
      <c r="AD8" s="22">
        <v>119400</v>
      </c>
      <c r="AE8" s="22">
        <v>119400</v>
      </c>
      <c r="AF8" s="43">
        <f>SUM(B8:AE8)</f>
        <v>3582000</v>
      </c>
    </row>
    <row r="9" spans="1:32" x14ac:dyDescent="0.3">
      <c r="AF9" s="45"/>
    </row>
    <row r="10" spans="1:32" x14ac:dyDescent="0.3">
      <c r="A10" s="3"/>
      <c r="B10" s="34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U10" s="62" t="s">
        <v>51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45"/>
    </row>
    <row r="11" spans="1:32" x14ac:dyDescent="0.3">
      <c r="A11" s="10" t="s">
        <v>34</v>
      </c>
      <c r="B11" s="28">
        <v>3980</v>
      </c>
      <c r="C11" s="28">
        <v>3980</v>
      </c>
      <c r="D11" s="28">
        <v>3980</v>
      </c>
      <c r="E11" s="28">
        <v>3980</v>
      </c>
      <c r="F11" s="28">
        <v>3980</v>
      </c>
      <c r="G11" s="28">
        <v>3980</v>
      </c>
      <c r="H11" s="28">
        <v>3980</v>
      </c>
      <c r="I11" s="28">
        <v>3980</v>
      </c>
      <c r="J11" s="28">
        <v>3980</v>
      </c>
      <c r="K11" s="28">
        <v>3980</v>
      </c>
      <c r="L11" s="28">
        <v>3980</v>
      </c>
      <c r="M11" s="28">
        <v>3980</v>
      </c>
      <c r="N11" s="28">
        <v>3980</v>
      </c>
      <c r="O11" s="28">
        <v>3980</v>
      </c>
      <c r="P11" s="28">
        <v>3980</v>
      </c>
      <c r="Q11" s="28">
        <v>3980</v>
      </c>
      <c r="R11" s="28">
        <v>3980</v>
      </c>
      <c r="S11" s="28">
        <v>3980</v>
      </c>
      <c r="T11" s="28">
        <v>3980</v>
      </c>
      <c r="U11" s="28">
        <v>3980</v>
      </c>
      <c r="V11" s="28">
        <v>3980</v>
      </c>
      <c r="W11" s="28">
        <v>3980</v>
      </c>
      <c r="X11" s="28">
        <v>3980</v>
      </c>
      <c r="Y11" s="28">
        <v>3980</v>
      </c>
      <c r="Z11" s="28">
        <v>3980</v>
      </c>
      <c r="AA11" s="28">
        <v>3980</v>
      </c>
      <c r="AB11" s="28">
        <v>3980</v>
      </c>
      <c r="AC11" s="28">
        <v>3980</v>
      </c>
      <c r="AD11" s="28">
        <v>3980</v>
      </c>
      <c r="AE11" s="28">
        <v>3980</v>
      </c>
      <c r="AF11" s="28">
        <v>3980</v>
      </c>
    </row>
    <row r="12" spans="1:32" x14ac:dyDescent="0.3">
      <c r="A12" s="10" t="s">
        <v>46</v>
      </c>
      <c r="B12" s="28">
        <f>SUM(B13:B16)</f>
        <v>7272</v>
      </c>
      <c r="C12" s="53">
        <f>B12-120</f>
        <v>7152</v>
      </c>
      <c r="D12" s="53">
        <f>C12-120</f>
        <v>7032</v>
      </c>
      <c r="E12" s="53">
        <f t="shared" ref="E12:M12" si="1">D12-120</f>
        <v>6912</v>
      </c>
      <c r="F12" s="53">
        <f t="shared" si="1"/>
        <v>6792</v>
      </c>
      <c r="G12" s="53">
        <f>SUM(G13:G16)</f>
        <v>6672</v>
      </c>
      <c r="H12" s="53">
        <f t="shared" si="1"/>
        <v>6552</v>
      </c>
      <c r="I12" s="53">
        <f t="shared" si="1"/>
        <v>6432</v>
      </c>
      <c r="J12" s="53">
        <f t="shared" si="1"/>
        <v>6312</v>
      </c>
      <c r="K12" s="53">
        <f>SUM(K13:K16)</f>
        <v>6192</v>
      </c>
      <c r="L12" s="53">
        <f t="shared" si="1"/>
        <v>6072</v>
      </c>
      <c r="M12" s="53">
        <f t="shared" si="1"/>
        <v>5952</v>
      </c>
      <c r="N12" s="53">
        <f t="shared" ref="N12" si="2">M12-120</f>
        <v>5832</v>
      </c>
      <c r="O12" s="53">
        <f t="shared" ref="O12" si="3">N12-120</f>
        <v>5712</v>
      </c>
      <c r="P12" s="53">
        <f t="shared" ref="P12" si="4">O12-120</f>
        <v>5592</v>
      </c>
      <c r="Q12" s="53">
        <f t="shared" ref="Q12" si="5">P12-120</f>
        <v>5472</v>
      </c>
      <c r="R12" s="53">
        <f t="shared" ref="R12" si="6">Q12-120</f>
        <v>5352</v>
      </c>
      <c r="S12" s="53">
        <f t="shared" ref="S12" si="7">R12-120</f>
        <v>5232</v>
      </c>
      <c r="T12" s="53">
        <f t="shared" ref="T12" si="8">S12-120</f>
        <v>5112</v>
      </c>
      <c r="U12" s="53">
        <f>SUM(U13:U16)</f>
        <v>11232</v>
      </c>
      <c r="V12" s="53">
        <f t="shared" ref="V12" si="9">U12-120</f>
        <v>11112</v>
      </c>
      <c r="W12" s="53">
        <f t="shared" ref="W12" si="10">V12-120</f>
        <v>10992</v>
      </c>
      <c r="X12" s="53">
        <f t="shared" ref="X12" si="11">W12-120</f>
        <v>10872</v>
      </c>
      <c r="Y12" s="53">
        <f t="shared" ref="Y12" si="12">X12-120</f>
        <v>10752</v>
      </c>
      <c r="Z12" s="53">
        <f t="shared" ref="Z12" si="13">Y12-120</f>
        <v>10632</v>
      </c>
      <c r="AA12" s="53">
        <f t="shared" ref="AA12" si="14">Z12-120</f>
        <v>10512</v>
      </c>
      <c r="AB12" s="53">
        <f t="shared" ref="AB12" si="15">AA12-120</f>
        <v>10392</v>
      </c>
      <c r="AC12" s="53">
        <f t="shared" ref="AC12" si="16">AB12-120</f>
        <v>10272</v>
      </c>
      <c r="AD12" s="53">
        <f t="shared" ref="AD12" si="17">AC12-120</f>
        <v>10152</v>
      </c>
      <c r="AE12" s="53">
        <f t="shared" ref="AE12" si="18">AD12-120</f>
        <v>10032</v>
      </c>
      <c r="AF12" s="54">
        <f t="shared" ref="AF12:AF17" si="19">AE12</f>
        <v>10032</v>
      </c>
    </row>
    <row r="13" spans="1:32" x14ac:dyDescent="0.3">
      <c r="A13" s="11" t="s">
        <v>42</v>
      </c>
      <c r="B13" s="22">
        <v>1818</v>
      </c>
      <c r="C13" s="29">
        <f t="shared" ref="C13:D16" si="20">B13-30</f>
        <v>1788</v>
      </c>
      <c r="D13" s="29">
        <f t="shared" si="20"/>
        <v>1758</v>
      </c>
      <c r="E13" s="29">
        <f t="shared" ref="E13:J13" si="21">D13-30</f>
        <v>1728</v>
      </c>
      <c r="F13" s="29">
        <f t="shared" si="21"/>
        <v>1698</v>
      </c>
      <c r="G13" s="29">
        <f t="shared" si="21"/>
        <v>1668</v>
      </c>
      <c r="H13" s="29">
        <f t="shared" si="21"/>
        <v>1638</v>
      </c>
      <c r="I13" s="29">
        <f t="shared" si="21"/>
        <v>1608</v>
      </c>
      <c r="J13" s="29">
        <f t="shared" si="21"/>
        <v>1578</v>
      </c>
      <c r="K13" s="29">
        <f t="shared" ref="K13:T13" si="22">J13-30</f>
        <v>1548</v>
      </c>
      <c r="L13" s="29">
        <f t="shared" si="22"/>
        <v>1518</v>
      </c>
      <c r="M13" s="29">
        <f t="shared" si="22"/>
        <v>1488</v>
      </c>
      <c r="N13" s="29">
        <f t="shared" si="22"/>
        <v>1458</v>
      </c>
      <c r="O13" s="29">
        <f t="shared" si="22"/>
        <v>1428</v>
      </c>
      <c r="P13" s="29">
        <f t="shared" si="22"/>
        <v>1398</v>
      </c>
      <c r="Q13" s="29">
        <f t="shared" si="22"/>
        <v>1368</v>
      </c>
      <c r="R13" s="29">
        <f t="shared" si="22"/>
        <v>1338</v>
      </c>
      <c r="S13" s="29">
        <f t="shared" si="22"/>
        <v>1308</v>
      </c>
      <c r="T13" s="29">
        <f t="shared" si="22"/>
        <v>1278</v>
      </c>
      <c r="U13" s="29">
        <v>2808</v>
      </c>
      <c r="V13" s="29">
        <f t="shared" ref="V13:AE13" si="23">U13-30</f>
        <v>2778</v>
      </c>
      <c r="W13" s="29">
        <f t="shared" si="23"/>
        <v>2748</v>
      </c>
      <c r="X13" s="29">
        <f t="shared" si="23"/>
        <v>2718</v>
      </c>
      <c r="Y13" s="29">
        <f t="shared" si="23"/>
        <v>2688</v>
      </c>
      <c r="Z13" s="29">
        <f t="shared" si="23"/>
        <v>2658</v>
      </c>
      <c r="AA13" s="29">
        <f t="shared" si="23"/>
        <v>2628</v>
      </c>
      <c r="AB13" s="29">
        <f t="shared" si="23"/>
        <v>2598</v>
      </c>
      <c r="AC13" s="29">
        <f t="shared" si="23"/>
        <v>2568</v>
      </c>
      <c r="AD13" s="29">
        <f t="shared" si="23"/>
        <v>2538</v>
      </c>
      <c r="AE13" s="29">
        <f t="shared" si="23"/>
        <v>2508</v>
      </c>
      <c r="AF13" s="29">
        <f t="shared" si="19"/>
        <v>2508</v>
      </c>
    </row>
    <row r="14" spans="1:32" x14ac:dyDescent="0.3">
      <c r="A14" s="11" t="s">
        <v>43</v>
      </c>
      <c r="B14" s="22">
        <v>1818</v>
      </c>
      <c r="C14" s="29">
        <f t="shared" si="20"/>
        <v>1788</v>
      </c>
      <c r="D14" s="29">
        <f t="shared" si="20"/>
        <v>1758</v>
      </c>
      <c r="E14" s="29">
        <f t="shared" ref="E14:J14" si="24">D14-30</f>
        <v>1728</v>
      </c>
      <c r="F14" s="29">
        <f t="shared" si="24"/>
        <v>1698</v>
      </c>
      <c r="G14" s="29">
        <f t="shared" si="24"/>
        <v>1668</v>
      </c>
      <c r="H14" s="29">
        <f t="shared" si="24"/>
        <v>1638</v>
      </c>
      <c r="I14" s="29">
        <f t="shared" si="24"/>
        <v>1608</v>
      </c>
      <c r="J14" s="29">
        <f t="shared" si="24"/>
        <v>1578</v>
      </c>
      <c r="K14" s="29">
        <f t="shared" ref="K14:T14" si="25">J14-30</f>
        <v>1548</v>
      </c>
      <c r="L14" s="29">
        <f t="shared" si="25"/>
        <v>1518</v>
      </c>
      <c r="M14" s="29">
        <f t="shared" si="25"/>
        <v>1488</v>
      </c>
      <c r="N14" s="29">
        <f t="shared" si="25"/>
        <v>1458</v>
      </c>
      <c r="O14" s="29">
        <f t="shared" si="25"/>
        <v>1428</v>
      </c>
      <c r="P14" s="29">
        <f t="shared" si="25"/>
        <v>1398</v>
      </c>
      <c r="Q14" s="29">
        <f t="shared" si="25"/>
        <v>1368</v>
      </c>
      <c r="R14" s="29">
        <f t="shared" si="25"/>
        <v>1338</v>
      </c>
      <c r="S14" s="29">
        <f t="shared" si="25"/>
        <v>1308</v>
      </c>
      <c r="T14" s="29">
        <f t="shared" si="25"/>
        <v>1278</v>
      </c>
      <c r="U14" s="29">
        <v>2808</v>
      </c>
      <c r="V14" s="29">
        <f t="shared" ref="V14:AE14" si="26">U14-30</f>
        <v>2778</v>
      </c>
      <c r="W14" s="29">
        <f t="shared" si="26"/>
        <v>2748</v>
      </c>
      <c r="X14" s="29">
        <f t="shared" si="26"/>
        <v>2718</v>
      </c>
      <c r="Y14" s="29">
        <f t="shared" si="26"/>
        <v>2688</v>
      </c>
      <c r="Z14" s="29">
        <f t="shared" si="26"/>
        <v>2658</v>
      </c>
      <c r="AA14" s="29">
        <f t="shared" si="26"/>
        <v>2628</v>
      </c>
      <c r="AB14" s="29">
        <f t="shared" si="26"/>
        <v>2598</v>
      </c>
      <c r="AC14" s="29">
        <f t="shared" si="26"/>
        <v>2568</v>
      </c>
      <c r="AD14" s="29">
        <f t="shared" si="26"/>
        <v>2538</v>
      </c>
      <c r="AE14" s="29">
        <f t="shared" si="26"/>
        <v>2508</v>
      </c>
      <c r="AF14" s="29">
        <f t="shared" si="19"/>
        <v>2508</v>
      </c>
    </row>
    <row r="15" spans="1:32" x14ac:dyDescent="0.3">
      <c r="A15" s="11" t="s">
        <v>44</v>
      </c>
      <c r="B15" s="22">
        <v>1818</v>
      </c>
      <c r="C15" s="29">
        <f t="shared" si="20"/>
        <v>1788</v>
      </c>
      <c r="D15" s="29">
        <f t="shared" si="20"/>
        <v>1758</v>
      </c>
      <c r="E15" s="29">
        <f t="shared" ref="E15:J15" si="27">D15-30</f>
        <v>1728</v>
      </c>
      <c r="F15" s="29">
        <f t="shared" si="27"/>
        <v>1698</v>
      </c>
      <c r="G15" s="29">
        <f t="shared" si="27"/>
        <v>1668</v>
      </c>
      <c r="H15" s="29">
        <f t="shared" si="27"/>
        <v>1638</v>
      </c>
      <c r="I15" s="29">
        <f t="shared" si="27"/>
        <v>1608</v>
      </c>
      <c r="J15" s="29">
        <f t="shared" si="27"/>
        <v>1578</v>
      </c>
      <c r="K15" s="29">
        <f t="shared" ref="K15:T15" si="28">J15-30</f>
        <v>1548</v>
      </c>
      <c r="L15" s="29">
        <f t="shared" si="28"/>
        <v>1518</v>
      </c>
      <c r="M15" s="29">
        <f t="shared" si="28"/>
        <v>1488</v>
      </c>
      <c r="N15" s="29">
        <f t="shared" si="28"/>
        <v>1458</v>
      </c>
      <c r="O15" s="29">
        <f t="shared" si="28"/>
        <v>1428</v>
      </c>
      <c r="P15" s="29">
        <f t="shared" si="28"/>
        <v>1398</v>
      </c>
      <c r="Q15" s="29">
        <f t="shared" si="28"/>
        <v>1368</v>
      </c>
      <c r="R15" s="29">
        <f t="shared" si="28"/>
        <v>1338</v>
      </c>
      <c r="S15" s="29">
        <f t="shared" si="28"/>
        <v>1308</v>
      </c>
      <c r="T15" s="29">
        <f t="shared" si="28"/>
        <v>1278</v>
      </c>
      <c r="U15" s="29">
        <v>2808</v>
      </c>
      <c r="V15" s="29">
        <f t="shared" ref="V15:AE15" si="29">U15-30</f>
        <v>2778</v>
      </c>
      <c r="W15" s="29">
        <f t="shared" si="29"/>
        <v>2748</v>
      </c>
      <c r="X15" s="29">
        <f t="shared" si="29"/>
        <v>2718</v>
      </c>
      <c r="Y15" s="29">
        <f t="shared" si="29"/>
        <v>2688</v>
      </c>
      <c r="Z15" s="29">
        <f t="shared" si="29"/>
        <v>2658</v>
      </c>
      <c r="AA15" s="29">
        <f t="shared" si="29"/>
        <v>2628</v>
      </c>
      <c r="AB15" s="29">
        <f t="shared" si="29"/>
        <v>2598</v>
      </c>
      <c r="AC15" s="29">
        <f t="shared" si="29"/>
        <v>2568</v>
      </c>
      <c r="AD15" s="29">
        <f t="shared" si="29"/>
        <v>2538</v>
      </c>
      <c r="AE15" s="29">
        <f t="shared" si="29"/>
        <v>2508</v>
      </c>
      <c r="AF15" s="29">
        <f t="shared" si="19"/>
        <v>2508</v>
      </c>
    </row>
    <row r="16" spans="1:32" x14ac:dyDescent="0.3">
      <c r="A16" s="11" t="s">
        <v>45</v>
      </c>
      <c r="B16" s="22">
        <v>1818</v>
      </c>
      <c r="C16" s="29">
        <f t="shared" si="20"/>
        <v>1788</v>
      </c>
      <c r="D16" s="29">
        <f t="shared" si="20"/>
        <v>1758</v>
      </c>
      <c r="E16" s="29">
        <f t="shared" ref="E16:J16" si="30">D16-30</f>
        <v>1728</v>
      </c>
      <c r="F16" s="29">
        <f t="shared" si="30"/>
        <v>1698</v>
      </c>
      <c r="G16" s="29">
        <f t="shared" si="30"/>
        <v>1668</v>
      </c>
      <c r="H16" s="29">
        <f t="shared" si="30"/>
        <v>1638</v>
      </c>
      <c r="I16" s="29">
        <f t="shared" si="30"/>
        <v>1608</v>
      </c>
      <c r="J16" s="29">
        <f t="shared" si="30"/>
        <v>1578</v>
      </c>
      <c r="K16" s="29">
        <f t="shared" ref="K16:T16" si="31">J16-30</f>
        <v>1548</v>
      </c>
      <c r="L16" s="29">
        <f t="shared" si="31"/>
        <v>1518</v>
      </c>
      <c r="M16" s="29">
        <f t="shared" si="31"/>
        <v>1488</v>
      </c>
      <c r="N16" s="29">
        <f t="shared" si="31"/>
        <v>1458</v>
      </c>
      <c r="O16" s="29">
        <f t="shared" si="31"/>
        <v>1428</v>
      </c>
      <c r="P16" s="29">
        <f t="shared" si="31"/>
        <v>1398</v>
      </c>
      <c r="Q16" s="29">
        <f t="shared" si="31"/>
        <v>1368</v>
      </c>
      <c r="R16" s="29">
        <f t="shared" si="31"/>
        <v>1338</v>
      </c>
      <c r="S16" s="29">
        <f t="shared" si="31"/>
        <v>1308</v>
      </c>
      <c r="T16" s="29">
        <f t="shared" si="31"/>
        <v>1278</v>
      </c>
      <c r="U16" s="29">
        <v>2808</v>
      </c>
      <c r="V16" s="29">
        <f t="shared" ref="V16:AE16" si="32">U16-30</f>
        <v>2778</v>
      </c>
      <c r="W16" s="29">
        <f t="shared" si="32"/>
        <v>2748</v>
      </c>
      <c r="X16" s="29">
        <f t="shared" si="32"/>
        <v>2718</v>
      </c>
      <c r="Y16" s="29">
        <f t="shared" si="32"/>
        <v>2688</v>
      </c>
      <c r="Z16" s="29">
        <f t="shared" si="32"/>
        <v>2658</v>
      </c>
      <c r="AA16" s="29">
        <f t="shared" si="32"/>
        <v>2628</v>
      </c>
      <c r="AB16" s="29">
        <f t="shared" si="32"/>
        <v>2598</v>
      </c>
      <c r="AC16" s="29">
        <f t="shared" si="32"/>
        <v>2568</v>
      </c>
      <c r="AD16" s="29">
        <f t="shared" si="32"/>
        <v>2538</v>
      </c>
      <c r="AE16" s="29">
        <f t="shared" si="32"/>
        <v>2508</v>
      </c>
      <c r="AF16" s="29">
        <f t="shared" si="19"/>
        <v>2508</v>
      </c>
    </row>
    <row r="17" spans="1:32" x14ac:dyDescent="0.3">
      <c r="A17" s="10" t="s">
        <v>37</v>
      </c>
      <c r="B17" s="28">
        <v>120</v>
      </c>
      <c r="C17" s="28">
        <v>120</v>
      </c>
      <c r="D17" s="28">
        <v>120</v>
      </c>
      <c r="E17" s="28">
        <v>120</v>
      </c>
      <c r="F17" s="28">
        <v>120</v>
      </c>
      <c r="G17" s="28">
        <v>120</v>
      </c>
      <c r="H17" s="28">
        <v>120</v>
      </c>
      <c r="I17" s="28">
        <v>120</v>
      </c>
      <c r="J17" s="28">
        <v>120</v>
      </c>
      <c r="K17" s="28">
        <v>120</v>
      </c>
      <c r="L17" s="28">
        <v>120</v>
      </c>
      <c r="M17" s="28">
        <v>120</v>
      </c>
      <c r="N17" s="28">
        <v>120</v>
      </c>
      <c r="O17" s="28">
        <v>120</v>
      </c>
      <c r="P17" s="28">
        <v>120</v>
      </c>
      <c r="Q17" s="28">
        <v>120</v>
      </c>
      <c r="R17" s="28">
        <v>120</v>
      </c>
      <c r="S17" s="28">
        <v>120</v>
      </c>
      <c r="T17" s="28">
        <v>120</v>
      </c>
      <c r="U17" s="28">
        <v>120</v>
      </c>
      <c r="V17" s="28">
        <v>120</v>
      </c>
      <c r="W17" s="28">
        <v>120</v>
      </c>
      <c r="X17" s="28">
        <v>120</v>
      </c>
      <c r="Y17" s="28">
        <v>120</v>
      </c>
      <c r="Z17" s="28">
        <v>120</v>
      </c>
      <c r="AA17" s="28">
        <v>120</v>
      </c>
      <c r="AB17" s="28">
        <v>120</v>
      </c>
      <c r="AC17" s="28">
        <v>120</v>
      </c>
      <c r="AD17" s="28">
        <v>120</v>
      </c>
      <c r="AE17" s="28">
        <v>120</v>
      </c>
      <c r="AF17" s="50">
        <f t="shared" si="19"/>
        <v>120</v>
      </c>
    </row>
    <row r="18" spans="1:3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5"/>
    </row>
    <row r="19" spans="1:32" x14ac:dyDescent="0.3">
      <c r="A19" s="7" t="s">
        <v>4</v>
      </c>
      <c r="B19" s="31">
        <v>125990.39999999999</v>
      </c>
      <c r="C19" s="31">
        <v>125990.39999999999</v>
      </c>
      <c r="D19" s="31">
        <v>125990.39999999999</v>
      </c>
      <c r="E19" s="31">
        <v>125990.39999999999</v>
      </c>
      <c r="F19" s="31">
        <v>125990.39999999999</v>
      </c>
      <c r="G19" s="31">
        <v>125990.39999999999</v>
      </c>
      <c r="H19" s="31">
        <v>125990.39999999999</v>
      </c>
      <c r="I19" s="31">
        <v>125990.39999999999</v>
      </c>
      <c r="J19" s="31">
        <v>125990.39999999999</v>
      </c>
      <c r="K19" s="31">
        <v>125990.39999999999</v>
      </c>
      <c r="L19" s="31">
        <v>125990.39999999999</v>
      </c>
      <c r="M19" s="31">
        <v>125990.39999999999</v>
      </c>
      <c r="N19" s="31">
        <v>125990.39999999999</v>
      </c>
      <c r="O19" s="31">
        <v>125990.39999999999</v>
      </c>
      <c r="P19" s="31">
        <v>125990.39999999999</v>
      </c>
      <c r="Q19" s="31">
        <v>125990.39999999999</v>
      </c>
      <c r="R19" s="31">
        <v>125990.39999999999</v>
      </c>
      <c r="S19" s="31">
        <v>125990.39999999999</v>
      </c>
      <c r="T19" s="31">
        <v>125990.39999999999</v>
      </c>
      <c r="U19" s="31">
        <v>125990.39999999999</v>
      </c>
      <c r="V19" s="31">
        <v>125990.39999999999</v>
      </c>
      <c r="W19" s="31">
        <v>125990.39999999999</v>
      </c>
      <c r="X19" s="31">
        <v>125990.39999999999</v>
      </c>
      <c r="Y19" s="31">
        <v>125990.39999999999</v>
      </c>
      <c r="Z19" s="31">
        <v>125990.39999999999</v>
      </c>
      <c r="AA19" s="31">
        <v>125990.39999999999</v>
      </c>
      <c r="AB19" s="31">
        <v>125990.39999999999</v>
      </c>
      <c r="AC19" s="31">
        <v>125990.39999999999</v>
      </c>
      <c r="AD19" s="31">
        <v>125990.39999999999</v>
      </c>
      <c r="AE19" s="31">
        <v>125990.39999999999</v>
      </c>
      <c r="AF19" s="39">
        <f>SUM(B19:AE19)</f>
        <v>3779711.9999999981</v>
      </c>
    </row>
    <row r="20" spans="1:32" x14ac:dyDescent="0.3">
      <c r="A20" s="12" t="s">
        <v>5</v>
      </c>
      <c r="B20" s="32">
        <f t="shared" ref="B20:AF20" si="33">B19/B4</f>
        <v>0.26379899497487436</v>
      </c>
      <c r="C20" s="32">
        <f t="shared" si="33"/>
        <v>0.26379899497487436</v>
      </c>
      <c r="D20" s="32">
        <f t="shared" si="33"/>
        <v>0.26379899497487436</v>
      </c>
      <c r="E20" s="32">
        <f t="shared" si="33"/>
        <v>0.26379899497487436</v>
      </c>
      <c r="F20" s="32">
        <f t="shared" si="33"/>
        <v>0.26379899497487436</v>
      </c>
      <c r="G20" s="32">
        <f t="shared" si="33"/>
        <v>0.26379899497487436</v>
      </c>
      <c r="H20" s="32">
        <f t="shared" si="33"/>
        <v>0.26379899497487436</v>
      </c>
      <c r="I20" s="32">
        <f t="shared" si="33"/>
        <v>0.26379899497487436</v>
      </c>
      <c r="J20" s="32">
        <f t="shared" si="33"/>
        <v>0.26379899497487436</v>
      </c>
      <c r="K20" s="32">
        <f t="shared" si="33"/>
        <v>0.26379899497487436</v>
      </c>
      <c r="L20" s="32">
        <f t="shared" si="33"/>
        <v>0.26379899497487436</v>
      </c>
      <c r="M20" s="32">
        <f t="shared" si="33"/>
        <v>0.26379899497487436</v>
      </c>
      <c r="N20" s="32">
        <f t="shared" si="33"/>
        <v>0.26379899497487436</v>
      </c>
      <c r="O20" s="32">
        <f t="shared" si="33"/>
        <v>0.26379899497487436</v>
      </c>
      <c r="P20" s="32">
        <f t="shared" si="33"/>
        <v>0.26379899497487436</v>
      </c>
      <c r="Q20" s="32">
        <f t="shared" si="33"/>
        <v>0.26379899497487436</v>
      </c>
      <c r="R20" s="32">
        <f t="shared" si="33"/>
        <v>0.26379899497487436</v>
      </c>
      <c r="S20" s="32">
        <f t="shared" si="33"/>
        <v>0.26379899497487436</v>
      </c>
      <c r="T20" s="32">
        <f t="shared" si="33"/>
        <v>0.26379899497487436</v>
      </c>
      <c r="U20" s="32">
        <f t="shared" si="33"/>
        <v>0.26379899497487436</v>
      </c>
      <c r="V20" s="32">
        <f t="shared" si="33"/>
        <v>0.26379899497487436</v>
      </c>
      <c r="W20" s="32">
        <f t="shared" si="33"/>
        <v>0.26379899497487436</v>
      </c>
      <c r="X20" s="32">
        <f t="shared" si="33"/>
        <v>0.26379899497487436</v>
      </c>
      <c r="Y20" s="32">
        <f t="shared" si="33"/>
        <v>0.26379899497487436</v>
      </c>
      <c r="Z20" s="32">
        <f t="shared" si="33"/>
        <v>0.26379899497487436</v>
      </c>
      <c r="AA20" s="32">
        <f t="shared" si="33"/>
        <v>0.26379899497487436</v>
      </c>
      <c r="AB20" s="32">
        <f t="shared" si="33"/>
        <v>0.26379899497487436</v>
      </c>
      <c r="AC20" s="32">
        <f t="shared" si="33"/>
        <v>0.26379899497487436</v>
      </c>
      <c r="AD20" s="32">
        <f t="shared" si="33"/>
        <v>0.26379899497487436</v>
      </c>
      <c r="AE20" s="32">
        <f t="shared" si="33"/>
        <v>0.26379899497487436</v>
      </c>
      <c r="AF20" s="33">
        <f t="shared" si="33"/>
        <v>0.26379899497487425</v>
      </c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5"/>
    </row>
    <row r="22" spans="1:32" x14ac:dyDescent="0.3">
      <c r="A22" s="7" t="s">
        <v>6</v>
      </c>
      <c r="B22" s="14">
        <f t="shared" ref="B22:AF22" si="34">B4-B19</f>
        <v>351609.59999999998</v>
      </c>
      <c r="C22" s="14">
        <f t="shared" si="34"/>
        <v>351609.59999999998</v>
      </c>
      <c r="D22" s="14">
        <f t="shared" si="34"/>
        <v>351609.59999999998</v>
      </c>
      <c r="E22" s="14">
        <f t="shared" si="34"/>
        <v>351609.59999999998</v>
      </c>
      <c r="F22" s="14">
        <f t="shared" si="34"/>
        <v>351609.59999999998</v>
      </c>
      <c r="G22" s="14">
        <f t="shared" si="34"/>
        <v>351609.59999999998</v>
      </c>
      <c r="H22" s="14">
        <f t="shared" si="34"/>
        <v>351609.59999999998</v>
      </c>
      <c r="I22" s="14">
        <f t="shared" si="34"/>
        <v>351609.59999999998</v>
      </c>
      <c r="J22" s="14">
        <f t="shared" si="34"/>
        <v>351609.59999999998</v>
      </c>
      <c r="K22" s="14">
        <f t="shared" si="34"/>
        <v>351609.59999999998</v>
      </c>
      <c r="L22" s="14">
        <f t="shared" si="34"/>
        <v>351609.59999999998</v>
      </c>
      <c r="M22" s="14">
        <f t="shared" si="34"/>
        <v>351609.59999999998</v>
      </c>
      <c r="N22" s="14">
        <f t="shared" si="34"/>
        <v>351609.59999999998</v>
      </c>
      <c r="O22" s="14">
        <f t="shared" si="34"/>
        <v>351609.59999999998</v>
      </c>
      <c r="P22" s="14">
        <f t="shared" si="34"/>
        <v>351609.59999999998</v>
      </c>
      <c r="Q22" s="14">
        <f t="shared" si="34"/>
        <v>351609.59999999998</v>
      </c>
      <c r="R22" s="14">
        <f t="shared" si="34"/>
        <v>351609.59999999998</v>
      </c>
      <c r="S22" s="14">
        <f t="shared" si="34"/>
        <v>351609.59999999998</v>
      </c>
      <c r="T22" s="14">
        <f t="shared" si="34"/>
        <v>351609.59999999998</v>
      </c>
      <c r="U22" s="14">
        <f t="shared" si="34"/>
        <v>351609.59999999998</v>
      </c>
      <c r="V22" s="14">
        <f t="shared" si="34"/>
        <v>351609.59999999998</v>
      </c>
      <c r="W22" s="14">
        <f t="shared" si="34"/>
        <v>351609.59999999998</v>
      </c>
      <c r="X22" s="14">
        <f t="shared" si="34"/>
        <v>351609.59999999998</v>
      </c>
      <c r="Y22" s="14">
        <f t="shared" si="34"/>
        <v>351609.59999999998</v>
      </c>
      <c r="Z22" s="14">
        <f t="shared" si="34"/>
        <v>351609.59999999998</v>
      </c>
      <c r="AA22" s="14">
        <f t="shared" si="34"/>
        <v>351609.59999999998</v>
      </c>
      <c r="AB22" s="14">
        <f t="shared" si="34"/>
        <v>351609.59999999998</v>
      </c>
      <c r="AC22" s="14">
        <f t="shared" si="34"/>
        <v>351609.59999999998</v>
      </c>
      <c r="AD22" s="14">
        <f t="shared" si="34"/>
        <v>351609.59999999998</v>
      </c>
      <c r="AE22" s="14">
        <f t="shared" si="34"/>
        <v>351609.59999999998</v>
      </c>
      <c r="AF22" s="14">
        <f t="shared" si="34"/>
        <v>10548288.000000002</v>
      </c>
    </row>
    <row r="23" spans="1:32" x14ac:dyDescent="0.3">
      <c r="A23" s="12" t="s">
        <v>7</v>
      </c>
      <c r="B23" s="32">
        <f t="shared" ref="B23:AF23" si="35">B22/B4</f>
        <v>0.73620100502512553</v>
      </c>
      <c r="C23" s="32">
        <f t="shared" si="35"/>
        <v>0.73620100502512553</v>
      </c>
      <c r="D23" s="32">
        <f t="shared" si="35"/>
        <v>0.73620100502512553</v>
      </c>
      <c r="E23" s="32">
        <f t="shared" si="35"/>
        <v>0.73620100502512553</v>
      </c>
      <c r="F23" s="32">
        <f t="shared" si="35"/>
        <v>0.73620100502512553</v>
      </c>
      <c r="G23" s="32">
        <f t="shared" si="35"/>
        <v>0.73620100502512553</v>
      </c>
      <c r="H23" s="32">
        <f t="shared" si="35"/>
        <v>0.73620100502512553</v>
      </c>
      <c r="I23" s="32">
        <f t="shared" si="35"/>
        <v>0.73620100502512553</v>
      </c>
      <c r="J23" s="32">
        <f t="shared" si="35"/>
        <v>0.73620100502512553</v>
      </c>
      <c r="K23" s="32">
        <f t="shared" si="35"/>
        <v>0.73620100502512553</v>
      </c>
      <c r="L23" s="32">
        <f t="shared" si="35"/>
        <v>0.73620100502512553</v>
      </c>
      <c r="M23" s="32">
        <f t="shared" si="35"/>
        <v>0.73620100502512553</v>
      </c>
      <c r="N23" s="32">
        <f t="shared" si="35"/>
        <v>0.73620100502512553</v>
      </c>
      <c r="O23" s="32">
        <f t="shared" si="35"/>
        <v>0.73620100502512553</v>
      </c>
      <c r="P23" s="32">
        <f t="shared" si="35"/>
        <v>0.73620100502512553</v>
      </c>
      <c r="Q23" s="32">
        <f t="shared" si="35"/>
        <v>0.73620100502512553</v>
      </c>
      <c r="R23" s="32">
        <f t="shared" si="35"/>
        <v>0.73620100502512553</v>
      </c>
      <c r="S23" s="32">
        <f t="shared" si="35"/>
        <v>0.73620100502512553</v>
      </c>
      <c r="T23" s="32">
        <f t="shared" si="35"/>
        <v>0.73620100502512553</v>
      </c>
      <c r="U23" s="32">
        <f t="shared" si="35"/>
        <v>0.73620100502512553</v>
      </c>
      <c r="V23" s="32">
        <f t="shared" si="35"/>
        <v>0.73620100502512553</v>
      </c>
      <c r="W23" s="32">
        <f t="shared" si="35"/>
        <v>0.73620100502512553</v>
      </c>
      <c r="X23" s="32">
        <f t="shared" si="35"/>
        <v>0.73620100502512553</v>
      </c>
      <c r="Y23" s="32">
        <f t="shared" si="35"/>
        <v>0.73620100502512553</v>
      </c>
      <c r="Z23" s="32">
        <f t="shared" si="35"/>
        <v>0.73620100502512553</v>
      </c>
      <c r="AA23" s="32">
        <f t="shared" si="35"/>
        <v>0.73620100502512553</v>
      </c>
      <c r="AB23" s="32">
        <f t="shared" si="35"/>
        <v>0.73620100502512553</v>
      </c>
      <c r="AC23" s="32">
        <f t="shared" si="35"/>
        <v>0.73620100502512553</v>
      </c>
      <c r="AD23" s="32">
        <f t="shared" si="35"/>
        <v>0.73620100502512553</v>
      </c>
      <c r="AE23" s="32">
        <f t="shared" si="35"/>
        <v>0.73620100502512553</v>
      </c>
      <c r="AF23" s="33">
        <f t="shared" si="35"/>
        <v>0.73620100502512575</v>
      </c>
    </row>
    <row r="24" spans="1:3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5"/>
    </row>
    <row r="25" spans="1:32" x14ac:dyDescent="0.3">
      <c r="A25" s="7" t="s">
        <v>8</v>
      </c>
      <c r="B25" s="14">
        <f t="shared" ref="B25:AE25" si="36">B26+B32</f>
        <v>2319590</v>
      </c>
      <c r="C25" s="14">
        <f t="shared" si="36"/>
        <v>2000</v>
      </c>
      <c r="D25" s="14">
        <f t="shared" si="36"/>
        <v>2000</v>
      </c>
      <c r="E25" s="14">
        <f t="shared" si="36"/>
        <v>2000</v>
      </c>
      <c r="F25" s="14">
        <f t="shared" si="36"/>
        <v>2000</v>
      </c>
      <c r="G25" s="14">
        <f t="shared" si="36"/>
        <v>2000</v>
      </c>
      <c r="H25" s="14">
        <f t="shared" si="36"/>
        <v>2000</v>
      </c>
      <c r="I25" s="14">
        <f t="shared" si="36"/>
        <v>2000</v>
      </c>
      <c r="J25" s="14">
        <f t="shared" si="36"/>
        <v>2000</v>
      </c>
      <c r="K25" s="14">
        <f t="shared" si="36"/>
        <v>2000</v>
      </c>
      <c r="L25" s="14">
        <f t="shared" si="36"/>
        <v>2000</v>
      </c>
      <c r="M25" s="14">
        <f t="shared" si="36"/>
        <v>2000</v>
      </c>
      <c r="N25" s="14">
        <f t="shared" si="36"/>
        <v>59551.87</v>
      </c>
      <c r="O25" s="14">
        <f t="shared" si="36"/>
        <v>2000</v>
      </c>
      <c r="P25" s="14">
        <f t="shared" si="36"/>
        <v>2000</v>
      </c>
      <c r="Q25" s="14">
        <f t="shared" si="36"/>
        <v>2000</v>
      </c>
      <c r="R25" s="14">
        <f t="shared" si="36"/>
        <v>136287.71</v>
      </c>
      <c r="S25" s="14">
        <f t="shared" si="36"/>
        <v>158000</v>
      </c>
      <c r="T25" s="14">
        <f t="shared" si="36"/>
        <v>12430</v>
      </c>
      <c r="U25" s="14">
        <f t="shared" si="36"/>
        <v>7980</v>
      </c>
      <c r="V25" s="14">
        <f t="shared" si="36"/>
        <v>10980</v>
      </c>
      <c r="W25" s="14">
        <f t="shared" si="36"/>
        <v>7980</v>
      </c>
      <c r="X25" s="14">
        <f t="shared" si="36"/>
        <v>8490</v>
      </c>
      <c r="Y25" s="14">
        <f t="shared" si="36"/>
        <v>5490</v>
      </c>
      <c r="Z25" s="14">
        <f t="shared" si="36"/>
        <v>2000</v>
      </c>
      <c r="AA25" s="14">
        <f t="shared" si="36"/>
        <v>2000</v>
      </c>
      <c r="AB25" s="14">
        <f t="shared" si="36"/>
        <v>2000</v>
      </c>
      <c r="AC25" s="14">
        <f t="shared" si="36"/>
        <v>2000</v>
      </c>
      <c r="AD25" s="14">
        <f t="shared" si="36"/>
        <v>2000</v>
      </c>
      <c r="AE25" s="14">
        <f t="shared" si="36"/>
        <v>119000</v>
      </c>
      <c r="AF25" s="14">
        <f>SUM(B25:AE25)</f>
        <v>2883779.58</v>
      </c>
    </row>
    <row r="26" spans="1:32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f>SUM(AE27:AE30)</f>
        <v>117000</v>
      </c>
      <c r="AF26" s="57">
        <f>SUM(B26:AE26)</f>
        <v>119000</v>
      </c>
    </row>
    <row r="27" spans="1:32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8">
        <v>117000</v>
      </c>
      <c r="AF27" s="19">
        <f>SUM(B27:AE27)</f>
        <v>117000</v>
      </c>
    </row>
    <row r="28" spans="1:32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8"/>
      <c r="AF28" s="19">
        <f>SUM(B28:AE28)</f>
        <v>2000</v>
      </c>
    </row>
    <row r="29" spans="1:32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5"/>
    </row>
    <row r="30" spans="1:32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5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5"/>
    </row>
    <row r="32" spans="1:32" x14ac:dyDescent="0.3">
      <c r="A32" s="15" t="s">
        <v>15</v>
      </c>
      <c r="B32" s="16">
        <f t="shared" ref="B32:AE32" si="37">SUM(B33:B38)</f>
        <v>2317590</v>
      </c>
      <c r="C32" s="16">
        <f t="shared" si="37"/>
        <v>2000</v>
      </c>
      <c r="D32" s="16">
        <f t="shared" si="37"/>
        <v>2000</v>
      </c>
      <c r="E32" s="16">
        <f t="shared" si="37"/>
        <v>2000</v>
      </c>
      <c r="F32" s="16">
        <f t="shared" si="37"/>
        <v>2000</v>
      </c>
      <c r="G32" s="16">
        <f t="shared" si="37"/>
        <v>2000</v>
      </c>
      <c r="H32" s="16">
        <f t="shared" si="37"/>
        <v>2000</v>
      </c>
      <c r="I32" s="16">
        <f t="shared" si="37"/>
        <v>2000</v>
      </c>
      <c r="J32" s="16">
        <f t="shared" si="37"/>
        <v>2000</v>
      </c>
      <c r="K32" s="16">
        <f t="shared" si="37"/>
        <v>2000</v>
      </c>
      <c r="L32" s="16">
        <f t="shared" si="37"/>
        <v>2000</v>
      </c>
      <c r="M32" s="16">
        <f t="shared" si="37"/>
        <v>2000</v>
      </c>
      <c r="N32" s="16">
        <f t="shared" si="37"/>
        <v>59551.87</v>
      </c>
      <c r="O32" s="16">
        <f>SUM(O33:O38)</f>
        <v>2000</v>
      </c>
      <c r="P32" s="16">
        <f t="shared" si="37"/>
        <v>2000</v>
      </c>
      <c r="Q32" s="16">
        <f t="shared" si="37"/>
        <v>2000</v>
      </c>
      <c r="R32" s="16">
        <f t="shared" si="37"/>
        <v>136287.71</v>
      </c>
      <c r="S32" s="16">
        <f t="shared" si="37"/>
        <v>158000</v>
      </c>
      <c r="T32" s="16">
        <f t="shared" si="37"/>
        <v>12430</v>
      </c>
      <c r="U32" s="16">
        <f t="shared" si="37"/>
        <v>7980</v>
      </c>
      <c r="V32" s="16">
        <f t="shared" si="37"/>
        <v>10980</v>
      </c>
      <c r="W32" s="16">
        <f t="shared" si="37"/>
        <v>7980</v>
      </c>
      <c r="X32" s="16">
        <f>SUM(X33:X38)</f>
        <v>8490</v>
      </c>
      <c r="Y32" s="16">
        <f t="shared" si="37"/>
        <v>5490</v>
      </c>
      <c r="Z32" s="16">
        <f t="shared" si="37"/>
        <v>2000</v>
      </c>
      <c r="AA32" s="16">
        <f t="shared" si="37"/>
        <v>2000</v>
      </c>
      <c r="AB32" s="16">
        <f t="shared" si="37"/>
        <v>2000</v>
      </c>
      <c r="AC32" s="16">
        <f t="shared" si="37"/>
        <v>2000</v>
      </c>
      <c r="AD32" s="16">
        <f t="shared" si="37"/>
        <v>2000</v>
      </c>
      <c r="AE32" s="16">
        <f t="shared" si="37"/>
        <v>2000</v>
      </c>
      <c r="AF32" s="57">
        <f t="shared" ref="AF32:AF38" si="38">SUM(B32:AE32)</f>
        <v>2764779.58</v>
      </c>
    </row>
    <row r="33" spans="1:32" x14ac:dyDescent="0.3">
      <c r="A33" s="3" t="s">
        <v>16</v>
      </c>
      <c r="B33" s="22">
        <v>2289600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P33" s="3"/>
      <c r="Q33" s="3"/>
      <c r="R33" s="3"/>
      <c r="S33" s="3"/>
      <c r="T33" s="3"/>
      <c r="U33" s="3"/>
      <c r="V33" s="3"/>
      <c r="W33" s="3"/>
      <c r="X33" s="22"/>
      <c r="Y33" s="3"/>
      <c r="Z33" s="3"/>
      <c r="AA33" s="3"/>
      <c r="AB33" s="3"/>
      <c r="AC33" s="3"/>
      <c r="AD33" s="3"/>
      <c r="AE33" s="3"/>
      <c r="AF33" s="19">
        <f t="shared" si="38"/>
        <v>2289600</v>
      </c>
    </row>
    <row r="34" spans="1:32" x14ac:dyDescent="0.3">
      <c r="A34" s="3" t="s">
        <v>17</v>
      </c>
      <c r="B34" s="3"/>
      <c r="C34" s="3"/>
      <c r="E34" s="3"/>
      <c r="F34" s="3"/>
      <c r="G34" s="3"/>
      <c r="I34" s="3"/>
      <c r="J34" s="3"/>
      <c r="K34" s="3"/>
      <c r="L34" s="3"/>
      <c r="M34" s="3"/>
      <c r="N34" s="76">
        <v>57551.87</v>
      </c>
      <c r="P34" s="3"/>
      <c r="Q34" s="3"/>
      <c r="R34" s="76">
        <v>134287.71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9">
        <f t="shared" si="38"/>
        <v>191839.58</v>
      </c>
    </row>
    <row r="35" spans="1:32" x14ac:dyDescent="0.3">
      <c r="A35" s="3" t="s">
        <v>18</v>
      </c>
      <c r="B35" s="18">
        <v>1490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8">
        <v>156000</v>
      </c>
      <c r="T35" s="22">
        <v>10430</v>
      </c>
      <c r="U35" s="22">
        <v>2980</v>
      </c>
      <c r="V35" s="22">
        <v>2980</v>
      </c>
      <c r="W35" s="22">
        <v>2980</v>
      </c>
      <c r="X35" s="22">
        <v>1490</v>
      </c>
      <c r="Y35" s="22">
        <v>1490</v>
      </c>
      <c r="Z35" s="3"/>
      <c r="AA35" s="3"/>
      <c r="AB35" s="3"/>
      <c r="AC35" s="3"/>
      <c r="AD35" s="3"/>
      <c r="AE35" s="3"/>
      <c r="AF35" s="43">
        <f t="shared" si="38"/>
        <v>179840</v>
      </c>
    </row>
    <row r="36" spans="1:32" x14ac:dyDescent="0.3">
      <c r="A36" s="3" t="s">
        <v>19</v>
      </c>
      <c r="B36" s="22">
        <v>15000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83"/>
      <c r="U36" s="83"/>
      <c r="V36" s="83"/>
      <c r="W36" s="83"/>
      <c r="X36" s="83"/>
      <c r="Y36" s="83"/>
      <c r="Z36" s="3"/>
      <c r="AA36" s="3"/>
      <c r="AB36" s="3"/>
      <c r="AC36" s="3"/>
      <c r="AD36" s="3"/>
      <c r="AE36" s="3"/>
      <c r="AF36" s="43">
        <f t="shared" si="38"/>
        <v>15000</v>
      </c>
    </row>
    <row r="37" spans="1:32" x14ac:dyDescent="0.3">
      <c r="A37" s="3" t="s">
        <v>20</v>
      </c>
      <c r="B37" s="18">
        <v>1500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2">
        <v>3000</v>
      </c>
      <c r="V37" s="22">
        <v>6000</v>
      </c>
      <c r="W37" s="22">
        <v>3000</v>
      </c>
      <c r="X37" s="22">
        <v>5000</v>
      </c>
      <c r="Y37" s="22">
        <v>2000</v>
      </c>
      <c r="Z37" s="3"/>
      <c r="AA37" s="3"/>
      <c r="AB37" s="3"/>
      <c r="AC37" s="3"/>
      <c r="AD37" s="3"/>
      <c r="AE37" s="3"/>
      <c r="AF37" s="43">
        <f t="shared" si="38"/>
        <v>20500</v>
      </c>
    </row>
    <row r="38" spans="1:32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43">
        <f t="shared" si="38"/>
        <v>68000</v>
      </c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5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5"/>
    </row>
    <row r="41" spans="1:32" x14ac:dyDescent="0.3">
      <c r="A41" s="10" t="s">
        <v>22</v>
      </c>
      <c r="B41" s="24">
        <f t="shared" ref="B41:AE41" si="39">B22-B25</f>
        <v>-1967980.4</v>
      </c>
      <c r="C41" s="24">
        <f t="shared" si="39"/>
        <v>349609.6</v>
      </c>
      <c r="D41" s="24">
        <f t="shared" si="39"/>
        <v>349609.6</v>
      </c>
      <c r="E41" s="24">
        <f t="shared" si="39"/>
        <v>349609.6</v>
      </c>
      <c r="F41" s="24">
        <f t="shared" si="39"/>
        <v>349609.6</v>
      </c>
      <c r="G41" s="24">
        <f t="shared" si="39"/>
        <v>349609.6</v>
      </c>
      <c r="H41" s="24">
        <f t="shared" si="39"/>
        <v>349609.6</v>
      </c>
      <c r="I41" s="24">
        <f t="shared" si="39"/>
        <v>349609.6</v>
      </c>
      <c r="J41" s="24">
        <f t="shared" si="39"/>
        <v>349609.6</v>
      </c>
      <c r="K41" s="24">
        <f t="shared" si="39"/>
        <v>349609.6</v>
      </c>
      <c r="L41" s="24">
        <f t="shared" si="39"/>
        <v>349609.6</v>
      </c>
      <c r="M41" s="24">
        <f t="shared" si="39"/>
        <v>349609.6</v>
      </c>
      <c r="N41" s="24">
        <f t="shared" si="39"/>
        <v>292057.73</v>
      </c>
      <c r="O41" s="24">
        <f t="shared" si="39"/>
        <v>349609.6</v>
      </c>
      <c r="P41" s="24">
        <f t="shared" si="39"/>
        <v>349609.6</v>
      </c>
      <c r="Q41" s="24">
        <f t="shared" si="39"/>
        <v>349609.6</v>
      </c>
      <c r="R41" s="24">
        <f t="shared" si="39"/>
        <v>215321.88999999998</v>
      </c>
      <c r="S41" s="24">
        <f t="shared" si="39"/>
        <v>193609.59999999998</v>
      </c>
      <c r="T41" s="24">
        <f t="shared" si="39"/>
        <v>339179.6</v>
      </c>
      <c r="U41" s="24">
        <f t="shared" si="39"/>
        <v>343629.6</v>
      </c>
      <c r="V41" s="24">
        <f t="shared" si="39"/>
        <v>340629.6</v>
      </c>
      <c r="W41" s="24">
        <f t="shared" si="39"/>
        <v>343629.6</v>
      </c>
      <c r="X41" s="24">
        <f t="shared" si="39"/>
        <v>343119.6</v>
      </c>
      <c r="Y41" s="24">
        <f t="shared" si="39"/>
        <v>346119.6</v>
      </c>
      <c r="Z41" s="24">
        <f t="shared" si="39"/>
        <v>349609.6</v>
      </c>
      <c r="AA41" s="24">
        <f t="shared" si="39"/>
        <v>349609.6</v>
      </c>
      <c r="AB41" s="24">
        <f t="shared" si="39"/>
        <v>349609.6</v>
      </c>
      <c r="AC41" s="24">
        <f t="shared" si="39"/>
        <v>349609.6</v>
      </c>
      <c r="AD41" s="24">
        <f t="shared" si="39"/>
        <v>349609.6</v>
      </c>
      <c r="AE41" s="24">
        <f t="shared" si="39"/>
        <v>232609.59999999998</v>
      </c>
      <c r="AF41" s="24">
        <f>SUM(B41:AE41)</f>
        <v>7664508.4199999971</v>
      </c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5"/>
    </row>
    <row r="43" spans="1:32" x14ac:dyDescent="0.3">
      <c r="A43" s="7" t="s">
        <v>23</v>
      </c>
      <c r="B43" s="48">
        <f t="shared" ref="B43:AE43" si="40">SUM(B44:B47)</f>
        <v>28656</v>
      </c>
      <c r="C43" s="48">
        <f t="shared" si="40"/>
        <v>28656</v>
      </c>
      <c r="D43" s="48">
        <f t="shared" si="40"/>
        <v>28656</v>
      </c>
      <c r="E43" s="48">
        <f t="shared" si="40"/>
        <v>28656</v>
      </c>
      <c r="F43" s="48">
        <f t="shared" si="40"/>
        <v>28656</v>
      </c>
      <c r="G43" s="48">
        <f t="shared" si="40"/>
        <v>28656</v>
      </c>
      <c r="H43" s="48">
        <f t="shared" si="40"/>
        <v>28656</v>
      </c>
      <c r="I43" s="48">
        <f t="shared" si="40"/>
        <v>28656</v>
      </c>
      <c r="J43" s="48">
        <f t="shared" si="40"/>
        <v>28656</v>
      </c>
      <c r="K43" s="48">
        <f t="shared" si="40"/>
        <v>28656</v>
      </c>
      <c r="L43" s="48">
        <f t="shared" si="40"/>
        <v>28656</v>
      </c>
      <c r="M43" s="48">
        <f t="shared" si="40"/>
        <v>28656</v>
      </c>
      <c r="N43" s="48">
        <f t="shared" si="40"/>
        <v>944496</v>
      </c>
      <c r="O43" s="48">
        <f t="shared" si="40"/>
        <v>28656</v>
      </c>
      <c r="P43" s="48">
        <f t="shared" si="40"/>
        <v>28656</v>
      </c>
      <c r="Q43" s="48">
        <f t="shared" si="40"/>
        <v>28656</v>
      </c>
      <c r="R43" s="48">
        <f t="shared" si="40"/>
        <v>28656</v>
      </c>
      <c r="S43" s="48">
        <f t="shared" si="40"/>
        <v>28656</v>
      </c>
      <c r="T43" s="48">
        <f t="shared" si="40"/>
        <v>28656</v>
      </c>
      <c r="U43" s="48">
        <f t="shared" si="40"/>
        <v>28656</v>
      </c>
      <c r="V43" s="48">
        <f t="shared" si="40"/>
        <v>28656</v>
      </c>
      <c r="W43" s="48">
        <f t="shared" si="40"/>
        <v>28656</v>
      </c>
      <c r="X43" s="48">
        <f t="shared" si="40"/>
        <v>28656</v>
      </c>
      <c r="Y43" s="48">
        <f t="shared" si="40"/>
        <v>28656</v>
      </c>
      <c r="Z43" s="48">
        <f t="shared" si="40"/>
        <v>28656</v>
      </c>
      <c r="AA43" s="48">
        <f t="shared" si="40"/>
        <v>28656</v>
      </c>
      <c r="AB43" s="48">
        <f t="shared" si="40"/>
        <v>28656</v>
      </c>
      <c r="AC43" s="48">
        <f t="shared" si="40"/>
        <v>28656</v>
      </c>
      <c r="AD43" s="48">
        <f t="shared" si="40"/>
        <v>28656</v>
      </c>
      <c r="AE43" s="48">
        <f t="shared" si="40"/>
        <v>2296305.15</v>
      </c>
      <c r="AF43" s="39">
        <f>SUM(B43:AE43)</f>
        <v>4043169.15</v>
      </c>
    </row>
    <row r="44" spans="1:32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5"/>
    </row>
    <row r="45" spans="1:32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8">
        <v>915840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9">
        <f>SUM(B45:AE45)</f>
        <v>915840</v>
      </c>
    </row>
    <row r="46" spans="1:32" x14ac:dyDescent="0.3">
      <c r="A46" s="3" t="s">
        <v>24</v>
      </c>
      <c r="B46" s="22">
        <f>6%*B4</f>
        <v>28656</v>
      </c>
      <c r="C46" s="22">
        <f>6%*C4</f>
        <v>28656</v>
      </c>
      <c r="D46" s="22">
        <f>6%*D4</f>
        <v>28656</v>
      </c>
      <c r="E46" s="22">
        <f>6%*E4</f>
        <v>28656</v>
      </c>
      <c r="F46" s="22">
        <f>6%*F4</f>
        <v>28656</v>
      </c>
      <c r="G46" s="22">
        <f>6%*G4</f>
        <v>28656</v>
      </c>
      <c r="H46" s="22">
        <f>6%*H4</f>
        <v>28656</v>
      </c>
      <c r="I46" s="22">
        <f>6%*I4</f>
        <v>28656</v>
      </c>
      <c r="J46" s="22">
        <f>6%*J4</f>
        <v>28656</v>
      </c>
      <c r="K46" s="22">
        <f>6%*K4</f>
        <v>28656</v>
      </c>
      <c r="L46" s="22">
        <f>6%*L4</f>
        <v>28656</v>
      </c>
      <c r="M46" s="22">
        <f>6%*M4</f>
        <v>28656</v>
      </c>
      <c r="N46" s="22">
        <f>6%*N4</f>
        <v>28656</v>
      </c>
      <c r="O46" s="22">
        <f>6%*O4</f>
        <v>28656</v>
      </c>
      <c r="P46" s="22">
        <f>6%*P4</f>
        <v>28656</v>
      </c>
      <c r="Q46" s="22">
        <f>6%*Q4</f>
        <v>28656</v>
      </c>
      <c r="R46" s="22">
        <f>6%*R4</f>
        <v>28656</v>
      </c>
      <c r="S46" s="22">
        <f>6%*S4</f>
        <v>28656</v>
      </c>
      <c r="T46" s="22">
        <f>6%*T4</f>
        <v>28656</v>
      </c>
      <c r="U46" s="22">
        <f>6%*U4</f>
        <v>28656</v>
      </c>
      <c r="V46" s="22">
        <f>6%*V4</f>
        <v>28656</v>
      </c>
      <c r="W46" s="22">
        <f>6%*W4</f>
        <v>28656</v>
      </c>
      <c r="X46" s="22">
        <f>6%*X4</f>
        <v>28656</v>
      </c>
      <c r="Y46" s="22">
        <f>6%*Y4</f>
        <v>28656</v>
      </c>
      <c r="Z46" s="22">
        <f>6%*Z4</f>
        <v>28656</v>
      </c>
      <c r="AA46" s="22">
        <f>6%*AA4</f>
        <v>28656</v>
      </c>
      <c r="AB46" s="22">
        <f>6%*AB4</f>
        <v>28656</v>
      </c>
      <c r="AC46" s="22">
        <f>6%*AC4</f>
        <v>28656</v>
      </c>
      <c r="AD46" s="22">
        <f>6%*AD4</f>
        <v>28656</v>
      </c>
      <c r="AE46" s="22">
        <f>6%*AE4</f>
        <v>28656</v>
      </c>
      <c r="AF46" s="19">
        <f>SUM(B46:AE46)</f>
        <v>859680</v>
      </c>
    </row>
    <row r="47" spans="1:32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0">
        <v>2267649.15</v>
      </c>
      <c r="AF47" s="79">
        <f>SUM(B47:AE47)</f>
        <v>2267649.15</v>
      </c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5"/>
    </row>
    <row r="49" spans="1:32" x14ac:dyDescent="0.3">
      <c r="A49" s="10" t="s">
        <v>26</v>
      </c>
      <c r="B49" s="24">
        <f t="shared" ref="B49:AE49" si="41">B41-B43</f>
        <v>-1996636.4</v>
      </c>
      <c r="C49" s="24">
        <f t="shared" si="41"/>
        <v>320953.59999999998</v>
      </c>
      <c r="D49" s="24">
        <f t="shared" si="41"/>
        <v>320953.59999999998</v>
      </c>
      <c r="E49" s="24">
        <f t="shared" si="41"/>
        <v>320953.59999999998</v>
      </c>
      <c r="F49" s="24">
        <f t="shared" si="41"/>
        <v>320953.59999999998</v>
      </c>
      <c r="G49" s="24">
        <f t="shared" si="41"/>
        <v>320953.59999999998</v>
      </c>
      <c r="H49" s="24">
        <f t="shared" si="41"/>
        <v>320953.59999999998</v>
      </c>
      <c r="I49" s="24">
        <f t="shared" si="41"/>
        <v>320953.59999999998</v>
      </c>
      <c r="J49" s="24">
        <f t="shared" si="41"/>
        <v>320953.59999999998</v>
      </c>
      <c r="K49" s="24">
        <f t="shared" si="41"/>
        <v>320953.59999999998</v>
      </c>
      <c r="L49" s="24">
        <f t="shared" si="41"/>
        <v>320953.59999999998</v>
      </c>
      <c r="M49" s="24">
        <f t="shared" si="41"/>
        <v>320953.59999999998</v>
      </c>
      <c r="N49" s="24">
        <f t="shared" si="41"/>
        <v>-652438.27</v>
      </c>
      <c r="O49" s="24">
        <f t="shared" si="41"/>
        <v>320953.59999999998</v>
      </c>
      <c r="P49" s="24">
        <f t="shared" si="41"/>
        <v>320953.59999999998</v>
      </c>
      <c r="Q49" s="24">
        <f t="shared" si="41"/>
        <v>320953.59999999998</v>
      </c>
      <c r="R49" s="24">
        <f t="shared" si="41"/>
        <v>186665.88999999998</v>
      </c>
      <c r="S49" s="24">
        <f t="shared" si="41"/>
        <v>164953.59999999998</v>
      </c>
      <c r="T49" s="24">
        <f t="shared" si="41"/>
        <v>310523.59999999998</v>
      </c>
      <c r="U49" s="24">
        <f t="shared" si="41"/>
        <v>314973.59999999998</v>
      </c>
      <c r="V49" s="24">
        <f t="shared" si="41"/>
        <v>311973.59999999998</v>
      </c>
      <c r="W49" s="24">
        <f t="shared" si="41"/>
        <v>314973.59999999998</v>
      </c>
      <c r="X49" s="24">
        <f t="shared" si="41"/>
        <v>314463.59999999998</v>
      </c>
      <c r="Y49" s="24">
        <f t="shared" si="41"/>
        <v>317463.59999999998</v>
      </c>
      <c r="Z49" s="24">
        <f t="shared" si="41"/>
        <v>320953.59999999998</v>
      </c>
      <c r="AA49" s="24">
        <f t="shared" si="41"/>
        <v>320953.59999999998</v>
      </c>
      <c r="AB49" s="24">
        <f t="shared" si="41"/>
        <v>320953.59999999998</v>
      </c>
      <c r="AC49" s="24">
        <f t="shared" si="41"/>
        <v>320953.59999999998</v>
      </c>
      <c r="AD49" s="24">
        <f t="shared" si="41"/>
        <v>320953.59999999998</v>
      </c>
      <c r="AE49" s="24">
        <f t="shared" si="41"/>
        <v>-2063695.5499999998</v>
      </c>
      <c r="AF49" s="24">
        <f>SUM(B49:AE49)</f>
        <v>3621339.2699999996</v>
      </c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mergeCells count="3">
    <mergeCell ref="B1:AE1"/>
    <mergeCell ref="AF1:AF2"/>
    <mergeCell ref="B3:AE3"/>
  </mergeCells>
  <conditionalFormatting sqref="B17:AE17 B11:AF11 B12">
    <cfRule type="colorScale" priority="8">
      <colorScale>
        <cfvo type="min"/>
        <cfvo type="max"/>
        <color rgb="FFFFEF9C"/>
        <color rgb="FF63BE7B"/>
      </colorScale>
    </cfRule>
  </conditionalFormatting>
  <conditionalFormatting sqref="B17:AE17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AF12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K12">
    <cfRule type="colorScale" priority="5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4">
      <colorScale>
        <cfvo type="min"/>
        <cfvo type="max"/>
        <color rgb="FFFFEF9C"/>
        <color rgb="FF63BE7B"/>
      </colorScale>
    </cfRule>
  </conditionalFormatting>
  <conditionalFormatting sqref="K12:AF12">
    <cfRule type="colorScale" priority="2">
      <colorScale>
        <cfvo type="min"/>
        <cfvo type="max"/>
        <color rgb="FFFFEF9C"/>
        <color rgb="FF63BE7B"/>
      </colorScale>
    </cfRule>
  </conditionalFormatting>
  <conditionalFormatting sqref="U12:AF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G12" formula="1"/>
    <ignoredError sqref="B12" formulaRange="1"/>
    <ignoredError sqref="K12 U12" formula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3" width="14.5546875" bestFit="1" customWidth="1"/>
    <col min="4" max="4" width="15.109375" bestFit="1" customWidth="1"/>
    <col min="5" max="18" width="14.5546875" bestFit="1" customWidth="1"/>
    <col min="19" max="19" width="15.109375" bestFit="1" customWidth="1"/>
    <col min="20" max="32" width="14.5546875" bestFit="1" customWidth="1"/>
    <col min="33" max="33" width="16.21875" bestFit="1" customWidth="1"/>
  </cols>
  <sheetData>
    <row r="1" spans="1:33" x14ac:dyDescent="0.3">
      <c r="A1" s="3"/>
      <c r="B1" s="84">
        <v>45200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44835</v>
      </c>
      <c r="C2" s="4">
        <v>44836</v>
      </c>
      <c r="D2" s="4">
        <v>44837</v>
      </c>
      <c r="E2" s="4">
        <v>44838</v>
      </c>
      <c r="F2" s="4">
        <v>44839</v>
      </c>
      <c r="G2" s="4">
        <v>44840</v>
      </c>
      <c r="H2" s="4">
        <v>44841</v>
      </c>
      <c r="I2" s="4">
        <v>44842</v>
      </c>
      <c r="J2" s="4">
        <v>44843</v>
      </c>
      <c r="K2" s="4">
        <v>44844</v>
      </c>
      <c r="L2" s="4">
        <v>44845</v>
      </c>
      <c r="M2" s="4">
        <v>44846</v>
      </c>
      <c r="N2" s="4">
        <v>44847</v>
      </c>
      <c r="O2" s="4">
        <v>44848</v>
      </c>
      <c r="P2" s="4">
        <v>44849</v>
      </c>
      <c r="Q2" s="4">
        <v>44850</v>
      </c>
      <c r="R2" s="4">
        <v>44851</v>
      </c>
      <c r="S2" s="4">
        <v>44852</v>
      </c>
      <c r="T2" s="4">
        <v>44853</v>
      </c>
      <c r="U2" s="4">
        <v>44854</v>
      </c>
      <c r="V2" s="4">
        <v>44855</v>
      </c>
      <c r="W2" s="4">
        <v>44856</v>
      </c>
      <c r="X2" s="4">
        <v>44857</v>
      </c>
      <c r="Y2" s="4">
        <v>44858</v>
      </c>
      <c r="Z2" s="4">
        <v>44859</v>
      </c>
      <c r="AA2" s="4">
        <v>44860</v>
      </c>
      <c r="AB2" s="4">
        <v>44861</v>
      </c>
      <c r="AC2" s="4">
        <v>44862</v>
      </c>
      <c r="AD2" s="4">
        <v>44863</v>
      </c>
      <c r="AE2" s="4">
        <v>44864</v>
      </c>
      <c r="AF2" s="4">
        <v>44865</v>
      </c>
      <c r="AG2" s="86"/>
    </row>
    <row r="3" spans="1:33" x14ac:dyDescent="0.3">
      <c r="A3" s="5" t="s">
        <v>33</v>
      </c>
      <c r="B3" s="87">
        <v>15299120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15299120</v>
      </c>
    </row>
    <row r="4" spans="1:33" x14ac:dyDescent="0.3">
      <c r="A4" s="7" t="s">
        <v>29</v>
      </c>
      <c r="B4" s="13">
        <f t="shared" ref="B4:AG4" si="0">SUM(B5:B8)</f>
        <v>493520</v>
      </c>
      <c r="C4" s="13">
        <f t="shared" si="0"/>
        <v>493520</v>
      </c>
      <c r="D4" s="13">
        <f t="shared" si="0"/>
        <v>493520</v>
      </c>
      <c r="E4" s="13">
        <f t="shared" si="0"/>
        <v>493520</v>
      </c>
      <c r="F4" s="13">
        <f t="shared" si="0"/>
        <v>493520</v>
      </c>
      <c r="G4" s="13">
        <f t="shared" si="0"/>
        <v>493520</v>
      </c>
      <c r="H4" s="13">
        <f t="shared" si="0"/>
        <v>493520</v>
      </c>
      <c r="I4" s="13">
        <f t="shared" si="0"/>
        <v>493520</v>
      </c>
      <c r="J4" s="13">
        <f t="shared" si="0"/>
        <v>493520</v>
      </c>
      <c r="K4" s="13">
        <f t="shared" si="0"/>
        <v>493520</v>
      </c>
      <c r="L4" s="13">
        <f t="shared" si="0"/>
        <v>493520</v>
      </c>
      <c r="M4" s="13">
        <f t="shared" si="0"/>
        <v>493520</v>
      </c>
      <c r="N4" s="13">
        <f t="shared" si="0"/>
        <v>493520</v>
      </c>
      <c r="O4" s="13">
        <f t="shared" si="0"/>
        <v>493520</v>
      </c>
      <c r="P4" s="13">
        <f t="shared" si="0"/>
        <v>493520</v>
      </c>
      <c r="Q4" s="13">
        <f t="shared" si="0"/>
        <v>493520</v>
      </c>
      <c r="R4" s="13">
        <f t="shared" si="0"/>
        <v>493520</v>
      </c>
      <c r="S4" s="13">
        <f t="shared" si="0"/>
        <v>493520</v>
      </c>
      <c r="T4" s="13">
        <f t="shared" si="0"/>
        <v>493520</v>
      </c>
      <c r="U4" s="13">
        <f t="shared" si="0"/>
        <v>493520</v>
      </c>
      <c r="V4" s="13">
        <f t="shared" si="0"/>
        <v>493520</v>
      </c>
      <c r="W4" s="13">
        <f t="shared" si="0"/>
        <v>493520</v>
      </c>
      <c r="X4" s="13">
        <f t="shared" si="0"/>
        <v>493520</v>
      </c>
      <c r="Y4" s="13">
        <f t="shared" si="0"/>
        <v>493520</v>
      </c>
      <c r="Z4" s="13">
        <f t="shared" si="0"/>
        <v>493520</v>
      </c>
      <c r="AA4" s="13">
        <f t="shared" si="0"/>
        <v>493520</v>
      </c>
      <c r="AB4" s="13">
        <f t="shared" si="0"/>
        <v>493520</v>
      </c>
      <c r="AC4" s="13">
        <f t="shared" si="0"/>
        <v>493520</v>
      </c>
      <c r="AD4" s="13">
        <f t="shared" si="0"/>
        <v>493520</v>
      </c>
      <c r="AE4" s="13">
        <f t="shared" si="0"/>
        <v>493520</v>
      </c>
      <c r="AF4" s="13">
        <f t="shared" si="0"/>
        <v>493520</v>
      </c>
      <c r="AG4" s="13">
        <f t="shared" si="0"/>
        <v>15299120</v>
      </c>
    </row>
    <row r="5" spans="1:33" x14ac:dyDescent="0.3">
      <c r="A5" s="3" t="s">
        <v>0</v>
      </c>
      <c r="B5" s="22">
        <v>123380</v>
      </c>
      <c r="C5" s="22">
        <v>123380</v>
      </c>
      <c r="D5" s="22">
        <v>123380</v>
      </c>
      <c r="E5" s="22">
        <v>123380</v>
      </c>
      <c r="F5" s="22">
        <v>123380</v>
      </c>
      <c r="G5" s="22">
        <v>123380</v>
      </c>
      <c r="H5" s="22">
        <v>123380</v>
      </c>
      <c r="I5" s="22">
        <v>123380</v>
      </c>
      <c r="J5" s="22">
        <v>123380</v>
      </c>
      <c r="K5" s="22">
        <v>123380</v>
      </c>
      <c r="L5" s="22">
        <v>123380</v>
      </c>
      <c r="M5" s="22">
        <v>123380</v>
      </c>
      <c r="N5" s="22">
        <v>123380</v>
      </c>
      <c r="O5" s="22">
        <v>123380</v>
      </c>
      <c r="P5" s="22">
        <v>123380</v>
      </c>
      <c r="Q5" s="22">
        <v>123380</v>
      </c>
      <c r="R5" s="22">
        <v>123380</v>
      </c>
      <c r="S5" s="22">
        <v>123380</v>
      </c>
      <c r="T5" s="22">
        <v>123380</v>
      </c>
      <c r="U5" s="22">
        <v>123380</v>
      </c>
      <c r="V5" s="22">
        <v>123380</v>
      </c>
      <c r="W5" s="22">
        <v>123380</v>
      </c>
      <c r="X5" s="22">
        <v>123380</v>
      </c>
      <c r="Y5" s="22">
        <v>123380</v>
      </c>
      <c r="Z5" s="22">
        <v>123380</v>
      </c>
      <c r="AA5" s="22">
        <v>123380</v>
      </c>
      <c r="AB5" s="22">
        <v>123380</v>
      </c>
      <c r="AC5" s="22">
        <v>123380</v>
      </c>
      <c r="AD5" s="22">
        <v>123380</v>
      </c>
      <c r="AE5" s="22">
        <v>123380</v>
      </c>
      <c r="AF5" s="22">
        <v>123380</v>
      </c>
      <c r="AG5" s="23">
        <f>SUM(B5:AF5)</f>
        <v>3824780</v>
      </c>
    </row>
    <row r="6" spans="1:33" x14ac:dyDescent="0.3">
      <c r="A6" s="3" t="s">
        <v>1</v>
      </c>
      <c r="B6" s="22">
        <v>123380</v>
      </c>
      <c r="C6" s="22">
        <v>123380</v>
      </c>
      <c r="D6" s="22">
        <v>123380</v>
      </c>
      <c r="E6" s="22">
        <v>123380</v>
      </c>
      <c r="F6" s="22">
        <v>123380</v>
      </c>
      <c r="G6" s="22">
        <v>123380</v>
      </c>
      <c r="H6" s="22">
        <v>123380</v>
      </c>
      <c r="I6" s="22">
        <v>123380</v>
      </c>
      <c r="J6" s="22">
        <v>123380</v>
      </c>
      <c r="K6" s="22">
        <v>123380</v>
      </c>
      <c r="L6" s="22">
        <v>123380</v>
      </c>
      <c r="M6" s="22">
        <v>123380</v>
      </c>
      <c r="N6" s="22">
        <v>123380</v>
      </c>
      <c r="O6" s="22">
        <v>123380</v>
      </c>
      <c r="P6" s="22">
        <v>123380</v>
      </c>
      <c r="Q6" s="22">
        <v>123380</v>
      </c>
      <c r="R6" s="22">
        <v>123380</v>
      </c>
      <c r="S6" s="22">
        <v>123380</v>
      </c>
      <c r="T6" s="22">
        <v>123380</v>
      </c>
      <c r="U6" s="22">
        <v>123380</v>
      </c>
      <c r="V6" s="22">
        <v>123380</v>
      </c>
      <c r="W6" s="22">
        <v>123380</v>
      </c>
      <c r="X6" s="22">
        <v>123380</v>
      </c>
      <c r="Y6" s="22">
        <v>123380</v>
      </c>
      <c r="Z6" s="22">
        <v>123380</v>
      </c>
      <c r="AA6" s="22">
        <v>123380</v>
      </c>
      <c r="AB6" s="22">
        <v>123380</v>
      </c>
      <c r="AC6" s="22">
        <v>123380</v>
      </c>
      <c r="AD6" s="22">
        <v>123380</v>
      </c>
      <c r="AE6" s="22">
        <v>123380</v>
      </c>
      <c r="AF6" s="22">
        <v>123380</v>
      </c>
      <c r="AG6" s="23">
        <f>SUM(B6:AF6)</f>
        <v>3824780</v>
      </c>
    </row>
    <row r="7" spans="1:33" x14ac:dyDescent="0.3">
      <c r="A7" s="3" t="s">
        <v>2</v>
      </c>
      <c r="B7" s="22">
        <v>123380</v>
      </c>
      <c r="C7" s="22">
        <v>123380</v>
      </c>
      <c r="D7" s="22">
        <v>123380</v>
      </c>
      <c r="E7" s="22">
        <v>123380</v>
      </c>
      <c r="F7" s="22">
        <v>123380</v>
      </c>
      <c r="G7" s="22">
        <v>123380</v>
      </c>
      <c r="H7" s="22">
        <v>123380</v>
      </c>
      <c r="I7" s="22">
        <v>123380</v>
      </c>
      <c r="J7" s="22">
        <v>123380</v>
      </c>
      <c r="K7" s="22">
        <v>123380</v>
      </c>
      <c r="L7" s="22">
        <v>123380</v>
      </c>
      <c r="M7" s="22">
        <v>123380</v>
      </c>
      <c r="N7" s="22">
        <v>123380</v>
      </c>
      <c r="O7" s="22">
        <v>123380</v>
      </c>
      <c r="P7" s="22">
        <v>123380</v>
      </c>
      <c r="Q7" s="22">
        <v>123380</v>
      </c>
      <c r="R7" s="22">
        <v>123380</v>
      </c>
      <c r="S7" s="22">
        <v>123380</v>
      </c>
      <c r="T7" s="22">
        <v>123380</v>
      </c>
      <c r="U7" s="22">
        <v>123380</v>
      </c>
      <c r="V7" s="22">
        <v>123380</v>
      </c>
      <c r="W7" s="22">
        <v>123380</v>
      </c>
      <c r="X7" s="22">
        <v>123380</v>
      </c>
      <c r="Y7" s="22">
        <v>123380</v>
      </c>
      <c r="Z7" s="22">
        <v>123380</v>
      </c>
      <c r="AA7" s="22">
        <v>123380</v>
      </c>
      <c r="AB7" s="22">
        <v>123380</v>
      </c>
      <c r="AC7" s="22">
        <v>123380</v>
      </c>
      <c r="AD7" s="22">
        <v>123380</v>
      </c>
      <c r="AE7" s="22">
        <v>123380</v>
      </c>
      <c r="AF7" s="22">
        <v>123380</v>
      </c>
      <c r="AG7" s="23">
        <f>SUM(B7:AF7)</f>
        <v>3824780</v>
      </c>
    </row>
    <row r="8" spans="1:33" x14ac:dyDescent="0.3">
      <c r="A8" s="3" t="s">
        <v>3</v>
      </c>
      <c r="B8" s="22">
        <v>123380</v>
      </c>
      <c r="C8" s="22">
        <v>123380</v>
      </c>
      <c r="D8" s="22">
        <v>123380</v>
      </c>
      <c r="E8" s="22">
        <v>123380</v>
      </c>
      <c r="F8" s="22">
        <v>123380</v>
      </c>
      <c r="G8" s="22">
        <v>123380</v>
      </c>
      <c r="H8" s="22">
        <v>123380</v>
      </c>
      <c r="I8" s="22">
        <v>123380</v>
      </c>
      <c r="J8" s="22">
        <v>123380</v>
      </c>
      <c r="K8" s="22">
        <v>123380</v>
      </c>
      <c r="L8" s="22">
        <v>123380</v>
      </c>
      <c r="M8" s="22">
        <v>123380</v>
      </c>
      <c r="N8" s="22">
        <v>123380</v>
      </c>
      <c r="O8" s="22">
        <v>123380</v>
      </c>
      <c r="P8" s="22">
        <v>123380</v>
      </c>
      <c r="Q8" s="22">
        <v>123380</v>
      </c>
      <c r="R8" s="22">
        <v>123380</v>
      </c>
      <c r="S8" s="22">
        <v>123380</v>
      </c>
      <c r="T8" s="22">
        <v>123380</v>
      </c>
      <c r="U8" s="22">
        <v>123380</v>
      </c>
      <c r="V8" s="22">
        <v>123380</v>
      </c>
      <c r="W8" s="22">
        <v>123380</v>
      </c>
      <c r="X8" s="22">
        <v>123380</v>
      </c>
      <c r="Y8" s="22">
        <v>123380</v>
      </c>
      <c r="Z8" s="22">
        <v>123380</v>
      </c>
      <c r="AA8" s="22">
        <v>123380</v>
      </c>
      <c r="AB8" s="22">
        <v>123380</v>
      </c>
      <c r="AC8" s="22">
        <v>123380</v>
      </c>
      <c r="AD8" s="22">
        <v>123380</v>
      </c>
      <c r="AE8" s="22">
        <v>123380</v>
      </c>
      <c r="AF8" s="22">
        <v>123380</v>
      </c>
      <c r="AG8" s="23">
        <f>SUM(B8:AF8)</f>
        <v>3824780</v>
      </c>
    </row>
    <row r="9" spans="1:33" x14ac:dyDescent="0.3">
      <c r="AG9" s="27"/>
    </row>
    <row r="10" spans="1:33" x14ac:dyDescent="0.3">
      <c r="A10" s="3"/>
      <c r="B10" s="3"/>
      <c r="C10" s="3"/>
      <c r="D10" s="3"/>
      <c r="E10" s="3"/>
      <c r="F10" s="3"/>
      <c r="G10" s="3"/>
      <c r="H10" s="3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4"/>
      <c r="U10" s="34"/>
      <c r="V10" s="34"/>
      <c r="W10" s="34"/>
      <c r="X10" s="34"/>
      <c r="Y10" s="34"/>
      <c r="Z10" s="34"/>
      <c r="AA10" s="49"/>
      <c r="AB10" s="3"/>
      <c r="AC10" s="3"/>
      <c r="AD10" s="3"/>
      <c r="AE10" s="3"/>
      <c r="AF10" s="3"/>
      <c r="AG10" s="27"/>
    </row>
    <row r="11" spans="1:33" x14ac:dyDescent="0.3">
      <c r="A11" s="10" t="s">
        <v>34</v>
      </c>
      <c r="B11" s="28">
        <v>3980</v>
      </c>
      <c r="C11" s="28">
        <v>3980</v>
      </c>
      <c r="D11" s="28">
        <v>3980</v>
      </c>
      <c r="E11" s="28">
        <v>3980</v>
      </c>
      <c r="F11" s="28">
        <v>3980</v>
      </c>
      <c r="G11" s="28">
        <v>3980</v>
      </c>
      <c r="H11" s="28">
        <v>3980</v>
      </c>
      <c r="I11" s="28">
        <v>3980</v>
      </c>
      <c r="J11" s="28">
        <v>3980</v>
      </c>
      <c r="K11" s="28">
        <v>3980</v>
      </c>
      <c r="L11" s="28">
        <v>3980</v>
      </c>
      <c r="M11" s="28">
        <v>3980</v>
      </c>
      <c r="N11" s="28">
        <v>3980</v>
      </c>
      <c r="O11" s="28">
        <v>3980</v>
      </c>
      <c r="P11" s="28">
        <v>3980</v>
      </c>
      <c r="Q11" s="28">
        <v>3980</v>
      </c>
      <c r="R11" s="28">
        <v>3980</v>
      </c>
      <c r="S11" s="28">
        <v>3980</v>
      </c>
      <c r="T11" s="28">
        <v>3980</v>
      </c>
      <c r="U11" s="28">
        <v>3980</v>
      </c>
      <c r="V11" s="28">
        <v>3980</v>
      </c>
      <c r="W11" s="28">
        <v>3980</v>
      </c>
      <c r="X11" s="28">
        <v>3980</v>
      </c>
      <c r="Y11" s="28">
        <v>3980</v>
      </c>
      <c r="Z11" s="28">
        <v>3980</v>
      </c>
      <c r="AA11" s="28">
        <v>3980</v>
      </c>
      <c r="AB11" s="28">
        <v>3980</v>
      </c>
      <c r="AC11" s="28">
        <v>3980</v>
      </c>
      <c r="AD11" s="28">
        <v>3980</v>
      </c>
      <c r="AE11" s="28">
        <v>3980</v>
      </c>
      <c r="AF11" s="28">
        <v>3980</v>
      </c>
      <c r="AG11" s="28">
        <v>3980</v>
      </c>
    </row>
    <row r="12" spans="1:33" x14ac:dyDescent="0.3">
      <c r="A12" s="10" t="s">
        <v>46</v>
      </c>
      <c r="B12" s="28">
        <f>SUM(B13:B16)</f>
        <v>9908</v>
      </c>
      <c r="C12" s="53">
        <f>B12-124</f>
        <v>9784</v>
      </c>
      <c r="D12" s="53">
        <f>C12-124</f>
        <v>9660</v>
      </c>
      <c r="E12" s="53">
        <f t="shared" ref="E12:Y12" si="1">D12-124</f>
        <v>9536</v>
      </c>
      <c r="F12" s="53">
        <f t="shared" si="1"/>
        <v>9412</v>
      </c>
      <c r="G12" s="53">
        <f t="shared" si="1"/>
        <v>9288</v>
      </c>
      <c r="H12" s="53">
        <f t="shared" si="1"/>
        <v>9164</v>
      </c>
      <c r="I12" s="53">
        <f t="shared" si="1"/>
        <v>9040</v>
      </c>
      <c r="J12" s="53">
        <f t="shared" si="1"/>
        <v>8916</v>
      </c>
      <c r="K12" s="53">
        <f t="shared" si="1"/>
        <v>8792</v>
      </c>
      <c r="L12" s="53">
        <f t="shared" si="1"/>
        <v>8668</v>
      </c>
      <c r="M12" s="53">
        <f t="shared" si="1"/>
        <v>8544</v>
      </c>
      <c r="N12" s="53">
        <f t="shared" si="1"/>
        <v>8420</v>
      </c>
      <c r="O12" s="53">
        <f t="shared" si="1"/>
        <v>8296</v>
      </c>
      <c r="P12" s="53">
        <f t="shared" si="1"/>
        <v>8172</v>
      </c>
      <c r="Q12" s="53">
        <f t="shared" si="1"/>
        <v>8048</v>
      </c>
      <c r="R12" s="53">
        <f t="shared" si="1"/>
        <v>7924</v>
      </c>
      <c r="S12" s="53">
        <f t="shared" si="1"/>
        <v>7800</v>
      </c>
      <c r="T12" s="53">
        <f t="shared" si="1"/>
        <v>7676</v>
      </c>
      <c r="U12" s="53">
        <f>SUM(U13:U16)</f>
        <v>7552</v>
      </c>
      <c r="V12" s="53">
        <f t="shared" si="1"/>
        <v>7428</v>
      </c>
      <c r="W12" s="53">
        <f t="shared" si="1"/>
        <v>7304</v>
      </c>
      <c r="X12" s="53">
        <f t="shared" si="1"/>
        <v>7180</v>
      </c>
      <c r="Y12" s="53">
        <f t="shared" si="1"/>
        <v>7056</v>
      </c>
      <c r="Z12" s="53">
        <f t="shared" ref="Z12" si="2">Y12-124</f>
        <v>6932</v>
      </c>
      <c r="AA12" s="53">
        <f t="shared" ref="AA12" si="3">Z12-124</f>
        <v>6808</v>
      </c>
      <c r="AB12" s="53">
        <f t="shared" ref="AB12" si="4">AA12-124</f>
        <v>6684</v>
      </c>
      <c r="AC12" s="53">
        <f t="shared" ref="AC12" si="5">AB12-124</f>
        <v>6560</v>
      </c>
      <c r="AD12" s="53">
        <f t="shared" ref="AD12" si="6">AC12-124</f>
        <v>6436</v>
      </c>
      <c r="AE12" s="53">
        <f t="shared" ref="AE12" si="7">AD12-124</f>
        <v>6312</v>
      </c>
      <c r="AF12" s="53">
        <f t="shared" ref="AF12" si="8">AE12-124</f>
        <v>6188</v>
      </c>
      <c r="AG12" s="28">
        <f t="shared" ref="AG12:AG17" si="9">AF12</f>
        <v>6188</v>
      </c>
    </row>
    <row r="13" spans="1:33" x14ac:dyDescent="0.3">
      <c r="A13" s="11" t="s">
        <v>42</v>
      </c>
      <c r="B13" s="22">
        <v>2477</v>
      </c>
      <c r="C13" s="29">
        <f t="shared" ref="C13:F16" si="10">B13-31</f>
        <v>2446</v>
      </c>
      <c r="D13" s="29">
        <f t="shared" si="10"/>
        <v>2415</v>
      </c>
      <c r="E13" s="29">
        <f t="shared" si="10"/>
        <v>2384</v>
      </c>
      <c r="F13" s="29">
        <f t="shared" si="10"/>
        <v>2353</v>
      </c>
      <c r="G13" s="29">
        <f t="shared" ref="G13:T13" si="11">F13-31</f>
        <v>2322</v>
      </c>
      <c r="H13" s="29">
        <f t="shared" si="11"/>
        <v>2291</v>
      </c>
      <c r="I13" s="29">
        <f t="shared" si="11"/>
        <v>2260</v>
      </c>
      <c r="J13" s="29">
        <f t="shared" si="11"/>
        <v>2229</v>
      </c>
      <c r="K13" s="29">
        <f t="shared" si="11"/>
        <v>2198</v>
      </c>
      <c r="L13" s="29">
        <f t="shared" si="11"/>
        <v>2167</v>
      </c>
      <c r="M13" s="29">
        <f t="shared" si="11"/>
        <v>2136</v>
      </c>
      <c r="N13" s="29">
        <f t="shared" si="11"/>
        <v>2105</v>
      </c>
      <c r="O13" s="29">
        <f t="shared" si="11"/>
        <v>2074</v>
      </c>
      <c r="P13" s="29">
        <f t="shared" si="11"/>
        <v>2043</v>
      </c>
      <c r="Q13" s="29">
        <f t="shared" si="11"/>
        <v>2012</v>
      </c>
      <c r="R13" s="29">
        <f t="shared" si="11"/>
        <v>1981</v>
      </c>
      <c r="S13" s="29">
        <f t="shared" si="11"/>
        <v>1950</v>
      </c>
      <c r="T13" s="29">
        <f t="shared" si="11"/>
        <v>1919</v>
      </c>
      <c r="U13" s="29">
        <f t="shared" ref="U13:Y13" si="12">T13-31</f>
        <v>1888</v>
      </c>
      <c r="V13" s="29">
        <f t="shared" si="12"/>
        <v>1857</v>
      </c>
      <c r="W13" s="29">
        <f t="shared" si="12"/>
        <v>1826</v>
      </c>
      <c r="X13" s="29">
        <f t="shared" si="12"/>
        <v>1795</v>
      </c>
      <c r="Y13" s="29">
        <f t="shared" si="12"/>
        <v>1764</v>
      </c>
      <c r="Z13" s="29">
        <f t="shared" ref="Z13:AF13" si="13">Y13-31</f>
        <v>1733</v>
      </c>
      <c r="AA13" s="29">
        <f t="shared" si="13"/>
        <v>1702</v>
      </c>
      <c r="AB13" s="29">
        <f t="shared" si="13"/>
        <v>1671</v>
      </c>
      <c r="AC13" s="29">
        <f t="shared" si="13"/>
        <v>1640</v>
      </c>
      <c r="AD13" s="29">
        <f t="shared" si="13"/>
        <v>1609</v>
      </c>
      <c r="AE13" s="29">
        <f t="shared" si="13"/>
        <v>1578</v>
      </c>
      <c r="AF13" s="29">
        <f t="shared" si="13"/>
        <v>1547</v>
      </c>
      <c r="AG13" s="29">
        <f t="shared" si="9"/>
        <v>1547</v>
      </c>
    </row>
    <row r="14" spans="1:33" x14ac:dyDescent="0.3">
      <c r="A14" s="11" t="s">
        <v>43</v>
      </c>
      <c r="B14" s="22">
        <v>2477</v>
      </c>
      <c r="C14" s="29">
        <f t="shared" si="10"/>
        <v>2446</v>
      </c>
      <c r="D14" s="29">
        <f t="shared" si="10"/>
        <v>2415</v>
      </c>
      <c r="E14" s="29">
        <f t="shared" si="10"/>
        <v>2384</v>
      </c>
      <c r="F14" s="29">
        <f t="shared" si="10"/>
        <v>2353</v>
      </c>
      <c r="G14" s="29">
        <f t="shared" ref="G14:T14" si="14">F14-31</f>
        <v>2322</v>
      </c>
      <c r="H14" s="29">
        <f t="shared" si="14"/>
        <v>2291</v>
      </c>
      <c r="I14" s="29">
        <f t="shared" si="14"/>
        <v>2260</v>
      </c>
      <c r="J14" s="29">
        <f t="shared" si="14"/>
        <v>2229</v>
      </c>
      <c r="K14" s="29">
        <f t="shared" si="14"/>
        <v>2198</v>
      </c>
      <c r="L14" s="29">
        <f t="shared" si="14"/>
        <v>2167</v>
      </c>
      <c r="M14" s="29">
        <f t="shared" si="14"/>
        <v>2136</v>
      </c>
      <c r="N14" s="29">
        <f t="shared" si="14"/>
        <v>2105</v>
      </c>
      <c r="O14" s="29">
        <f t="shared" si="14"/>
        <v>2074</v>
      </c>
      <c r="P14" s="29">
        <f t="shared" si="14"/>
        <v>2043</v>
      </c>
      <c r="Q14" s="29">
        <f t="shared" si="14"/>
        <v>2012</v>
      </c>
      <c r="R14" s="29">
        <f t="shared" si="14"/>
        <v>1981</v>
      </c>
      <c r="S14" s="29">
        <f t="shared" si="14"/>
        <v>1950</v>
      </c>
      <c r="T14" s="29">
        <f t="shared" si="14"/>
        <v>1919</v>
      </c>
      <c r="U14" s="29">
        <f t="shared" ref="U14:Y14" si="15">T14-31</f>
        <v>1888</v>
      </c>
      <c r="V14" s="29">
        <f t="shared" si="15"/>
        <v>1857</v>
      </c>
      <c r="W14" s="29">
        <f t="shared" si="15"/>
        <v>1826</v>
      </c>
      <c r="X14" s="29">
        <f t="shared" si="15"/>
        <v>1795</v>
      </c>
      <c r="Y14" s="29">
        <f t="shared" si="15"/>
        <v>1764</v>
      </c>
      <c r="Z14" s="29">
        <f t="shared" ref="Z14:AF14" si="16">Y14-31</f>
        <v>1733</v>
      </c>
      <c r="AA14" s="29">
        <f t="shared" si="16"/>
        <v>1702</v>
      </c>
      <c r="AB14" s="29">
        <f t="shared" si="16"/>
        <v>1671</v>
      </c>
      <c r="AC14" s="29">
        <f t="shared" si="16"/>
        <v>1640</v>
      </c>
      <c r="AD14" s="29">
        <f t="shared" si="16"/>
        <v>1609</v>
      </c>
      <c r="AE14" s="29">
        <f t="shared" si="16"/>
        <v>1578</v>
      </c>
      <c r="AF14" s="29">
        <f t="shared" si="16"/>
        <v>1547</v>
      </c>
      <c r="AG14" s="29">
        <f t="shared" si="9"/>
        <v>1547</v>
      </c>
    </row>
    <row r="15" spans="1:33" x14ac:dyDescent="0.3">
      <c r="A15" s="11" t="s">
        <v>44</v>
      </c>
      <c r="B15" s="22">
        <v>2477</v>
      </c>
      <c r="C15" s="29">
        <f t="shared" si="10"/>
        <v>2446</v>
      </c>
      <c r="D15" s="29">
        <f t="shared" si="10"/>
        <v>2415</v>
      </c>
      <c r="E15" s="29">
        <f t="shared" si="10"/>
        <v>2384</v>
      </c>
      <c r="F15" s="29">
        <f t="shared" si="10"/>
        <v>2353</v>
      </c>
      <c r="G15" s="29">
        <f t="shared" ref="G15:T15" si="17">F15-31</f>
        <v>2322</v>
      </c>
      <c r="H15" s="29">
        <f t="shared" si="17"/>
        <v>2291</v>
      </c>
      <c r="I15" s="29">
        <f t="shared" si="17"/>
        <v>2260</v>
      </c>
      <c r="J15" s="29">
        <f t="shared" si="17"/>
        <v>2229</v>
      </c>
      <c r="K15" s="29">
        <f t="shared" si="17"/>
        <v>2198</v>
      </c>
      <c r="L15" s="29">
        <f t="shared" si="17"/>
        <v>2167</v>
      </c>
      <c r="M15" s="29">
        <f t="shared" si="17"/>
        <v>2136</v>
      </c>
      <c r="N15" s="29">
        <f t="shared" si="17"/>
        <v>2105</v>
      </c>
      <c r="O15" s="29">
        <f t="shared" si="17"/>
        <v>2074</v>
      </c>
      <c r="P15" s="29">
        <f t="shared" si="17"/>
        <v>2043</v>
      </c>
      <c r="Q15" s="29">
        <f t="shared" si="17"/>
        <v>2012</v>
      </c>
      <c r="R15" s="29">
        <f t="shared" si="17"/>
        <v>1981</v>
      </c>
      <c r="S15" s="29">
        <f t="shared" si="17"/>
        <v>1950</v>
      </c>
      <c r="T15" s="29">
        <f t="shared" si="17"/>
        <v>1919</v>
      </c>
      <c r="U15" s="29">
        <f t="shared" ref="U15:Y15" si="18">T15-31</f>
        <v>1888</v>
      </c>
      <c r="V15" s="29">
        <f t="shared" si="18"/>
        <v>1857</v>
      </c>
      <c r="W15" s="29">
        <f t="shared" si="18"/>
        <v>1826</v>
      </c>
      <c r="X15" s="29">
        <f t="shared" si="18"/>
        <v>1795</v>
      </c>
      <c r="Y15" s="29">
        <f t="shared" si="18"/>
        <v>1764</v>
      </c>
      <c r="Z15" s="29">
        <f t="shared" ref="Z15:AF15" si="19">Y15-31</f>
        <v>1733</v>
      </c>
      <c r="AA15" s="29">
        <f t="shared" si="19"/>
        <v>1702</v>
      </c>
      <c r="AB15" s="29">
        <f t="shared" si="19"/>
        <v>1671</v>
      </c>
      <c r="AC15" s="29">
        <f t="shared" si="19"/>
        <v>1640</v>
      </c>
      <c r="AD15" s="29">
        <f t="shared" si="19"/>
        <v>1609</v>
      </c>
      <c r="AE15" s="29">
        <f t="shared" si="19"/>
        <v>1578</v>
      </c>
      <c r="AF15" s="29">
        <f t="shared" si="19"/>
        <v>1547</v>
      </c>
      <c r="AG15" s="29">
        <f t="shared" si="9"/>
        <v>1547</v>
      </c>
    </row>
    <row r="16" spans="1:33" x14ac:dyDescent="0.3">
      <c r="A16" s="11" t="s">
        <v>45</v>
      </c>
      <c r="B16" s="22">
        <v>2477</v>
      </c>
      <c r="C16" s="29">
        <f t="shared" si="10"/>
        <v>2446</v>
      </c>
      <c r="D16" s="29">
        <f t="shared" si="10"/>
        <v>2415</v>
      </c>
      <c r="E16" s="29">
        <f t="shared" si="10"/>
        <v>2384</v>
      </c>
      <c r="F16" s="29">
        <f t="shared" si="10"/>
        <v>2353</v>
      </c>
      <c r="G16" s="29">
        <f t="shared" ref="G16:T16" si="20">F16-31</f>
        <v>2322</v>
      </c>
      <c r="H16" s="29">
        <f t="shared" si="20"/>
        <v>2291</v>
      </c>
      <c r="I16" s="29">
        <f t="shared" si="20"/>
        <v>2260</v>
      </c>
      <c r="J16" s="29">
        <f t="shared" si="20"/>
        <v>2229</v>
      </c>
      <c r="K16" s="29">
        <f t="shared" si="20"/>
        <v>2198</v>
      </c>
      <c r="L16" s="29">
        <f t="shared" si="20"/>
        <v>2167</v>
      </c>
      <c r="M16" s="29">
        <f t="shared" si="20"/>
        <v>2136</v>
      </c>
      <c r="N16" s="29">
        <f t="shared" si="20"/>
        <v>2105</v>
      </c>
      <c r="O16" s="29">
        <f t="shared" si="20"/>
        <v>2074</v>
      </c>
      <c r="P16" s="29">
        <f t="shared" si="20"/>
        <v>2043</v>
      </c>
      <c r="Q16" s="29">
        <f t="shared" si="20"/>
        <v>2012</v>
      </c>
      <c r="R16" s="29">
        <f t="shared" si="20"/>
        <v>1981</v>
      </c>
      <c r="S16" s="29">
        <f t="shared" si="20"/>
        <v>1950</v>
      </c>
      <c r="T16" s="29">
        <f t="shared" si="20"/>
        <v>1919</v>
      </c>
      <c r="U16" s="29">
        <f t="shared" ref="U16:Y16" si="21">T16-31</f>
        <v>1888</v>
      </c>
      <c r="V16" s="29">
        <f t="shared" si="21"/>
        <v>1857</v>
      </c>
      <c r="W16" s="29">
        <f t="shared" si="21"/>
        <v>1826</v>
      </c>
      <c r="X16" s="29">
        <f t="shared" si="21"/>
        <v>1795</v>
      </c>
      <c r="Y16" s="29">
        <f t="shared" si="21"/>
        <v>1764</v>
      </c>
      <c r="Z16" s="29">
        <f t="shared" ref="Z16:AF16" si="22">Y16-31</f>
        <v>1733</v>
      </c>
      <c r="AA16" s="29">
        <f t="shared" si="22"/>
        <v>1702</v>
      </c>
      <c r="AB16" s="29">
        <f t="shared" si="22"/>
        <v>1671</v>
      </c>
      <c r="AC16" s="29">
        <f t="shared" si="22"/>
        <v>1640</v>
      </c>
      <c r="AD16" s="29">
        <f t="shared" si="22"/>
        <v>1609</v>
      </c>
      <c r="AE16" s="29">
        <f t="shared" si="22"/>
        <v>1578</v>
      </c>
      <c r="AF16" s="29">
        <f t="shared" si="22"/>
        <v>1547</v>
      </c>
      <c r="AG16" s="29">
        <f t="shared" si="9"/>
        <v>1547</v>
      </c>
    </row>
    <row r="17" spans="1:33" x14ac:dyDescent="0.3">
      <c r="A17" s="10" t="s">
        <v>40</v>
      </c>
      <c r="B17" s="28">
        <v>124</v>
      </c>
      <c r="C17" s="28">
        <v>124</v>
      </c>
      <c r="D17" s="28">
        <v>124</v>
      </c>
      <c r="E17" s="28">
        <v>124</v>
      </c>
      <c r="F17" s="28">
        <v>124</v>
      </c>
      <c r="G17" s="28">
        <v>124</v>
      </c>
      <c r="H17" s="28">
        <v>124</v>
      </c>
      <c r="I17" s="28">
        <v>124</v>
      </c>
      <c r="J17" s="28">
        <v>124</v>
      </c>
      <c r="K17" s="28">
        <v>124</v>
      </c>
      <c r="L17" s="28">
        <v>124</v>
      </c>
      <c r="M17" s="28">
        <v>124</v>
      </c>
      <c r="N17" s="28">
        <v>124</v>
      </c>
      <c r="O17" s="28">
        <v>124</v>
      </c>
      <c r="P17" s="28">
        <v>124</v>
      </c>
      <c r="Q17" s="28">
        <v>124</v>
      </c>
      <c r="R17" s="28">
        <v>124</v>
      </c>
      <c r="S17" s="28">
        <v>124</v>
      </c>
      <c r="T17" s="28">
        <v>124</v>
      </c>
      <c r="U17" s="28">
        <v>124</v>
      </c>
      <c r="V17" s="28">
        <v>124</v>
      </c>
      <c r="W17" s="28">
        <v>124</v>
      </c>
      <c r="X17" s="28">
        <v>124</v>
      </c>
      <c r="Y17" s="28">
        <v>124</v>
      </c>
      <c r="Z17" s="28">
        <v>124</v>
      </c>
      <c r="AA17" s="28">
        <v>124</v>
      </c>
      <c r="AB17" s="28">
        <v>124</v>
      </c>
      <c r="AC17" s="28">
        <v>124</v>
      </c>
      <c r="AD17" s="28">
        <v>124</v>
      </c>
      <c r="AE17" s="28">
        <v>124</v>
      </c>
      <c r="AF17" s="28">
        <v>124</v>
      </c>
      <c r="AG17" s="55">
        <f t="shared" si="9"/>
        <v>124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7"/>
    </row>
    <row r="19" spans="1:33" x14ac:dyDescent="0.3">
      <c r="A19" s="7" t="s">
        <v>4</v>
      </c>
      <c r="B19" s="70">
        <v>130190.08</v>
      </c>
      <c r="C19" s="70">
        <v>130190.08</v>
      </c>
      <c r="D19" s="70">
        <v>130190.08</v>
      </c>
      <c r="E19" s="70">
        <v>130190.08</v>
      </c>
      <c r="F19" s="70">
        <v>130190.08</v>
      </c>
      <c r="G19" s="70">
        <v>130190.08</v>
      </c>
      <c r="H19" s="70">
        <v>130190.08</v>
      </c>
      <c r="I19" s="70">
        <v>130190.08</v>
      </c>
      <c r="J19" s="70">
        <v>130190.08</v>
      </c>
      <c r="K19" s="70">
        <v>130190.08</v>
      </c>
      <c r="L19" s="70">
        <v>130190.08</v>
      </c>
      <c r="M19" s="70">
        <v>130190.08</v>
      </c>
      <c r="N19" s="70">
        <v>130190.08</v>
      </c>
      <c r="O19" s="70">
        <v>130190.08</v>
      </c>
      <c r="P19" s="70">
        <v>130190.08</v>
      </c>
      <c r="Q19" s="70">
        <v>130190.08</v>
      </c>
      <c r="R19" s="70">
        <v>130190.08</v>
      </c>
      <c r="S19" s="70">
        <v>130190.08</v>
      </c>
      <c r="T19" s="70">
        <v>130190.08</v>
      </c>
      <c r="U19" s="70">
        <v>130190.08</v>
      </c>
      <c r="V19" s="70">
        <v>130190.08</v>
      </c>
      <c r="W19" s="70">
        <v>130190.08</v>
      </c>
      <c r="X19" s="70">
        <v>130190.08</v>
      </c>
      <c r="Y19" s="70">
        <v>130190.08</v>
      </c>
      <c r="Z19" s="70">
        <v>130190.08</v>
      </c>
      <c r="AA19" s="70">
        <v>130190.08</v>
      </c>
      <c r="AB19" s="70">
        <v>130190.08</v>
      </c>
      <c r="AC19" s="70">
        <v>130190.08</v>
      </c>
      <c r="AD19" s="70">
        <v>130190.08</v>
      </c>
      <c r="AE19" s="70">
        <v>130190.08</v>
      </c>
      <c r="AF19" s="70">
        <v>130190.08</v>
      </c>
      <c r="AG19" s="31">
        <f>SUM(B19:AF19)</f>
        <v>4035892.4800000014</v>
      </c>
    </row>
    <row r="20" spans="1:33" x14ac:dyDescent="0.3">
      <c r="A20" s="12" t="s">
        <v>5</v>
      </c>
      <c r="B20" s="32">
        <f t="shared" ref="B20:AG20" si="23">B19/B4</f>
        <v>0.26379899497487436</v>
      </c>
      <c r="C20" s="32">
        <f t="shared" si="23"/>
        <v>0.26379899497487436</v>
      </c>
      <c r="D20" s="32">
        <f t="shared" si="23"/>
        <v>0.26379899497487436</v>
      </c>
      <c r="E20" s="32">
        <f t="shared" si="23"/>
        <v>0.26379899497487436</v>
      </c>
      <c r="F20" s="32">
        <f t="shared" si="23"/>
        <v>0.26379899497487436</v>
      </c>
      <c r="G20" s="32">
        <f t="shared" si="23"/>
        <v>0.26379899497487436</v>
      </c>
      <c r="H20" s="32">
        <f t="shared" si="23"/>
        <v>0.26379899497487436</v>
      </c>
      <c r="I20" s="32">
        <f t="shared" si="23"/>
        <v>0.26379899497487436</v>
      </c>
      <c r="J20" s="32">
        <f t="shared" si="23"/>
        <v>0.26379899497487436</v>
      </c>
      <c r="K20" s="32">
        <f t="shared" si="23"/>
        <v>0.26379899497487436</v>
      </c>
      <c r="L20" s="32">
        <f t="shared" si="23"/>
        <v>0.26379899497487436</v>
      </c>
      <c r="M20" s="32">
        <f t="shared" si="23"/>
        <v>0.26379899497487436</v>
      </c>
      <c r="N20" s="32">
        <f t="shared" si="23"/>
        <v>0.26379899497487436</v>
      </c>
      <c r="O20" s="32">
        <f t="shared" si="23"/>
        <v>0.26379899497487436</v>
      </c>
      <c r="P20" s="32">
        <f t="shared" si="23"/>
        <v>0.26379899497487436</v>
      </c>
      <c r="Q20" s="32">
        <f t="shared" si="23"/>
        <v>0.26379899497487436</v>
      </c>
      <c r="R20" s="32">
        <f t="shared" si="23"/>
        <v>0.26379899497487436</v>
      </c>
      <c r="S20" s="32">
        <f t="shared" si="23"/>
        <v>0.26379899497487436</v>
      </c>
      <c r="T20" s="32">
        <f t="shared" si="23"/>
        <v>0.26379899497487436</v>
      </c>
      <c r="U20" s="32">
        <f t="shared" si="23"/>
        <v>0.26379899497487436</v>
      </c>
      <c r="V20" s="32">
        <f t="shared" si="23"/>
        <v>0.26379899497487436</v>
      </c>
      <c r="W20" s="32">
        <f t="shared" si="23"/>
        <v>0.26379899497487436</v>
      </c>
      <c r="X20" s="32">
        <f t="shared" si="23"/>
        <v>0.26379899497487436</v>
      </c>
      <c r="Y20" s="32">
        <f t="shared" si="23"/>
        <v>0.26379899497487436</v>
      </c>
      <c r="Z20" s="32">
        <f t="shared" si="23"/>
        <v>0.26379899497487436</v>
      </c>
      <c r="AA20" s="32">
        <f t="shared" si="23"/>
        <v>0.26379899497487436</v>
      </c>
      <c r="AB20" s="32">
        <f t="shared" si="23"/>
        <v>0.26379899497487436</v>
      </c>
      <c r="AC20" s="32">
        <f t="shared" si="23"/>
        <v>0.26379899497487436</v>
      </c>
      <c r="AD20" s="32">
        <f t="shared" si="23"/>
        <v>0.26379899497487436</v>
      </c>
      <c r="AE20" s="32">
        <f t="shared" si="23"/>
        <v>0.26379899497487436</v>
      </c>
      <c r="AF20" s="32">
        <f t="shared" si="23"/>
        <v>0.26379899497487436</v>
      </c>
      <c r="AG20" s="33">
        <f t="shared" si="23"/>
        <v>0.26379899497487447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27"/>
    </row>
    <row r="22" spans="1:33" x14ac:dyDescent="0.3">
      <c r="A22" s="7" t="s">
        <v>6</v>
      </c>
      <c r="B22" s="37">
        <f t="shared" ref="B22:AG22" si="24">B4-B19</f>
        <v>363329.92</v>
      </c>
      <c r="C22" s="37">
        <f t="shared" si="24"/>
        <v>363329.92</v>
      </c>
      <c r="D22" s="37">
        <f t="shared" si="24"/>
        <v>363329.92</v>
      </c>
      <c r="E22" s="37">
        <f t="shared" si="24"/>
        <v>363329.92</v>
      </c>
      <c r="F22" s="37">
        <f t="shared" si="24"/>
        <v>363329.92</v>
      </c>
      <c r="G22" s="37">
        <f t="shared" si="24"/>
        <v>363329.92</v>
      </c>
      <c r="H22" s="37">
        <f t="shared" si="24"/>
        <v>363329.92</v>
      </c>
      <c r="I22" s="37">
        <f t="shared" si="24"/>
        <v>363329.92</v>
      </c>
      <c r="J22" s="37">
        <f t="shared" si="24"/>
        <v>363329.92</v>
      </c>
      <c r="K22" s="37">
        <f t="shared" si="24"/>
        <v>363329.92</v>
      </c>
      <c r="L22" s="37">
        <f t="shared" si="24"/>
        <v>363329.92</v>
      </c>
      <c r="M22" s="37">
        <f t="shared" si="24"/>
        <v>363329.92</v>
      </c>
      <c r="N22" s="37">
        <f t="shared" si="24"/>
        <v>363329.92</v>
      </c>
      <c r="O22" s="37">
        <f t="shared" si="24"/>
        <v>363329.92</v>
      </c>
      <c r="P22" s="37">
        <f t="shared" si="24"/>
        <v>363329.92</v>
      </c>
      <c r="Q22" s="37">
        <f t="shared" si="24"/>
        <v>363329.92</v>
      </c>
      <c r="R22" s="37">
        <f t="shared" si="24"/>
        <v>363329.92</v>
      </c>
      <c r="S22" s="37">
        <f t="shared" si="24"/>
        <v>363329.92</v>
      </c>
      <c r="T22" s="37">
        <f t="shared" si="24"/>
        <v>363329.92</v>
      </c>
      <c r="U22" s="37">
        <f t="shared" si="24"/>
        <v>363329.92</v>
      </c>
      <c r="V22" s="37">
        <f t="shared" si="24"/>
        <v>363329.92</v>
      </c>
      <c r="W22" s="37">
        <f t="shared" si="24"/>
        <v>363329.92</v>
      </c>
      <c r="X22" s="37">
        <f t="shared" si="24"/>
        <v>363329.92</v>
      </c>
      <c r="Y22" s="37">
        <f t="shared" si="24"/>
        <v>363329.92</v>
      </c>
      <c r="Z22" s="37">
        <f t="shared" si="24"/>
        <v>363329.92</v>
      </c>
      <c r="AA22" s="37">
        <f t="shared" si="24"/>
        <v>363329.92</v>
      </c>
      <c r="AB22" s="37">
        <f t="shared" si="24"/>
        <v>363329.92</v>
      </c>
      <c r="AC22" s="37">
        <f t="shared" si="24"/>
        <v>363329.92</v>
      </c>
      <c r="AD22" s="37">
        <f t="shared" si="24"/>
        <v>363329.92</v>
      </c>
      <c r="AE22" s="37">
        <f t="shared" si="24"/>
        <v>363329.92</v>
      </c>
      <c r="AF22" s="37">
        <f t="shared" si="24"/>
        <v>363329.92</v>
      </c>
      <c r="AG22" s="37">
        <f t="shared" si="24"/>
        <v>11263227.52</v>
      </c>
    </row>
    <row r="23" spans="1:33" x14ac:dyDescent="0.3">
      <c r="A23" s="12" t="s">
        <v>7</v>
      </c>
      <c r="B23" s="32">
        <f t="shared" ref="B23:AG23" si="25">B22/B4</f>
        <v>0.73620100502512564</v>
      </c>
      <c r="C23" s="32">
        <f t="shared" si="25"/>
        <v>0.73620100502512564</v>
      </c>
      <c r="D23" s="32">
        <f t="shared" si="25"/>
        <v>0.73620100502512564</v>
      </c>
      <c r="E23" s="32">
        <f t="shared" si="25"/>
        <v>0.73620100502512564</v>
      </c>
      <c r="F23" s="32">
        <f t="shared" si="25"/>
        <v>0.73620100502512564</v>
      </c>
      <c r="G23" s="32">
        <f t="shared" si="25"/>
        <v>0.73620100502512564</v>
      </c>
      <c r="H23" s="32">
        <f t="shared" si="25"/>
        <v>0.73620100502512564</v>
      </c>
      <c r="I23" s="32">
        <f t="shared" si="25"/>
        <v>0.73620100502512564</v>
      </c>
      <c r="J23" s="32">
        <f t="shared" si="25"/>
        <v>0.73620100502512564</v>
      </c>
      <c r="K23" s="32">
        <f t="shared" si="25"/>
        <v>0.73620100502512564</v>
      </c>
      <c r="L23" s="32">
        <f t="shared" si="25"/>
        <v>0.73620100502512564</v>
      </c>
      <c r="M23" s="32">
        <f t="shared" si="25"/>
        <v>0.73620100502512564</v>
      </c>
      <c r="N23" s="32">
        <f t="shared" si="25"/>
        <v>0.73620100502512564</v>
      </c>
      <c r="O23" s="32">
        <f t="shared" si="25"/>
        <v>0.73620100502512564</v>
      </c>
      <c r="P23" s="32">
        <f t="shared" si="25"/>
        <v>0.73620100502512564</v>
      </c>
      <c r="Q23" s="32">
        <f t="shared" si="25"/>
        <v>0.73620100502512564</v>
      </c>
      <c r="R23" s="32">
        <f t="shared" si="25"/>
        <v>0.73620100502512564</v>
      </c>
      <c r="S23" s="32">
        <f t="shared" si="25"/>
        <v>0.73620100502512564</v>
      </c>
      <c r="T23" s="32">
        <f t="shared" si="25"/>
        <v>0.73620100502512564</v>
      </c>
      <c r="U23" s="32">
        <f t="shared" si="25"/>
        <v>0.73620100502512564</v>
      </c>
      <c r="V23" s="32">
        <f t="shared" si="25"/>
        <v>0.73620100502512564</v>
      </c>
      <c r="W23" s="32">
        <f t="shared" si="25"/>
        <v>0.73620100502512564</v>
      </c>
      <c r="X23" s="32">
        <f t="shared" si="25"/>
        <v>0.73620100502512564</v>
      </c>
      <c r="Y23" s="32">
        <f t="shared" si="25"/>
        <v>0.73620100502512564</v>
      </c>
      <c r="Z23" s="32">
        <f t="shared" si="25"/>
        <v>0.73620100502512564</v>
      </c>
      <c r="AA23" s="32">
        <f t="shared" si="25"/>
        <v>0.73620100502512564</v>
      </c>
      <c r="AB23" s="32">
        <f t="shared" si="25"/>
        <v>0.73620100502512564</v>
      </c>
      <c r="AC23" s="32">
        <f t="shared" si="25"/>
        <v>0.73620100502512564</v>
      </c>
      <c r="AD23" s="32">
        <f t="shared" si="25"/>
        <v>0.73620100502512564</v>
      </c>
      <c r="AE23" s="32">
        <f t="shared" si="25"/>
        <v>0.73620100502512564</v>
      </c>
      <c r="AF23" s="32">
        <f t="shared" si="25"/>
        <v>0.73620100502512564</v>
      </c>
      <c r="AG23" s="33">
        <f t="shared" si="25"/>
        <v>0.73620100502512564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7"/>
    </row>
    <row r="25" spans="1:33" x14ac:dyDescent="0.3">
      <c r="A25" s="7" t="s">
        <v>8</v>
      </c>
      <c r="B25" s="14">
        <f t="shared" ref="B25:AF25" si="26">B26+B32</f>
        <v>12000</v>
      </c>
      <c r="C25" s="14">
        <f t="shared" si="26"/>
        <v>2000</v>
      </c>
      <c r="D25" s="14">
        <f t="shared" si="26"/>
        <v>2291600</v>
      </c>
      <c r="E25" s="14">
        <f t="shared" si="26"/>
        <v>2000</v>
      </c>
      <c r="F25" s="14">
        <f t="shared" si="26"/>
        <v>2000</v>
      </c>
      <c r="G25" s="14">
        <f t="shared" si="26"/>
        <v>2000</v>
      </c>
      <c r="H25" s="14">
        <f t="shared" si="26"/>
        <v>2000</v>
      </c>
      <c r="I25" s="14">
        <f t="shared" si="26"/>
        <v>2000</v>
      </c>
      <c r="J25" s="14">
        <f t="shared" si="26"/>
        <v>2000</v>
      </c>
      <c r="K25" s="14">
        <f t="shared" si="26"/>
        <v>2000</v>
      </c>
      <c r="L25" s="14">
        <f t="shared" si="26"/>
        <v>2000</v>
      </c>
      <c r="M25" s="14">
        <f t="shared" si="26"/>
        <v>2000</v>
      </c>
      <c r="N25" s="14">
        <f t="shared" si="26"/>
        <v>2000</v>
      </c>
      <c r="O25" s="14">
        <f t="shared" si="26"/>
        <v>2000</v>
      </c>
      <c r="P25" s="14">
        <f t="shared" si="26"/>
        <v>2000</v>
      </c>
      <c r="Q25" s="14">
        <f t="shared" si="26"/>
        <v>2000</v>
      </c>
      <c r="R25" s="14">
        <f t="shared" si="26"/>
        <v>2000</v>
      </c>
      <c r="S25" s="14">
        <f t="shared" si="26"/>
        <v>2291600</v>
      </c>
      <c r="T25" s="14">
        <f t="shared" si="26"/>
        <v>2000</v>
      </c>
      <c r="U25" s="14">
        <f t="shared" si="26"/>
        <v>2000</v>
      </c>
      <c r="V25" s="14">
        <f t="shared" si="26"/>
        <v>2000</v>
      </c>
      <c r="W25" s="14">
        <f t="shared" si="26"/>
        <v>2000</v>
      </c>
      <c r="X25" s="14">
        <f t="shared" si="26"/>
        <v>2000</v>
      </c>
      <c r="Y25" s="14">
        <f t="shared" si="26"/>
        <v>2000</v>
      </c>
      <c r="Z25" s="14">
        <f t="shared" si="26"/>
        <v>2000</v>
      </c>
      <c r="AA25" s="14">
        <f t="shared" si="26"/>
        <v>2000</v>
      </c>
      <c r="AB25" s="14">
        <f t="shared" si="26"/>
        <v>2000</v>
      </c>
      <c r="AC25" s="14">
        <f t="shared" si="26"/>
        <v>2000</v>
      </c>
      <c r="AD25" s="14">
        <f t="shared" si="26"/>
        <v>2000</v>
      </c>
      <c r="AE25" s="14">
        <f t="shared" si="26"/>
        <v>59551.87</v>
      </c>
      <c r="AF25" s="14">
        <f t="shared" si="26"/>
        <v>119000</v>
      </c>
      <c r="AG25" s="14">
        <f>SUM(B25:AF25)</f>
        <v>4825751.87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SUM(AF27:AF30)</f>
        <v>117000</v>
      </c>
      <c r="AG26" s="42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8">
        <v>117000</v>
      </c>
      <c r="AG27" s="61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8"/>
      <c r="AG28" s="61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7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7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7"/>
    </row>
    <row r="32" spans="1:33" x14ac:dyDescent="0.3">
      <c r="A32" s="15" t="s">
        <v>15</v>
      </c>
      <c r="B32" s="16">
        <f t="shared" ref="B32:AF32" si="27">SUM(B33:B38)</f>
        <v>10000</v>
      </c>
      <c r="C32" s="16">
        <f t="shared" si="27"/>
        <v>2000</v>
      </c>
      <c r="D32" s="16">
        <f>SUM(D33:D38)</f>
        <v>2291600</v>
      </c>
      <c r="E32" s="16">
        <f t="shared" si="27"/>
        <v>2000</v>
      </c>
      <c r="F32" s="16">
        <f>SUM(F33:F38)</f>
        <v>2000</v>
      </c>
      <c r="G32" s="16">
        <f t="shared" si="27"/>
        <v>2000</v>
      </c>
      <c r="H32" s="16">
        <f>SUM(H33:H38)</f>
        <v>2000</v>
      </c>
      <c r="I32" s="16">
        <f t="shared" si="27"/>
        <v>2000</v>
      </c>
      <c r="J32" s="16">
        <f t="shared" si="27"/>
        <v>2000</v>
      </c>
      <c r="K32" s="16">
        <f t="shared" si="27"/>
        <v>2000</v>
      </c>
      <c r="L32" s="16">
        <f t="shared" si="27"/>
        <v>2000</v>
      </c>
      <c r="M32" s="16">
        <f t="shared" si="27"/>
        <v>2000</v>
      </c>
      <c r="N32" s="16">
        <f t="shared" si="27"/>
        <v>2000</v>
      </c>
      <c r="O32" s="16">
        <f t="shared" si="27"/>
        <v>2000</v>
      </c>
      <c r="P32" s="16">
        <f t="shared" si="27"/>
        <v>2000</v>
      </c>
      <c r="Q32" s="16">
        <f t="shared" si="27"/>
        <v>2000</v>
      </c>
      <c r="R32" s="16">
        <f t="shared" si="27"/>
        <v>2000</v>
      </c>
      <c r="S32" s="16">
        <f t="shared" si="27"/>
        <v>2291600</v>
      </c>
      <c r="T32" s="16">
        <f t="shared" si="27"/>
        <v>2000</v>
      </c>
      <c r="U32" s="16">
        <f t="shared" si="27"/>
        <v>2000</v>
      </c>
      <c r="V32" s="16">
        <f t="shared" si="27"/>
        <v>2000</v>
      </c>
      <c r="W32" s="16">
        <f t="shared" si="27"/>
        <v>2000</v>
      </c>
      <c r="X32" s="16">
        <f t="shared" si="27"/>
        <v>2000</v>
      </c>
      <c r="Y32" s="16">
        <f t="shared" si="27"/>
        <v>2000</v>
      </c>
      <c r="Z32" s="16">
        <f t="shared" si="27"/>
        <v>2000</v>
      </c>
      <c r="AA32" s="16">
        <f t="shared" si="27"/>
        <v>2000</v>
      </c>
      <c r="AB32" s="16">
        <f t="shared" si="27"/>
        <v>2000</v>
      </c>
      <c r="AC32" s="16">
        <f t="shared" si="27"/>
        <v>2000</v>
      </c>
      <c r="AD32" s="16">
        <f t="shared" si="27"/>
        <v>2000</v>
      </c>
      <c r="AE32" s="16">
        <f t="shared" si="27"/>
        <v>59551.87</v>
      </c>
      <c r="AF32" s="16">
        <f t="shared" si="27"/>
        <v>2000</v>
      </c>
      <c r="AG32" s="42">
        <f>SUM(AG33:AG38)</f>
        <v>4706751.87</v>
      </c>
    </row>
    <row r="33" spans="1:33" x14ac:dyDescent="0.3">
      <c r="A33" s="3" t="s">
        <v>16</v>
      </c>
      <c r="B33" s="3"/>
      <c r="C33" s="3"/>
      <c r="D33" s="22">
        <v>2289600</v>
      </c>
      <c r="E33" s="3"/>
      <c r="F33" s="3"/>
      <c r="G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2">
        <v>2289600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9">
        <f>SUM(B33:AF33)</f>
        <v>4579200</v>
      </c>
    </row>
    <row r="34" spans="1:33" x14ac:dyDescent="0.3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U34" s="3"/>
      <c r="V34" s="3"/>
      <c r="W34" s="3"/>
      <c r="X34" s="44"/>
      <c r="Y34" s="3"/>
      <c r="Z34" s="3"/>
      <c r="AA34" s="3"/>
      <c r="AB34" s="3"/>
      <c r="AC34" s="3"/>
      <c r="AE34" s="73">
        <v>57551.87</v>
      </c>
      <c r="AF34" s="3"/>
      <c r="AG34" s="79">
        <f>SUM(B34:AF34)</f>
        <v>57551.87</v>
      </c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27"/>
    </row>
    <row r="36" spans="1:33" x14ac:dyDescent="0.3">
      <c r="A36" s="3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27"/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27"/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2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27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7"/>
    </row>
    <row r="41" spans="1:33" x14ac:dyDescent="0.3">
      <c r="A41" s="10" t="s">
        <v>22</v>
      </c>
      <c r="B41" s="47">
        <f t="shared" ref="B41:AF41" si="28">B22-B25</f>
        <v>351329.92</v>
      </c>
      <c r="C41" s="47">
        <f t="shared" si="28"/>
        <v>361329.91999999998</v>
      </c>
      <c r="D41" s="47">
        <f t="shared" si="28"/>
        <v>-1928270.08</v>
      </c>
      <c r="E41" s="47">
        <f t="shared" si="28"/>
        <v>361329.91999999998</v>
      </c>
      <c r="F41" s="47">
        <f t="shared" si="28"/>
        <v>361329.91999999998</v>
      </c>
      <c r="G41" s="47">
        <f t="shared" si="28"/>
        <v>361329.91999999998</v>
      </c>
      <c r="H41" s="47">
        <f t="shared" si="28"/>
        <v>361329.91999999998</v>
      </c>
      <c r="I41" s="47">
        <f t="shared" si="28"/>
        <v>361329.91999999998</v>
      </c>
      <c r="J41" s="47">
        <f t="shared" si="28"/>
        <v>361329.91999999998</v>
      </c>
      <c r="K41" s="47">
        <f t="shared" si="28"/>
        <v>361329.91999999998</v>
      </c>
      <c r="L41" s="47">
        <f t="shared" si="28"/>
        <v>361329.91999999998</v>
      </c>
      <c r="M41" s="47">
        <f t="shared" si="28"/>
        <v>361329.91999999998</v>
      </c>
      <c r="N41" s="47">
        <f t="shared" si="28"/>
        <v>361329.91999999998</v>
      </c>
      <c r="O41" s="47">
        <f t="shared" si="28"/>
        <v>361329.91999999998</v>
      </c>
      <c r="P41" s="47">
        <f t="shared" si="28"/>
        <v>361329.91999999998</v>
      </c>
      <c r="Q41" s="47">
        <f t="shared" si="28"/>
        <v>361329.91999999998</v>
      </c>
      <c r="R41" s="47">
        <f t="shared" si="28"/>
        <v>361329.91999999998</v>
      </c>
      <c r="S41" s="47">
        <f t="shared" si="28"/>
        <v>-1928270.08</v>
      </c>
      <c r="T41" s="47">
        <f t="shared" si="28"/>
        <v>361329.91999999998</v>
      </c>
      <c r="U41" s="47">
        <f t="shared" si="28"/>
        <v>361329.91999999998</v>
      </c>
      <c r="V41" s="47">
        <f t="shared" si="28"/>
        <v>361329.91999999998</v>
      </c>
      <c r="W41" s="47">
        <f t="shared" si="28"/>
        <v>361329.91999999998</v>
      </c>
      <c r="X41" s="47">
        <f t="shared" si="28"/>
        <v>361329.91999999998</v>
      </c>
      <c r="Y41" s="47">
        <f t="shared" si="28"/>
        <v>361329.91999999998</v>
      </c>
      <c r="Z41" s="47">
        <f t="shared" si="28"/>
        <v>361329.91999999998</v>
      </c>
      <c r="AA41" s="47">
        <f t="shared" si="28"/>
        <v>361329.91999999998</v>
      </c>
      <c r="AB41" s="47">
        <f t="shared" si="28"/>
        <v>361329.91999999998</v>
      </c>
      <c r="AC41" s="47">
        <f t="shared" si="28"/>
        <v>361329.91999999998</v>
      </c>
      <c r="AD41" s="47">
        <f t="shared" si="28"/>
        <v>361329.91999999998</v>
      </c>
      <c r="AE41" s="47">
        <f t="shared" si="28"/>
        <v>303778.05</v>
      </c>
      <c r="AF41" s="47">
        <f t="shared" si="28"/>
        <v>244329.91999999998</v>
      </c>
      <c r="AG41" s="71">
        <f>SUM(B41:AF41)</f>
        <v>6437475.6499999985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27"/>
    </row>
    <row r="43" spans="1:33" x14ac:dyDescent="0.3">
      <c r="A43" s="7" t="s">
        <v>23</v>
      </c>
      <c r="B43" s="39">
        <f t="shared" ref="B43:U43" si="29">SUM(B44:B47)</f>
        <v>29611.199999999997</v>
      </c>
      <c r="C43" s="39">
        <f t="shared" si="29"/>
        <v>29611.199999999997</v>
      </c>
      <c r="D43" s="39">
        <f t="shared" si="29"/>
        <v>29611.199999999997</v>
      </c>
      <c r="E43" s="39">
        <f t="shared" si="29"/>
        <v>29611.199999999997</v>
      </c>
      <c r="F43" s="39">
        <f t="shared" si="29"/>
        <v>29611.199999999997</v>
      </c>
      <c r="G43" s="39">
        <f t="shared" si="29"/>
        <v>29611.199999999997</v>
      </c>
      <c r="H43" s="39">
        <f t="shared" si="29"/>
        <v>29611.199999999997</v>
      </c>
      <c r="I43" s="39">
        <f t="shared" si="29"/>
        <v>29611.199999999997</v>
      </c>
      <c r="J43" s="39">
        <f t="shared" si="29"/>
        <v>29611.199999999997</v>
      </c>
      <c r="K43" s="39">
        <f t="shared" si="29"/>
        <v>29611.199999999997</v>
      </c>
      <c r="L43" s="39">
        <f t="shared" si="29"/>
        <v>29611.199999999997</v>
      </c>
      <c r="M43" s="39">
        <f t="shared" si="29"/>
        <v>29611.199999999997</v>
      </c>
      <c r="N43" s="39">
        <f t="shared" si="29"/>
        <v>29611.199999999997</v>
      </c>
      <c r="O43" s="39">
        <f t="shared" si="29"/>
        <v>29611.199999999997</v>
      </c>
      <c r="P43" s="39">
        <f t="shared" si="29"/>
        <v>29611.199999999997</v>
      </c>
      <c r="Q43" s="39">
        <f t="shared" si="29"/>
        <v>29611.199999999997</v>
      </c>
      <c r="R43" s="39">
        <f t="shared" si="29"/>
        <v>29611.199999999997</v>
      </c>
      <c r="S43" s="39">
        <f t="shared" si="29"/>
        <v>29611.199999999997</v>
      </c>
      <c r="T43" s="39">
        <f t="shared" si="29"/>
        <v>29611.199999999997</v>
      </c>
      <c r="U43" s="39">
        <f t="shared" si="29"/>
        <v>29611.199999999997</v>
      </c>
      <c r="V43" s="39">
        <f>SUM(V45:V47)</f>
        <v>29611.199999999997</v>
      </c>
      <c r="W43" s="39">
        <f>SUM(W45:W47)</f>
        <v>29611.199999999997</v>
      </c>
      <c r="X43" s="39">
        <f t="shared" ref="X43:AF43" si="30">SUM(X44:X47)</f>
        <v>29611.199999999997</v>
      </c>
      <c r="Y43" s="39">
        <f t="shared" si="30"/>
        <v>29611.199999999997</v>
      </c>
      <c r="Z43" s="39">
        <f t="shared" si="30"/>
        <v>29611.199999999997</v>
      </c>
      <c r="AA43" s="39">
        <f t="shared" si="30"/>
        <v>29611.199999999997</v>
      </c>
      <c r="AB43" s="39">
        <f t="shared" si="30"/>
        <v>29611.199999999997</v>
      </c>
      <c r="AC43" s="39">
        <f t="shared" si="30"/>
        <v>29611.199999999997</v>
      </c>
      <c r="AD43" s="39">
        <f t="shared" si="30"/>
        <v>29611.199999999997</v>
      </c>
      <c r="AE43" s="39">
        <f t="shared" si="30"/>
        <v>945451.2</v>
      </c>
      <c r="AF43" s="39">
        <f t="shared" si="30"/>
        <v>29611.199999999997</v>
      </c>
      <c r="AG43" s="39">
        <f>SUM(B43:AF43)</f>
        <v>1833787.1999999995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27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8">
        <v>915840</v>
      </c>
      <c r="AF45" s="3"/>
      <c r="AG45" s="61">
        <f>SUM(B45:AF45)</f>
        <v>915840</v>
      </c>
    </row>
    <row r="46" spans="1:33" x14ac:dyDescent="0.3">
      <c r="A46" s="3" t="s">
        <v>24</v>
      </c>
      <c r="B46" s="22">
        <f>6%*B4</f>
        <v>29611.199999999997</v>
      </c>
      <c r="C46" s="22">
        <f>6%*C4</f>
        <v>29611.199999999997</v>
      </c>
      <c r="D46" s="22">
        <f>6%*D4</f>
        <v>29611.199999999997</v>
      </c>
      <c r="E46" s="22">
        <f>6%*E4</f>
        <v>29611.199999999997</v>
      </c>
      <c r="F46" s="22">
        <f>6%*F4</f>
        <v>29611.199999999997</v>
      </c>
      <c r="G46" s="22">
        <f>6%*G4</f>
        <v>29611.199999999997</v>
      </c>
      <c r="H46" s="22">
        <f>6%*H4</f>
        <v>29611.199999999997</v>
      </c>
      <c r="I46" s="22">
        <f>6%*I4</f>
        <v>29611.199999999997</v>
      </c>
      <c r="J46" s="22">
        <f>6%*J4</f>
        <v>29611.199999999997</v>
      </c>
      <c r="K46" s="22">
        <f>6%*K4</f>
        <v>29611.199999999997</v>
      </c>
      <c r="L46" s="22">
        <f>6%*L4</f>
        <v>29611.199999999997</v>
      </c>
      <c r="M46" s="22">
        <f>6%*M4</f>
        <v>29611.199999999997</v>
      </c>
      <c r="N46" s="22">
        <f>6%*N4</f>
        <v>29611.199999999997</v>
      </c>
      <c r="O46" s="22">
        <f>6%*O4</f>
        <v>29611.199999999997</v>
      </c>
      <c r="P46" s="22">
        <f>6%*P4</f>
        <v>29611.199999999997</v>
      </c>
      <c r="Q46" s="22">
        <f>6%*Q4</f>
        <v>29611.199999999997</v>
      </c>
      <c r="R46" s="22">
        <f>6%*R4</f>
        <v>29611.199999999997</v>
      </c>
      <c r="S46" s="22">
        <f>6%*S4</f>
        <v>29611.199999999997</v>
      </c>
      <c r="T46" s="22">
        <f>6%*T4</f>
        <v>29611.199999999997</v>
      </c>
      <c r="U46" s="22">
        <f>6%*U4</f>
        <v>29611.199999999997</v>
      </c>
      <c r="V46" s="22">
        <f>6%*V4</f>
        <v>29611.199999999997</v>
      </c>
      <c r="W46" s="22">
        <f>6%*W4</f>
        <v>29611.199999999997</v>
      </c>
      <c r="X46" s="22">
        <f>6%*X4</f>
        <v>29611.199999999997</v>
      </c>
      <c r="Y46" s="22">
        <f>6%*Y4</f>
        <v>29611.199999999997</v>
      </c>
      <c r="Z46" s="22">
        <f>6%*Z4</f>
        <v>29611.199999999997</v>
      </c>
      <c r="AA46" s="22">
        <f>6%*AA4</f>
        <v>29611.199999999997</v>
      </c>
      <c r="AB46" s="22">
        <f>6%*AB4</f>
        <v>29611.199999999997</v>
      </c>
      <c r="AC46" s="22">
        <f>6%*AC4</f>
        <v>29611.199999999997</v>
      </c>
      <c r="AD46" s="22">
        <f>6%*AD4</f>
        <v>29611.199999999997</v>
      </c>
      <c r="AE46" s="22">
        <f>6%*AE4</f>
        <v>29611.199999999997</v>
      </c>
      <c r="AF46" s="22">
        <f>6%*AF4</f>
        <v>29611.199999999997</v>
      </c>
      <c r="AG46" s="19">
        <f>SUM(B46:AF46)</f>
        <v>917947.19999999949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7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7"/>
    </row>
    <row r="49" spans="1:33" x14ac:dyDescent="0.3">
      <c r="A49" s="10" t="s">
        <v>26</v>
      </c>
      <c r="B49" s="71">
        <f t="shared" ref="B49:AF49" si="31">B41-B43</f>
        <v>321718.71999999997</v>
      </c>
      <c r="C49" s="71">
        <f t="shared" si="31"/>
        <v>331718.71999999997</v>
      </c>
      <c r="D49" s="71">
        <f t="shared" si="31"/>
        <v>-1957881.28</v>
      </c>
      <c r="E49" s="71">
        <f t="shared" si="31"/>
        <v>331718.71999999997</v>
      </c>
      <c r="F49" s="71">
        <f t="shared" si="31"/>
        <v>331718.71999999997</v>
      </c>
      <c r="G49" s="71">
        <f t="shared" si="31"/>
        <v>331718.71999999997</v>
      </c>
      <c r="H49" s="71">
        <f t="shared" si="31"/>
        <v>331718.71999999997</v>
      </c>
      <c r="I49" s="71">
        <f t="shared" si="31"/>
        <v>331718.71999999997</v>
      </c>
      <c r="J49" s="71">
        <f t="shared" si="31"/>
        <v>331718.71999999997</v>
      </c>
      <c r="K49" s="71">
        <f t="shared" si="31"/>
        <v>331718.71999999997</v>
      </c>
      <c r="L49" s="71">
        <f t="shared" si="31"/>
        <v>331718.71999999997</v>
      </c>
      <c r="M49" s="71">
        <f t="shared" si="31"/>
        <v>331718.71999999997</v>
      </c>
      <c r="N49" s="71">
        <f t="shared" si="31"/>
        <v>331718.71999999997</v>
      </c>
      <c r="O49" s="71">
        <f t="shared" si="31"/>
        <v>331718.71999999997</v>
      </c>
      <c r="P49" s="71">
        <f t="shared" si="31"/>
        <v>331718.71999999997</v>
      </c>
      <c r="Q49" s="71">
        <f t="shared" si="31"/>
        <v>331718.71999999997</v>
      </c>
      <c r="R49" s="71">
        <f t="shared" si="31"/>
        <v>331718.71999999997</v>
      </c>
      <c r="S49" s="71">
        <f t="shared" si="31"/>
        <v>-1957881.28</v>
      </c>
      <c r="T49" s="71">
        <f t="shared" si="31"/>
        <v>331718.71999999997</v>
      </c>
      <c r="U49" s="71">
        <f t="shared" si="31"/>
        <v>331718.71999999997</v>
      </c>
      <c r="V49" s="71">
        <f t="shared" si="31"/>
        <v>331718.71999999997</v>
      </c>
      <c r="W49" s="71">
        <f t="shared" si="31"/>
        <v>331718.71999999997</v>
      </c>
      <c r="X49" s="71">
        <f t="shared" si="31"/>
        <v>331718.71999999997</v>
      </c>
      <c r="Y49" s="71">
        <f t="shared" si="31"/>
        <v>331718.71999999997</v>
      </c>
      <c r="Z49" s="71">
        <f t="shared" si="31"/>
        <v>331718.71999999997</v>
      </c>
      <c r="AA49" s="71">
        <f t="shared" si="31"/>
        <v>331718.71999999997</v>
      </c>
      <c r="AB49" s="71">
        <f t="shared" si="31"/>
        <v>331718.71999999997</v>
      </c>
      <c r="AC49" s="71">
        <f t="shared" si="31"/>
        <v>331718.71999999997</v>
      </c>
      <c r="AD49" s="71">
        <f t="shared" si="31"/>
        <v>331718.71999999997</v>
      </c>
      <c r="AE49" s="47">
        <f t="shared" si="31"/>
        <v>-641673.14999999991</v>
      </c>
      <c r="AF49" s="71">
        <f t="shared" si="31"/>
        <v>214718.71999999997</v>
      </c>
      <c r="AG49" s="71">
        <f>SUM(B49:AF49)</f>
        <v>4603688.4499999965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7:AF17 B11:AG11">
    <cfRule type="colorScale" priority="8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1">
      <colorScale>
        <cfvo type="min"/>
        <cfvo type="max"/>
        <color rgb="FFFFEF9C"/>
        <color rgb="FF63BE7B"/>
      </colorScale>
    </cfRule>
  </conditionalFormatting>
  <conditionalFormatting sqref="B12:AF12">
    <cfRule type="colorScale" priority="4">
      <colorScale>
        <cfvo type="min"/>
        <cfvo type="max"/>
        <color rgb="FFFFEF9C"/>
        <color rgb="FF63BE7B"/>
      </colorScale>
    </cfRule>
  </conditionalFormatting>
  <conditionalFormatting sqref="AA12:AG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12" formulaRange="1"/>
    <ignoredError sqref="U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P14" zoomScale="80" zoomScaleNormal="80" workbookViewId="0">
      <selection activeCell="AF49" sqref="AF49"/>
    </sheetView>
  </sheetViews>
  <sheetFormatPr defaultRowHeight="14.4" x14ac:dyDescent="0.3"/>
  <cols>
    <col min="1" max="1" width="48.5546875" bestFit="1" customWidth="1"/>
    <col min="2" max="17" width="14.5546875" bestFit="1" customWidth="1"/>
    <col min="18" max="19" width="14.109375" bestFit="1" customWidth="1"/>
    <col min="20" max="20" width="15.109375" bestFit="1" customWidth="1"/>
    <col min="21" max="31" width="14.109375" bestFit="1" customWidth="1"/>
    <col min="32" max="32" width="15.109375" bestFit="1" customWidth="1"/>
  </cols>
  <sheetData>
    <row r="1" spans="1:32" x14ac:dyDescent="0.3">
      <c r="A1" s="3"/>
      <c r="B1" s="84">
        <v>45231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9" t="s">
        <v>27</v>
      </c>
    </row>
    <row r="2" spans="1:32" x14ac:dyDescent="0.3">
      <c r="A2" s="3"/>
      <c r="B2" s="4">
        <v>44866</v>
      </c>
      <c r="C2" s="4">
        <v>44867</v>
      </c>
      <c r="D2" s="4">
        <v>44868</v>
      </c>
      <c r="E2" s="4">
        <v>44869</v>
      </c>
      <c r="F2" s="4">
        <v>44870</v>
      </c>
      <c r="G2" s="4">
        <v>44871</v>
      </c>
      <c r="H2" s="4">
        <v>44872</v>
      </c>
      <c r="I2" s="4">
        <v>44873</v>
      </c>
      <c r="J2" s="4">
        <v>44874</v>
      </c>
      <c r="K2" s="4">
        <v>44875</v>
      </c>
      <c r="L2" s="4">
        <v>44876</v>
      </c>
      <c r="M2" s="4">
        <v>44877</v>
      </c>
      <c r="N2" s="4">
        <v>44878</v>
      </c>
      <c r="O2" s="4">
        <v>44879</v>
      </c>
      <c r="P2" s="4">
        <v>44880</v>
      </c>
      <c r="Q2" s="4">
        <v>44881</v>
      </c>
      <c r="R2" s="4">
        <v>44882</v>
      </c>
      <c r="S2" s="4">
        <v>44883</v>
      </c>
      <c r="T2" s="4">
        <v>44884</v>
      </c>
      <c r="U2" s="4">
        <v>44885</v>
      </c>
      <c r="V2" s="4">
        <v>44886</v>
      </c>
      <c r="W2" s="4">
        <v>44887</v>
      </c>
      <c r="X2" s="4">
        <v>44888</v>
      </c>
      <c r="Y2" s="4">
        <v>44889</v>
      </c>
      <c r="Z2" s="4">
        <v>44890</v>
      </c>
      <c r="AA2" s="4">
        <v>44891</v>
      </c>
      <c r="AB2" s="4">
        <v>44892</v>
      </c>
      <c r="AC2" s="4">
        <v>44893</v>
      </c>
      <c r="AD2" s="4">
        <v>44894</v>
      </c>
      <c r="AE2" s="4">
        <v>44895</v>
      </c>
      <c r="AF2" s="89"/>
    </row>
    <row r="3" spans="1:32" x14ac:dyDescent="0.3">
      <c r="A3" s="5" t="s">
        <v>30</v>
      </c>
      <c r="B3" s="87">
        <v>15283200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26">
        <f>B3</f>
        <v>15283200</v>
      </c>
    </row>
    <row r="4" spans="1:32" x14ac:dyDescent="0.3">
      <c r="A4" s="7" t="s">
        <v>29</v>
      </c>
      <c r="B4" s="13">
        <f t="shared" ref="B4:AF4" si="0">SUM(B5:B8)</f>
        <v>509440</v>
      </c>
      <c r="C4" s="13">
        <f t="shared" si="0"/>
        <v>509440</v>
      </c>
      <c r="D4" s="13">
        <f t="shared" si="0"/>
        <v>509440</v>
      </c>
      <c r="E4" s="13">
        <f t="shared" si="0"/>
        <v>509440</v>
      </c>
      <c r="F4" s="13">
        <f t="shared" si="0"/>
        <v>509440</v>
      </c>
      <c r="G4" s="13">
        <f t="shared" si="0"/>
        <v>509440</v>
      </c>
      <c r="H4" s="13">
        <f t="shared" si="0"/>
        <v>509440</v>
      </c>
      <c r="I4" s="13">
        <f t="shared" si="0"/>
        <v>509440</v>
      </c>
      <c r="J4" s="13">
        <f t="shared" si="0"/>
        <v>509440</v>
      </c>
      <c r="K4" s="13">
        <f t="shared" si="0"/>
        <v>509440</v>
      </c>
      <c r="L4" s="13">
        <f t="shared" si="0"/>
        <v>509440</v>
      </c>
      <c r="M4" s="13">
        <f t="shared" si="0"/>
        <v>509440</v>
      </c>
      <c r="N4" s="13">
        <f t="shared" si="0"/>
        <v>509440</v>
      </c>
      <c r="O4" s="13">
        <f t="shared" si="0"/>
        <v>509440</v>
      </c>
      <c r="P4" s="13">
        <f t="shared" si="0"/>
        <v>509440</v>
      </c>
      <c r="Q4" s="13">
        <f t="shared" si="0"/>
        <v>509440</v>
      </c>
      <c r="R4" s="13">
        <f t="shared" si="0"/>
        <v>509440</v>
      </c>
      <c r="S4" s="13">
        <f t="shared" si="0"/>
        <v>509440</v>
      </c>
      <c r="T4" s="13">
        <f t="shared" si="0"/>
        <v>509440</v>
      </c>
      <c r="U4" s="13">
        <f t="shared" si="0"/>
        <v>509440</v>
      </c>
      <c r="V4" s="13">
        <f t="shared" si="0"/>
        <v>509440</v>
      </c>
      <c r="W4" s="13">
        <f t="shared" si="0"/>
        <v>509440</v>
      </c>
      <c r="X4" s="13">
        <f t="shared" si="0"/>
        <v>509440</v>
      </c>
      <c r="Y4" s="13">
        <f t="shared" si="0"/>
        <v>509440</v>
      </c>
      <c r="Z4" s="13">
        <f t="shared" si="0"/>
        <v>509440</v>
      </c>
      <c r="AA4" s="13">
        <f t="shared" si="0"/>
        <v>509440</v>
      </c>
      <c r="AB4" s="13">
        <f t="shared" si="0"/>
        <v>509440</v>
      </c>
      <c r="AC4" s="13">
        <f t="shared" si="0"/>
        <v>509440</v>
      </c>
      <c r="AD4" s="13">
        <f t="shared" si="0"/>
        <v>509440</v>
      </c>
      <c r="AE4" s="13">
        <f t="shared" si="0"/>
        <v>509440</v>
      </c>
      <c r="AF4" s="14">
        <f t="shared" si="0"/>
        <v>15283200</v>
      </c>
    </row>
    <row r="5" spans="1:32" x14ac:dyDescent="0.3">
      <c r="A5" s="3" t="s">
        <v>0</v>
      </c>
      <c r="B5" s="22">
        <v>127360</v>
      </c>
      <c r="C5" s="22">
        <v>127360</v>
      </c>
      <c r="D5" s="22">
        <v>127360</v>
      </c>
      <c r="E5" s="22">
        <v>127360</v>
      </c>
      <c r="F5" s="22">
        <v>127360</v>
      </c>
      <c r="G5" s="22">
        <v>127360</v>
      </c>
      <c r="H5" s="22">
        <v>127360</v>
      </c>
      <c r="I5" s="22">
        <v>127360</v>
      </c>
      <c r="J5" s="22">
        <v>127360</v>
      </c>
      <c r="K5" s="22">
        <v>127360</v>
      </c>
      <c r="L5" s="22">
        <v>127360</v>
      </c>
      <c r="M5" s="22">
        <v>127360</v>
      </c>
      <c r="N5" s="22">
        <v>127360</v>
      </c>
      <c r="O5" s="22">
        <v>127360</v>
      </c>
      <c r="P5" s="22">
        <v>127360</v>
      </c>
      <c r="Q5" s="22">
        <v>127360</v>
      </c>
      <c r="R5" s="22">
        <v>127360</v>
      </c>
      <c r="S5" s="22">
        <v>127360</v>
      </c>
      <c r="T5" s="22">
        <v>127360</v>
      </c>
      <c r="U5" s="22">
        <v>127360</v>
      </c>
      <c r="V5" s="22">
        <v>127360</v>
      </c>
      <c r="W5" s="22">
        <v>127360</v>
      </c>
      <c r="X5" s="22">
        <v>127360</v>
      </c>
      <c r="Y5" s="22">
        <v>127360</v>
      </c>
      <c r="Z5" s="22">
        <v>127360</v>
      </c>
      <c r="AA5" s="22">
        <v>127360</v>
      </c>
      <c r="AB5" s="22">
        <v>127360</v>
      </c>
      <c r="AC5" s="22">
        <v>127360</v>
      </c>
      <c r="AD5" s="22">
        <v>127360</v>
      </c>
      <c r="AE5" s="22">
        <v>127360</v>
      </c>
      <c r="AF5" s="43">
        <f>SUM(B5:AE5)</f>
        <v>3820800</v>
      </c>
    </row>
    <row r="6" spans="1:32" x14ac:dyDescent="0.3">
      <c r="A6" s="3" t="s">
        <v>1</v>
      </c>
      <c r="B6" s="22">
        <v>127360</v>
      </c>
      <c r="C6" s="22">
        <v>127360</v>
      </c>
      <c r="D6" s="22">
        <v>127360</v>
      </c>
      <c r="E6" s="22">
        <v>127360</v>
      </c>
      <c r="F6" s="22">
        <v>127360</v>
      </c>
      <c r="G6" s="22">
        <v>127360</v>
      </c>
      <c r="H6" s="22">
        <v>127360</v>
      </c>
      <c r="I6" s="22">
        <v>127360</v>
      </c>
      <c r="J6" s="22">
        <v>127360</v>
      </c>
      <c r="K6" s="22">
        <v>127360</v>
      </c>
      <c r="L6" s="22">
        <v>127360</v>
      </c>
      <c r="M6" s="22">
        <v>127360</v>
      </c>
      <c r="N6" s="22">
        <v>127360</v>
      </c>
      <c r="O6" s="22">
        <v>127360</v>
      </c>
      <c r="P6" s="22">
        <v>127360</v>
      </c>
      <c r="Q6" s="22">
        <v>127360</v>
      </c>
      <c r="R6" s="22">
        <v>127360</v>
      </c>
      <c r="S6" s="22">
        <v>127360</v>
      </c>
      <c r="T6" s="22">
        <v>127360</v>
      </c>
      <c r="U6" s="22">
        <v>127360</v>
      </c>
      <c r="V6" s="22">
        <v>127360</v>
      </c>
      <c r="W6" s="22">
        <v>127360</v>
      </c>
      <c r="X6" s="22">
        <v>127360</v>
      </c>
      <c r="Y6" s="22">
        <v>127360</v>
      </c>
      <c r="Z6" s="22">
        <v>127360</v>
      </c>
      <c r="AA6" s="22">
        <v>127360</v>
      </c>
      <c r="AB6" s="22">
        <v>127360</v>
      </c>
      <c r="AC6" s="22">
        <v>127360</v>
      </c>
      <c r="AD6" s="22">
        <v>127360</v>
      </c>
      <c r="AE6" s="22">
        <v>127360</v>
      </c>
      <c r="AF6" s="43">
        <f>SUM(B6:AE6)</f>
        <v>3820800</v>
      </c>
    </row>
    <row r="7" spans="1:32" x14ac:dyDescent="0.3">
      <c r="A7" s="3" t="s">
        <v>2</v>
      </c>
      <c r="B7" s="22">
        <v>127360</v>
      </c>
      <c r="C7" s="22">
        <v>127360</v>
      </c>
      <c r="D7" s="22">
        <v>127360</v>
      </c>
      <c r="E7" s="22">
        <v>127360</v>
      </c>
      <c r="F7" s="22">
        <v>127360</v>
      </c>
      <c r="G7" s="22">
        <v>127360</v>
      </c>
      <c r="H7" s="22">
        <v>127360</v>
      </c>
      <c r="I7" s="22">
        <v>127360</v>
      </c>
      <c r="J7" s="22">
        <v>127360</v>
      </c>
      <c r="K7" s="22">
        <v>127360</v>
      </c>
      <c r="L7" s="22">
        <v>127360</v>
      </c>
      <c r="M7" s="22">
        <v>127360</v>
      </c>
      <c r="N7" s="22">
        <v>127360</v>
      </c>
      <c r="O7" s="22">
        <v>127360</v>
      </c>
      <c r="P7" s="22">
        <v>127360</v>
      </c>
      <c r="Q7" s="22">
        <v>127360</v>
      </c>
      <c r="R7" s="22">
        <v>127360</v>
      </c>
      <c r="S7" s="22">
        <v>127360</v>
      </c>
      <c r="T7" s="22">
        <v>127360</v>
      </c>
      <c r="U7" s="22">
        <v>127360</v>
      </c>
      <c r="V7" s="22">
        <v>127360</v>
      </c>
      <c r="W7" s="22">
        <v>127360</v>
      </c>
      <c r="X7" s="22">
        <v>127360</v>
      </c>
      <c r="Y7" s="22">
        <v>127360</v>
      </c>
      <c r="Z7" s="22">
        <v>127360</v>
      </c>
      <c r="AA7" s="22">
        <v>127360</v>
      </c>
      <c r="AB7" s="22">
        <v>127360</v>
      </c>
      <c r="AC7" s="22">
        <v>127360</v>
      </c>
      <c r="AD7" s="22">
        <v>127360</v>
      </c>
      <c r="AE7" s="22">
        <v>127360</v>
      </c>
      <c r="AF7" s="43">
        <f>SUM(B7:AE7)</f>
        <v>3820800</v>
      </c>
    </row>
    <row r="8" spans="1:32" x14ac:dyDescent="0.3">
      <c r="A8" s="3" t="s">
        <v>3</v>
      </c>
      <c r="B8" s="22">
        <v>127360</v>
      </c>
      <c r="C8" s="22">
        <v>127360</v>
      </c>
      <c r="D8" s="22">
        <v>127360</v>
      </c>
      <c r="E8" s="22">
        <v>127360</v>
      </c>
      <c r="F8" s="22">
        <v>127360</v>
      </c>
      <c r="G8" s="22">
        <v>127360</v>
      </c>
      <c r="H8" s="22">
        <v>127360</v>
      </c>
      <c r="I8" s="22">
        <v>127360</v>
      </c>
      <c r="J8" s="22">
        <v>127360</v>
      </c>
      <c r="K8" s="22">
        <v>127360</v>
      </c>
      <c r="L8" s="22">
        <v>127360</v>
      </c>
      <c r="M8" s="22">
        <v>127360</v>
      </c>
      <c r="N8" s="22">
        <v>127360</v>
      </c>
      <c r="O8" s="22">
        <v>127360</v>
      </c>
      <c r="P8" s="22">
        <v>127360</v>
      </c>
      <c r="Q8" s="22">
        <v>127360</v>
      </c>
      <c r="R8" s="22">
        <v>127360</v>
      </c>
      <c r="S8" s="22">
        <v>127360</v>
      </c>
      <c r="T8" s="22">
        <v>127360</v>
      </c>
      <c r="U8" s="22">
        <v>127360</v>
      </c>
      <c r="V8" s="22">
        <v>127360</v>
      </c>
      <c r="W8" s="22">
        <v>127360</v>
      </c>
      <c r="X8" s="22">
        <v>127360</v>
      </c>
      <c r="Y8" s="22">
        <v>127360</v>
      </c>
      <c r="Z8" s="22">
        <v>127360</v>
      </c>
      <c r="AA8" s="22">
        <v>127360</v>
      </c>
      <c r="AB8" s="22">
        <v>127360</v>
      </c>
      <c r="AC8" s="22">
        <v>127360</v>
      </c>
      <c r="AD8" s="22">
        <v>127360</v>
      </c>
      <c r="AE8" s="22">
        <v>127360</v>
      </c>
      <c r="AF8" s="43">
        <f>SUM(B8:AE8)</f>
        <v>3820800</v>
      </c>
    </row>
    <row r="9" spans="1:32" x14ac:dyDescent="0.3">
      <c r="AF9" s="45"/>
    </row>
    <row r="10" spans="1:32" x14ac:dyDescent="0.3">
      <c r="A10" s="3"/>
      <c r="B10" s="3"/>
      <c r="C10" s="3"/>
      <c r="D10" s="3"/>
      <c r="E10" s="3"/>
      <c r="F10" s="3"/>
      <c r="G10" s="49" t="s">
        <v>51</v>
      </c>
      <c r="H10" s="3"/>
      <c r="I10" s="3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4"/>
      <c r="W10" s="34"/>
      <c r="X10" s="34"/>
      <c r="Y10" s="34"/>
      <c r="Z10" s="34"/>
      <c r="AA10" s="34"/>
      <c r="AB10" s="34"/>
      <c r="AC10" s="3"/>
      <c r="AD10" s="3"/>
      <c r="AE10" s="3"/>
      <c r="AF10" s="45"/>
    </row>
    <row r="11" spans="1:32" x14ac:dyDescent="0.3">
      <c r="A11" s="10" t="s">
        <v>34</v>
      </c>
      <c r="B11" s="28">
        <v>3980</v>
      </c>
      <c r="C11" s="28">
        <v>3980</v>
      </c>
      <c r="D11" s="28">
        <v>3980</v>
      </c>
      <c r="E11" s="28">
        <v>3980</v>
      </c>
      <c r="F11" s="28">
        <v>3980</v>
      </c>
      <c r="G11" s="28">
        <v>3980</v>
      </c>
      <c r="H11" s="28">
        <v>3980</v>
      </c>
      <c r="I11" s="28">
        <v>3980</v>
      </c>
      <c r="J11" s="28">
        <v>3980</v>
      </c>
      <c r="K11" s="28">
        <v>3980</v>
      </c>
      <c r="L11" s="28">
        <v>3980</v>
      </c>
      <c r="M11" s="28">
        <v>3980</v>
      </c>
      <c r="N11" s="28">
        <v>3980</v>
      </c>
      <c r="O11" s="28">
        <v>3980</v>
      </c>
      <c r="P11" s="28">
        <v>3980</v>
      </c>
      <c r="Q11" s="28">
        <v>3980</v>
      </c>
      <c r="R11" s="28">
        <v>3980</v>
      </c>
      <c r="S11" s="28">
        <v>3980</v>
      </c>
      <c r="T11" s="28">
        <v>3980</v>
      </c>
      <c r="U11" s="28">
        <v>3980</v>
      </c>
      <c r="V11" s="28">
        <v>3980</v>
      </c>
      <c r="W11" s="28">
        <v>3980</v>
      </c>
      <c r="X11" s="28">
        <v>3980</v>
      </c>
      <c r="Y11" s="28">
        <v>3980</v>
      </c>
      <c r="Z11" s="28">
        <v>3980</v>
      </c>
      <c r="AA11" s="28">
        <v>3980</v>
      </c>
      <c r="AB11" s="28">
        <v>3980</v>
      </c>
      <c r="AC11" s="28">
        <v>3980</v>
      </c>
      <c r="AD11" s="28">
        <v>3980</v>
      </c>
      <c r="AE11" s="28">
        <v>3980</v>
      </c>
      <c r="AF11" s="28">
        <v>3980</v>
      </c>
    </row>
    <row r="12" spans="1:32" x14ac:dyDescent="0.3">
      <c r="A12" s="10" t="s">
        <v>46</v>
      </c>
      <c r="B12" s="28">
        <f>SUM(B13:B16)</f>
        <v>6060</v>
      </c>
      <c r="C12" s="53">
        <f>B12-128</f>
        <v>5932</v>
      </c>
      <c r="D12" s="53">
        <f>C12-128</f>
        <v>5804</v>
      </c>
      <c r="E12" s="53">
        <f t="shared" ref="E12:AE12" si="1">D12-128</f>
        <v>5676</v>
      </c>
      <c r="F12" s="53">
        <f t="shared" si="1"/>
        <v>5548</v>
      </c>
      <c r="G12" s="53">
        <f>SUM(G13:G16)</f>
        <v>11548</v>
      </c>
      <c r="H12" s="53">
        <f t="shared" si="1"/>
        <v>11420</v>
      </c>
      <c r="I12" s="53">
        <f t="shared" si="1"/>
        <v>11292</v>
      </c>
      <c r="J12" s="53">
        <f t="shared" si="1"/>
        <v>11164</v>
      </c>
      <c r="K12" s="53">
        <f t="shared" si="1"/>
        <v>11036</v>
      </c>
      <c r="L12" s="53">
        <f t="shared" si="1"/>
        <v>10908</v>
      </c>
      <c r="M12" s="53">
        <f t="shared" si="1"/>
        <v>10780</v>
      </c>
      <c r="N12" s="53">
        <f t="shared" si="1"/>
        <v>10652</v>
      </c>
      <c r="O12" s="53">
        <f t="shared" si="1"/>
        <v>10524</v>
      </c>
      <c r="P12" s="53">
        <f t="shared" si="1"/>
        <v>10396</v>
      </c>
      <c r="Q12" s="53">
        <f t="shared" si="1"/>
        <v>10268</v>
      </c>
      <c r="R12" s="53">
        <f t="shared" si="1"/>
        <v>10140</v>
      </c>
      <c r="S12" s="53">
        <f t="shared" si="1"/>
        <v>10012</v>
      </c>
      <c r="T12" s="53">
        <f t="shared" si="1"/>
        <v>9884</v>
      </c>
      <c r="U12" s="53">
        <f t="shared" si="1"/>
        <v>9756</v>
      </c>
      <c r="V12" s="53">
        <f t="shared" si="1"/>
        <v>9628</v>
      </c>
      <c r="W12" s="53">
        <f t="shared" si="1"/>
        <v>9500</v>
      </c>
      <c r="X12" s="53">
        <f t="shared" si="1"/>
        <v>9372</v>
      </c>
      <c r="Y12" s="53">
        <f t="shared" si="1"/>
        <v>9244</v>
      </c>
      <c r="Z12" s="53">
        <f t="shared" si="1"/>
        <v>9116</v>
      </c>
      <c r="AA12" s="53">
        <f t="shared" si="1"/>
        <v>8988</v>
      </c>
      <c r="AB12" s="53">
        <f t="shared" si="1"/>
        <v>8860</v>
      </c>
      <c r="AC12" s="53">
        <f t="shared" si="1"/>
        <v>8732</v>
      </c>
      <c r="AD12" s="53">
        <f t="shared" si="1"/>
        <v>8604</v>
      </c>
      <c r="AE12" s="53">
        <f t="shared" si="1"/>
        <v>8476</v>
      </c>
      <c r="AF12" s="54">
        <f t="shared" ref="AF12:AF17" si="2">AE12</f>
        <v>8476</v>
      </c>
    </row>
    <row r="13" spans="1:32" x14ac:dyDescent="0.3">
      <c r="A13" s="11" t="s">
        <v>42</v>
      </c>
      <c r="B13" s="22">
        <v>1515</v>
      </c>
      <c r="C13" s="29">
        <f t="shared" ref="C13:D16" si="3">B13-32</f>
        <v>1483</v>
      </c>
      <c r="D13" s="29">
        <f t="shared" si="3"/>
        <v>1451</v>
      </c>
      <c r="E13" s="29">
        <f t="shared" ref="E13:AE13" si="4">D13-32</f>
        <v>1419</v>
      </c>
      <c r="F13" s="29">
        <f t="shared" si="4"/>
        <v>1387</v>
      </c>
      <c r="G13" s="29">
        <v>2887</v>
      </c>
      <c r="H13" s="29">
        <f t="shared" si="4"/>
        <v>2855</v>
      </c>
      <c r="I13" s="29">
        <f t="shared" si="4"/>
        <v>2823</v>
      </c>
      <c r="J13" s="29">
        <f t="shared" si="4"/>
        <v>2791</v>
      </c>
      <c r="K13" s="29">
        <f t="shared" si="4"/>
        <v>2759</v>
      </c>
      <c r="L13" s="29">
        <f t="shared" si="4"/>
        <v>2727</v>
      </c>
      <c r="M13" s="29">
        <f t="shared" si="4"/>
        <v>2695</v>
      </c>
      <c r="N13" s="29">
        <f t="shared" si="4"/>
        <v>2663</v>
      </c>
      <c r="O13" s="29">
        <f t="shared" si="4"/>
        <v>2631</v>
      </c>
      <c r="P13" s="29">
        <f t="shared" si="4"/>
        <v>2599</v>
      </c>
      <c r="Q13" s="29">
        <f t="shared" si="4"/>
        <v>2567</v>
      </c>
      <c r="R13" s="29">
        <f t="shared" si="4"/>
        <v>2535</v>
      </c>
      <c r="S13" s="29">
        <f t="shared" si="4"/>
        <v>2503</v>
      </c>
      <c r="T13" s="29">
        <f t="shared" si="4"/>
        <v>2471</v>
      </c>
      <c r="U13" s="29">
        <f t="shared" si="4"/>
        <v>2439</v>
      </c>
      <c r="V13" s="29">
        <f t="shared" si="4"/>
        <v>2407</v>
      </c>
      <c r="W13" s="29">
        <f t="shared" si="4"/>
        <v>2375</v>
      </c>
      <c r="X13" s="29">
        <f t="shared" si="4"/>
        <v>2343</v>
      </c>
      <c r="Y13" s="29">
        <f t="shared" si="4"/>
        <v>2311</v>
      </c>
      <c r="Z13" s="29">
        <f t="shared" si="4"/>
        <v>2279</v>
      </c>
      <c r="AA13" s="29">
        <f t="shared" si="4"/>
        <v>2247</v>
      </c>
      <c r="AB13" s="29">
        <f t="shared" si="4"/>
        <v>2215</v>
      </c>
      <c r="AC13" s="29">
        <f t="shared" si="4"/>
        <v>2183</v>
      </c>
      <c r="AD13" s="29">
        <f t="shared" si="4"/>
        <v>2151</v>
      </c>
      <c r="AE13" s="29">
        <f t="shared" si="4"/>
        <v>2119</v>
      </c>
      <c r="AF13" s="29">
        <f t="shared" si="2"/>
        <v>2119</v>
      </c>
    </row>
    <row r="14" spans="1:32" x14ac:dyDescent="0.3">
      <c r="A14" s="11" t="s">
        <v>43</v>
      </c>
      <c r="B14" s="22">
        <v>1515</v>
      </c>
      <c r="C14" s="29">
        <f t="shared" si="3"/>
        <v>1483</v>
      </c>
      <c r="D14" s="29">
        <f t="shared" si="3"/>
        <v>1451</v>
      </c>
      <c r="E14" s="29">
        <f t="shared" ref="E14:AE14" si="5">D14-32</f>
        <v>1419</v>
      </c>
      <c r="F14" s="29">
        <f t="shared" si="5"/>
        <v>1387</v>
      </c>
      <c r="G14" s="29">
        <v>2887</v>
      </c>
      <c r="H14" s="29">
        <f t="shared" si="5"/>
        <v>2855</v>
      </c>
      <c r="I14" s="29">
        <f t="shared" si="5"/>
        <v>2823</v>
      </c>
      <c r="J14" s="29">
        <f t="shared" si="5"/>
        <v>2791</v>
      </c>
      <c r="K14" s="29">
        <f t="shared" si="5"/>
        <v>2759</v>
      </c>
      <c r="L14" s="29">
        <f t="shared" si="5"/>
        <v>2727</v>
      </c>
      <c r="M14" s="29">
        <f t="shared" si="5"/>
        <v>2695</v>
      </c>
      <c r="N14" s="29">
        <f t="shared" si="5"/>
        <v>2663</v>
      </c>
      <c r="O14" s="29">
        <f t="shared" si="5"/>
        <v>2631</v>
      </c>
      <c r="P14" s="29">
        <f t="shared" si="5"/>
        <v>2599</v>
      </c>
      <c r="Q14" s="29">
        <f t="shared" si="5"/>
        <v>2567</v>
      </c>
      <c r="R14" s="29">
        <f t="shared" si="5"/>
        <v>2535</v>
      </c>
      <c r="S14" s="29">
        <f t="shared" si="5"/>
        <v>2503</v>
      </c>
      <c r="T14" s="29">
        <f t="shared" si="5"/>
        <v>2471</v>
      </c>
      <c r="U14" s="29">
        <f t="shared" si="5"/>
        <v>2439</v>
      </c>
      <c r="V14" s="29">
        <f t="shared" si="5"/>
        <v>2407</v>
      </c>
      <c r="W14" s="29">
        <f t="shared" si="5"/>
        <v>2375</v>
      </c>
      <c r="X14" s="29">
        <f t="shared" si="5"/>
        <v>2343</v>
      </c>
      <c r="Y14" s="29">
        <f t="shared" si="5"/>
        <v>2311</v>
      </c>
      <c r="Z14" s="29">
        <f t="shared" si="5"/>
        <v>2279</v>
      </c>
      <c r="AA14" s="29">
        <f t="shared" si="5"/>
        <v>2247</v>
      </c>
      <c r="AB14" s="29">
        <f t="shared" si="5"/>
        <v>2215</v>
      </c>
      <c r="AC14" s="29">
        <f t="shared" si="5"/>
        <v>2183</v>
      </c>
      <c r="AD14" s="29">
        <f t="shared" si="5"/>
        <v>2151</v>
      </c>
      <c r="AE14" s="29">
        <f t="shared" si="5"/>
        <v>2119</v>
      </c>
      <c r="AF14" s="29">
        <f t="shared" si="2"/>
        <v>2119</v>
      </c>
    </row>
    <row r="15" spans="1:32" x14ac:dyDescent="0.3">
      <c r="A15" s="11" t="s">
        <v>44</v>
      </c>
      <c r="B15" s="22">
        <v>1515</v>
      </c>
      <c r="C15" s="29">
        <f t="shared" si="3"/>
        <v>1483</v>
      </c>
      <c r="D15" s="29">
        <f t="shared" si="3"/>
        <v>1451</v>
      </c>
      <c r="E15" s="29">
        <f t="shared" ref="E15:AE15" si="6">D15-32</f>
        <v>1419</v>
      </c>
      <c r="F15" s="29">
        <f t="shared" si="6"/>
        <v>1387</v>
      </c>
      <c r="G15" s="29">
        <v>2887</v>
      </c>
      <c r="H15" s="29">
        <f t="shared" si="6"/>
        <v>2855</v>
      </c>
      <c r="I15" s="29">
        <f t="shared" si="6"/>
        <v>2823</v>
      </c>
      <c r="J15" s="29">
        <f t="shared" si="6"/>
        <v>2791</v>
      </c>
      <c r="K15" s="29">
        <f t="shared" si="6"/>
        <v>2759</v>
      </c>
      <c r="L15" s="29">
        <f t="shared" si="6"/>
        <v>2727</v>
      </c>
      <c r="M15" s="29">
        <f t="shared" si="6"/>
        <v>2695</v>
      </c>
      <c r="N15" s="29">
        <f t="shared" si="6"/>
        <v>2663</v>
      </c>
      <c r="O15" s="29">
        <f t="shared" si="6"/>
        <v>2631</v>
      </c>
      <c r="P15" s="29">
        <f t="shared" si="6"/>
        <v>2599</v>
      </c>
      <c r="Q15" s="29">
        <f t="shared" si="6"/>
        <v>2567</v>
      </c>
      <c r="R15" s="29">
        <f t="shared" si="6"/>
        <v>2535</v>
      </c>
      <c r="S15" s="29">
        <f t="shared" si="6"/>
        <v>2503</v>
      </c>
      <c r="T15" s="29">
        <f t="shared" si="6"/>
        <v>2471</v>
      </c>
      <c r="U15" s="29">
        <f t="shared" si="6"/>
        <v>2439</v>
      </c>
      <c r="V15" s="29">
        <f t="shared" si="6"/>
        <v>2407</v>
      </c>
      <c r="W15" s="29">
        <f t="shared" si="6"/>
        <v>2375</v>
      </c>
      <c r="X15" s="29">
        <f t="shared" si="6"/>
        <v>2343</v>
      </c>
      <c r="Y15" s="29">
        <f t="shared" si="6"/>
        <v>2311</v>
      </c>
      <c r="Z15" s="29">
        <f t="shared" si="6"/>
        <v>2279</v>
      </c>
      <c r="AA15" s="29">
        <f t="shared" si="6"/>
        <v>2247</v>
      </c>
      <c r="AB15" s="29">
        <f t="shared" si="6"/>
        <v>2215</v>
      </c>
      <c r="AC15" s="29">
        <f t="shared" si="6"/>
        <v>2183</v>
      </c>
      <c r="AD15" s="29">
        <f t="shared" si="6"/>
        <v>2151</v>
      </c>
      <c r="AE15" s="29">
        <f t="shared" si="6"/>
        <v>2119</v>
      </c>
      <c r="AF15" s="29">
        <f t="shared" si="2"/>
        <v>2119</v>
      </c>
    </row>
    <row r="16" spans="1:32" x14ac:dyDescent="0.3">
      <c r="A16" s="11" t="s">
        <v>45</v>
      </c>
      <c r="B16" s="22">
        <v>1515</v>
      </c>
      <c r="C16" s="29">
        <f t="shared" si="3"/>
        <v>1483</v>
      </c>
      <c r="D16" s="29">
        <f t="shared" si="3"/>
        <v>1451</v>
      </c>
      <c r="E16" s="29">
        <f t="shared" ref="E16:AE16" si="7">D16-32</f>
        <v>1419</v>
      </c>
      <c r="F16" s="29">
        <f t="shared" si="7"/>
        <v>1387</v>
      </c>
      <c r="G16" s="29">
        <v>2887</v>
      </c>
      <c r="H16" s="29">
        <f t="shared" si="7"/>
        <v>2855</v>
      </c>
      <c r="I16" s="29">
        <f t="shared" si="7"/>
        <v>2823</v>
      </c>
      <c r="J16" s="29">
        <f t="shared" si="7"/>
        <v>2791</v>
      </c>
      <c r="K16" s="29">
        <f t="shared" si="7"/>
        <v>2759</v>
      </c>
      <c r="L16" s="29">
        <f t="shared" si="7"/>
        <v>2727</v>
      </c>
      <c r="M16" s="29">
        <f t="shared" si="7"/>
        <v>2695</v>
      </c>
      <c r="N16" s="29">
        <f t="shared" si="7"/>
        <v>2663</v>
      </c>
      <c r="O16" s="29">
        <f t="shared" si="7"/>
        <v>2631</v>
      </c>
      <c r="P16" s="29">
        <f t="shared" si="7"/>
        <v>2599</v>
      </c>
      <c r="Q16" s="29">
        <f t="shared" si="7"/>
        <v>2567</v>
      </c>
      <c r="R16" s="29">
        <f t="shared" si="7"/>
        <v>2535</v>
      </c>
      <c r="S16" s="29">
        <f t="shared" si="7"/>
        <v>2503</v>
      </c>
      <c r="T16" s="29">
        <f t="shared" si="7"/>
        <v>2471</v>
      </c>
      <c r="U16" s="29">
        <f t="shared" si="7"/>
        <v>2439</v>
      </c>
      <c r="V16" s="29">
        <f t="shared" si="7"/>
        <v>2407</v>
      </c>
      <c r="W16" s="29">
        <f t="shared" si="7"/>
        <v>2375</v>
      </c>
      <c r="X16" s="29">
        <f t="shared" si="7"/>
        <v>2343</v>
      </c>
      <c r="Y16" s="29">
        <f t="shared" si="7"/>
        <v>2311</v>
      </c>
      <c r="Z16" s="29">
        <f t="shared" si="7"/>
        <v>2279</v>
      </c>
      <c r="AA16" s="29">
        <f t="shared" si="7"/>
        <v>2247</v>
      </c>
      <c r="AB16" s="29">
        <f t="shared" si="7"/>
        <v>2215</v>
      </c>
      <c r="AC16" s="29">
        <f t="shared" si="7"/>
        <v>2183</v>
      </c>
      <c r="AD16" s="29">
        <f t="shared" si="7"/>
        <v>2151</v>
      </c>
      <c r="AE16" s="29">
        <f t="shared" si="7"/>
        <v>2119</v>
      </c>
      <c r="AF16" s="29">
        <f t="shared" si="2"/>
        <v>2119</v>
      </c>
    </row>
    <row r="17" spans="1:32" x14ac:dyDescent="0.3">
      <c r="A17" s="10" t="s">
        <v>41</v>
      </c>
      <c r="B17" s="28">
        <v>128</v>
      </c>
      <c r="C17" s="28">
        <v>128</v>
      </c>
      <c r="D17" s="28">
        <v>128</v>
      </c>
      <c r="E17" s="28">
        <v>128</v>
      </c>
      <c r="F17" s="28">
        <v>128</v>
      </c>
      <c r="G17" s="28">
        <v>128</v>
      </c>
      <c r="H17" s="28">
        <v>128</v>
      </c>
      <c r="I17" s="28">
        <v>128</v>
      </c>
      <c r="J17" s="28">
        <v>128</v>
      </c>
      <c r="K17" s="28">
        <v>128</v>
      </c>
      <c r="L17" s="28">
        <v>128</v>
      </c>
      <c r="M17" s="28">
        <v>128</v>
      </c>
      <c r="N17" s="28">
        <v>128</v>
      </c>
      <c r="O17" s="28">
        <v>128</v>
      </c>
      <c r="P17" s="28">
        <v>128</v>
      </c>
      <c r="Q17" s="28">
        <v>128</v>
      </c>
      <c r="R17" s="28">
        <v>128</v>
      </c>
      <c r="S17" s="28">
        <v>128</v>
      </c>
      <c r="T17" s="28">
        <v>128</v>
      </c>
      <c r="U17" s="28">
        <v>128</v>
      </c>
      <c r="V17" s="28">
        <v>128</v>
      </c>
      <c r="W17" s="28">
        <v>128</v>
      </c>
      <c r="X17" s="28">
        <v>128</v>
      </c>
      <c r="Y17" s="28">
        <v>128</v>
      </c>
      <c r="Z17" s="28">
        <v>128</v>
      </c>
      <c r="AA17" s="28">
        <v>128</v>
      </c>
      <c r="AB17" s="28">
        <v>128</v>
      </c>
      <c r="AC17" s="28">
        <v>128</v>
      </c>
      <c r="AD17" s="28">
        <v>128</v>
      </c>
      <c r="AE17" s="28">
        <v>128</v>
      </c>
      <c r="AF17" s="50">
        <f t="shared" si="2"/>
        <v>128</v>
      </c>
    </row>
    <row r="18" spans="1:3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5"/>
    </row>
    <row r="19" spans="1:32" x14ac:dyDescent="0.3">
      <c r="A19" s="7" t="s">
        <v>4</v>
      </c>
      <c r="B19" s="70">
        <v>134389.76000000001</v>
      </c>
      <c r="C19" s="70">
        <v>134389.76000000001</v>
      </c>
      <c r="D19" s="70">
        <v>134389.76000000001</v>
      </c>
      <c r="E19" s="70">
        <v>134389.76000000001</v>
      </c>
      <c r="F19" s="70">
        <v>134389.76000000001</v>
      </c>
      <c r="G19" s="70">
        <v>134389.76000000001</v>
      </c>
      <c r="H19" s="70">
        <v>134389.76000000001</v>
      </c>
      <c r="I19" s="70">
        <v>134389.76000000001</v>
      </c>
      <c r="J19" s="70">
        <v>134389.76000000001</v>
      </c>
      <c r="K19" s="70">
        <v>134389.76000000001</v>
      </c>
      <c r="L19" s="70">
        <v>134389.76000000001</v>
      </c>
      <c r="M19" s="70">
        <v>134389.76000000001</v>
      </c>
      <c r="N19" s="70">
        <v>134389.76000000001</v>
      </c>
      <c r="O19" s="70">
        <v>134389.76000000001</v>
      </c>
      <c r="P19" s="70">
        <v>134389.76000000001</v>
      </c>
      <c r="Q19" s="70">
        <v>134389.76000000001</v>
      </c>
      <c r="R19" s="70">
        <v>134389.76000000001</v>
      </c>
      <c r="S19" s="70">
        <v>134389.76000000001</v>
      </c>
      <c r="T19" s="70">
        <v>134389.76000000001</v>
      </c>
      <c r="U19" s="70">
        <v>134389.76000000001</v>
      </c>
      <c r="V19" s="70">
        <v>134389.76000000001</v>
      </c>
      <c r="W19" s="70">
        <v>134389.76000000001</v>
      </c>
      <c r="X19" s="70">
        <v>134389.76000000001</v>
      </c>
      <c r="Y19" s="70">
        <v>134389.76000000001</v>
      </c>
      <c r="Z19" s="70">
        <v>134389.76000000001</v>
      </c>
      <c r="AA19" s="70">
        <v>134389.76000000001</v>
      </c>
      <c r="AB19" s="70">
        <v>134389.76000000001</v>
      </c>
      <c r="AC19" s="70">
        <v>134389.76000000001</v>
      </c>
      <c r="AD19" s="70">
        <v>134389.76000000001</v>
      </c>
      <c r="AE19" s="70">
        <v>134389.76000000001</v>
      </c>
      <c r="AF19" s="39">
        <f>SUM(B19:AE19)</f>
        <v>4031692.799999997</v>
      </c>
    </row>
    <row r="20" spans="1:32" x14ac:dyDescent="0.3">
      <c r="A20" s="12" t="s">
        <v>5</v>
      </c>
      <c r="B20" s="32">
        <f t="shared" ref="B20:AF20" si="8">B19/B4</f>
        <v>0.26379899497487441</v>
      </c>
      <c r="C20" s="32">
        <f t="shared" si="8"/>
        <v>0.26379899497487441</v>
      </c>
      <c r="D20" s="32">
        <f t="shared" si="8"/>
        <v>0.26379899497487441</v>
      </c>
      <c r="E20" s="32">
        <f t="shared" si="8"/>
        <v>0.26379899497487441</v>
      </c>
      <c r="F20" s="32">
        <f t="shared" si="8"/>
        <v>0.26379899497487441</v>
      </c>
      <c r="G20" s="32">
        <f t="shared" si="8"/>
        <v>0.26379899497487441</v>
      </c>
      <c r="H20" s="32">
        <f t="shared" si="8"/>
        <v>0.26379899497487441</v>
      </c>
      <c r="I20" s="32">
        <f t="shared" si="8"/>
        <v>0.26379899497487441</v>
      </c>
      <c r="J20" s="32">
        <f t="shared" si="8"/>
        <v>0.26379899497487441</v>
      </c>
      <c r="K20" s="32">
        <f t="shared" si="8"/>
        <v>0.26379899497487441</v>
      </c>
      <c r="L20" s="32">
        <f t="shared" si="8"/>
        <v>0.26379899497487441</v>
      </c>
      <c r="M20" s="32">
        <f t="shared" si="8"/>
        <v>0.26379899497487441</v>
      </c>
      <c r="N20" s="32">
        <f t="shared" si="8"/>
        <v>0.26379899497487441</v>
      </c>
      <c r="O20" s="32">
        <f t="shared" si="8"/>
        <v>0.26379899497487441</v>
      </c>
      <c r="P20" s="32">
        <f t="shared" si="8"/>
        <v>0.26379899497487441</v>
      </c>
      <c r="Q20" s="32">
        <f t="shared" si="8"/>
        <v>0.26379899497487441</v>
      </c>
      <c r="R20" s="32">
        <f t="shared" si="8"/>
        <v>0.26379899497487441</v>
      </c>
      <c r="S20" s="32">
        <f t="shared" si="8"/>
        <v>0.26379899497487441</v>
      </c>
      <c r="T20" s="32">
        <f t="shared" si="8"/>
        <v>0.26379899497487441</v>
      </c>
      <c r="U20" s="32">
        <f t="shared" si="8"/>
        <v>0.26379899497487441</v>
      </c>
      <c r="V20" s="32">
        <f t="shared" si="8"/>
        <v>0.26379899497487441</v>
      </c>
      <c r="W20" s="32">
        <f t="shared" si="8"/>
        <v>0.26379899497487441</v>
      </c>
      <c r="X20" s="32">
        <f t="shared" si="8"/>
        <v>0.26379899497487441</v>
      </c>
      <c r="Y20" s="32">
        <f t="shared" si="8"/>
        <v>0.26379899497487441</v>
      </c>
      <c r="Z20" s="32">
        <f t="shared" si="8"/>
        <v>0.26379899497487441</v>
      </c>
      <c r="AA20" s="32">
        <f t="shared" si="8"/>
        <v>0.26379899497487441</v>
      </c>
      <c r="AB20" s="32">
        <f t="shared" si="8"/>
        <v>0.26379899497487441</v>
      </c>
      <c r="AC20" s="32">
        <f t="shared" si="8"/>
        <v>0.26379899497487441</v>
      </c>
      <c r="AD20" s="32">
        <f t="shared" si="8"/>
        <v>0.26379899497487441</v>
      </c>
      <c r="AE20" s="32">
        <f t="shared" si="8"/>
        <v>0.26379899497487441</v>
      </c>
      <c r="AF20" s="33">
        <f t="shared" si="8"/>
        <v>0.26379899497487419</v>
      </c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5"/>
    </row>
    <row r="22" spans="1:32" x14ac:dyDescent="0.3">
      <c r="A22" s="7" t="s">
        <v>6</v>
      </c>
      <c r="B22" s="37">
        <f t="shared" ref="B22:AF22" si="9">B4-B19</f>
        <v>375050.23999999999</v>
      </c>
      <c r="C22" s="37">
        <f t="shared" si="9"/>
        <v>375050.23999999999</v>
      </c>
      <c r="D22" s="37">
        <f t="shared" si="9"/>
        <v>375050.23999999999</v>
      </c>
      <c r="E22" s="37">
        <f t="shared" si="9"/>
        <v>375050.23999999999</v>
      </c>
      <c r="F22" s="37">
        <f t="shared" si="9"/>
        <v>375050.23999999999</v>
      </c>
      <c r="G22" s="37">
        <f t="shared" si="9"/>
        <v>375050.23999999999</v>
      </c>
      <c r="H22" s="37">
        <f t="shared" si="9"/>
        <v>375050.23999999999</v>
      </c>
      <c r="I22" s="37">
        <f t="shared" si="9"/>
        <v>375050.23999999999</v>
      </c>
      <c r="J22" s="37">
        <f t="shared" si="9"/>
        <v>375050.23999999999</v>
      </c>
      <c r="K22" s="37">
        <f t="shared" si="9"/>
        <v>375050.23999999999</v>
      </c>
      <c r="L22" s="37">
        <f t="shared" si="9"/>
        <v>375050.23999999999</v>
      </c>
      <c r="M22" s="37">
        <f t="shared" si="9"/>
        <v>375050.23999999999</v>
      </c>
      <c r="N22" s="37">
        <f t="shared" si="9"/>
        <v>375050.23999999999</v>
      </c>
      <c r="O22" s="37">
        <f t="shared" si="9"/>
        <v>375050.23999999999</v>
      </c>
      <c r="P22" s="37">
        <f t="shared" si="9"/>
        <v>375050.23999999999</v>
      </c>
      <c r="Q22" s="37">
        <f t="shared" si="9"/>
        <v>375050.23999999999</v>
      </c>
      <c r="R22" s="37">
        <f t="shared" si="9"/>
        <v>375050.23999999999</v>
      </c>
      <c r="S22" s="37">
        <f t="shared" si="9"/>
        <v>375050.23999999999</v>
      </c>
      <c r="T22" s="37">
        <f t="shared" si="9"/>
        <v>375050.23999999999</v>
      </c>
      <c r="U22" s="37">
        <f t="shared" si="9"/>
        <v>375050.23999999999</v>
      </c>
      <c r="V22" s="37">
        <f t="shared" si="9"/>
        <v>375050.23999999999</v>
      </c>
      <c r="W22" s="37">
        <f t="shared" si="9"/>
        <v>375050.23999999999</v>
      </c>
      <c r="X22" s="37">
        <f t="shared" si="9"/>
        <v>375050.23999999999</v>
      </c>
      <c r="Y22" s="37">
        <f t="shared" si="9"/>
        <v>375050.23999999999</v>
      </c>
      <c r="Z22" s="37">
        <f t="shared" si="9"/>
        <v>375050.23999999999</v>
      </c>
      <c r="AA22" s="37">
        <f t="shared" si="9"/>
        <v>375050.23999999999</v>
      </c>
      <c r="AB22" s="37">
        <f t="shared" si="9"/>
        <v>375050.23999999999</v>
      </c>
      <c r="AC22" s="37">
        <f t="shared" si="9"/>
        <v>375050.23999999999</v>
      </c>
      <c r="AD22" s="37">
        <f t="shared" si="9"/>
        <v>375050.23999999999</v>
      </c>
      <c r="AE22" s="37">
        <f t="shared" si="9"/>
        <v>375050.23999999999</v>
      </c>
      <c r="AF22" s="14">
        <f t="shared" si="9"/>
        <v>11251507.200000003</v>
      </c>
    </row>
    <row r="23" spans="1:32" x14ac:dyDescent="0.3">
      <c r="A23" s="12" t="s">
        <v>7</v>
      </c>
      <c r="B23" s="32">
        <f t="shared" ref="B23:AF23" si="10">B22/B4</f>
        <v>0.73620100502512564</v>
      </c>
      <c r="C23" s="32">
        <f t="shared" si="10"/>
        <v>0.73620100502512564</v>
      </c>
      <c r="D23" s="32">
        <f t="shared" si="10"/>
        <v>0.73620100502512564</v>
      </c>
      <c r="E23" s="32">
        <f t="shared" si="10"/>
        <v>0.73620100502512564</v>
      </c>
      <c r="F23" s="32">
        <f t="shared" si="10"/>
        <v>0.73620100502512564</v>
      </c>
      <c r="G23" s="32">
        <f t="shared" si="10"/>
        <v>0.73620100502512564</v>
      </c>
      <c r="H23" s="32">
        <f t="shared" si="10"/>
        <v>0.73620100502512564</v>
      </c>
      <c r="I23" s="32">
        <f t="shared" si="10"/>
        <v>0.73620100502512564</v>
      </c>
      <c r="J23" s="32">
        <f t="shared" si="10"/>
        <v>0.73620100502512564</v>
      </c>
      <c r="K23" s="32">
        <f t="shared" si="10"/>
        <v>0.73620100502512564</v>
      </c>
      <c r="L23" s="32">
        <f t="shared" si="10"/>
        <v>0.73620100502512564</v>
      </c>
      <c r="M23" s="32">
        <f t="shared" si="10"/>
        <v>0.73620100502512564</v>
      </c>
      <c r="N23" s="32">
        <f t="shared" si="10"/>
        <v>0.73620100502512564</v>
      </c>
      <c r="O23" s="32">
        <f t="shared" si="10"/>
        <v>0.73620100502512564</v>
      </c>
      <c r="P23" s="32">
        <f t="shared" si="10"/>
        <v>0.73620100502512564</v>
      </c>
      <c r="Q23" s="32">
        <f t="shared" si="10"/>
        <v>0.73620100502512564</v>
      </c>
      <c r="R23" s="32">
        <f t="shared" si="10"/>
        <v>0.73620100502512564</v>
      </c>
      <c r="S23" s="32">
        <f t="shared" si="10"/>
        <v>0.73620100502512564</v>
      </c>
      <c r="T23" s="32">
        <f t="shared" si="10"/>
        <v>0.73620100502512564</v>
      </c>
      <c r="U23" s="32">
        <f t="shared" si="10"/>
        <v>0.73620100502512564</v>
      </c>
      <c r="V23" s="32">
        <f t="shared" si="10"/>
        <v>0.73620100502512564</v>
      </c>
      <c r="W23" s="32">
        <f t="shared" si="10"/>
        <v>0.73620100502512564</v>
      </c>
      <c r="X23" s="32">
        <f t="shared" si="10"/>
        <v>0.73620100502512564</v>
      </c>
      <c r="Y23" s="32">
        <f t="shared" si="10"/>
        <v>0.73620100502512564</v>
      </c>
      <c r="Z23" s="32">
        <f t="shared" si="10"/>
        <v>0.73620100502512564</v>
      </c>
      <c r="AA23" s="32">
        <f t="shared" si="10"/>
        <v>0.73620100502512564</v>
      </c>
      <c r="AB23" s="32">
        <f t="shared" si="10"/>
        <v>0.73620100502512564</v>
      </c>
      <c r="AC23" s="32">
        <f t="shared" si="10"/>
        <v>0.73620100502512564</v>
      </c>
      <c r="AD23" s="32">
        <f t="shared" si="10"/>
        <v>0.73620100502512564</v>
      </c>
      <c r="AE23" s="32">
        <f t="shared" si="10"/>
        <v>0.73620100502512564</v>
      </c>
      <c r="AF23" s="33">
        <f t="shared" si="10"/>
        <v>0.73620100502512587</v>
      </c>
    </row>
    <row r="24" spans="1:3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5"/>
    </row>
    <row r="25" spans="1:32" x14ac:dyDescent="0.3">
      <c r="A25" s="7" t="s">
        <v>8</v>
      </c>
      <c r="B25" s="48">
        <f t="shared" ref="B25:AE25" si="11">B26+B32</f>
        <v>12000</v>
      </c>
      <c r="C25" s="48">
        <f t="shared" si="11"/>
        <v>2000</v>
      </c>
      <c r="D25" s="48">
        <f t="shared" si="11"/>
        <v>136287.71</v>
      </c>
      <c r="E25" s="48">
        <f t="shared" si="11"/>
        <v>158000</v>
      </c>
      <c r="F25" s="48">
        <f t="shared" si="11"/>
        <v>12430</v>
      </c>
      <c r="G25" s="48">
        <f t="shared" si="11"/>
        <v>7980</v>
      </c>
      <c r="H25" s="48">
        <f t="shared" si="11"/>
        <v>10980</v>
      </c>
      <c r="I25" s="48">
        <f t="shared" si="11"/>
        <v>7980</v>
      </c>
      <c r="J25" s="48">
        <f t="shared" si="11"/>
        <v>8490</v>
      </c>
      <c r="K25" s="48">
        <f t="shared" si="11"/>
        <v>5490</v>
      </c>
      <c r="L25" s="48">
        <f t="shared" si="11"/>
        <v>2000</v>
      </c>
      <c r="M25" s="48">
        <f t="shared" si="11"/>
        <v>2000</v>
      </c>
      <c r="N25" s="48">
        <f t="shared" si="11"/>
        <v>2000</v>
      </c>
      <c r="O25" s="48">
        <f t="shared" si="11"/>
        <v>2000</v>
      </c>
      <c r="P25" s="48">
        <f t="shared" si="11"/>
        <v>2000</v>
      </c>
      <c r="Q25" s="48">
        <f t="shared" si="11"/>
        <v>2000</v>
      </c>
      <c r="R25" s="48">
        <f t="shared" si="11"/>
        <v>2000</v>
      </c>
      <c r="S25" s="48">
        <f t="shared" si="11"/>
        <v>2000</v>
      </c>
      <c r="T25" s="48">
        <f t="shared" si="11"/>
        <v>2291600</v>
      </c>
      <c r="U25" s="48">
        <f t="shared" si="11"/>
        <v>2000</v>
      </c>
      <c r="V25" s="48">
        <f t="shared" si="11"/>
        <v>2000</v>
      </c>
      <c r="W25" s="48">
        <f t="shared" si="11"/>
        <v>2000</v>
      </c>
      <c r="X25" s="48">
        <f t="shared" si="11"/>
        <v>2000</v>
      </c>
      <c r="Y25" s="48">
        <f t="shared" si="11"/>
        <v>2000</v>
      </c>
      <c r="Z25" s="48">
        <f t="shared" si="11"/>
        <v>2000</v>
      </c>
      <c r="AA25" s="48">
        <f t="shared" si="11"/>
        <v>2000</v>
      </c>
      <c r="AB25" s="48">
        <f t="shared" si="11"/>
        <v>2000</v>
      </c>
      <c r="AC25" s="48">
        <f t="shared" si="11"/>
        <v>2000</v>
      </c>
      <c r="AD25" s="48">
        <f t="shared" si="11"/>
        <v>2000</v>
      </c>
      <c r="AE25" s="48">
        <f t="shared" si="11"/>
        <v>119000</v>
      </c>
      <c r="AF25" s="39">
        <f>SUM(B25:AE25)</f>
        <v>2808237.71</v>
      </c>
    </row>
    <row r="26" spans="1:32" x14ac:dyDescent="0.3">
      <c r="A26" s="15" t="s">
        <v>10</v>
      </c>
      <c r="B26" s="16">
        <f>SUM(B27:B30)</f>
        <v>2000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21">
        <f>SUM(AE27:AE30)</f>
        <v>117000</v>
      </c>
      <c r="AF26" s="50">
        <f>SUM(B26:AE26)</f>
        <v>119000</v>
      </c>
    </row>
    <row r="27" spans="1:32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2">
        <v>117000</v>
      </c>
      <c r="AF27" s="19">
        <f>SUM(B27:AE27)</f>
        <v>117000</v>
      </c>
    </row>
    <row r="28" spans="1:32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9">
        <f>SUM(B28:AE28)</f>
        <v>2000</v>
      </c>
    </row>
    <row r="29" spans="1:32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5"/>
    </row>
    <row r="30" spans="1:32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5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5"/>
    </row>
    <row r="32" spans="1:32" x14ac:dyDescent="0.3">
      <c r="A32" s="15" t="s">
        <v>15</v>
      </c>
      <c r="B32" s="16">
        <f>SUM('Ноя 2023'!B33:B38)</f>
        <v>10000</v>
      </c>
      <c r="C32" s="51">
        <f t="shared" ref="C32:AE32" si="12">SUM(C33:C38)</f>
        <v>2000</v>
      </c>
      <c r="D32" s="51">
        <f t="shared" si="12"/>
        <v>136287.71</v>
      </c>
      <c r="E32" s="51">
        <f t="shared" si="12"/>
        <v>158000</v>
      </c>
      <c r="F32" s="51">
        <f t="shared" si="12"/>
        <v>12430</v>
      </c>
      <c r="G32" s="51">
        <f t="shared" si="12"/>
        <v>7980</v>
      </c>
      <c r="H32" s="51">
        <f t="shared" si="12"/>
        <v>10980</v>
      </c>
      <c r="I32" s="51">
        <f t="shared" si="12"/>
        <v>7980</v>
      </c>
      <c r="J32" s="51">
        <f t="shared" si="12"/>
        <v>8490</v>
      </c>
      <c r="K32" s="51">
        <f t="shared" si="12"/>
        <v>5490</v>
      </c>
      <c r="L32" s="51">
        <f t="shared" si="12"/>
        <v>2000</v>
      </c>
      <c r="M32" s="51">
        <f t="shared" si="12"/>
        <v>2000</v>
      </c>
      <c r="N32" s="51">
        <f t="shared" si="12"/>
        <v>2000</v>
      </c>
      <c r="O32" s="51">
        <f t="shared" si="12"/>
        <v>2000</v>
      </c>
      <c r="P32" s="51">
        <f t="shared" si="12"/>
        <v>2000</v>
      </c>
      <c r="Q32" s="51">
        <f t="shared" si="12"/>
        <v>2000</v>
      </c>
      <c r="R32" s="16">
        <f t="shared" si="12"/>
        <v>2000</v>
      </c>
      <c r="S32" s="16">
        <f t="shared" si="12"/>
        <v>2000</v>
      </c>
      <c r="T32" s="16">
        <f t="shared" si="12"/>
        <v>2291600</v>
      </c>
      <c r="U32" s="16">
        <f t="shared" si="12"/>
        <v>2000</v>
      </c>
      <c r="V32" s="16">
        <f t="shared" si="12"/>
        <v>2000</v>
      </c>
      <c r="W32" s="16">
        <f t="shared" si="12"/>
        <v>2000</v>
      </c>
      <c r="X32" s="16">
        <f t="shared" si="12"/>
        <v>2000</v>
      </c>
      <c r="Y32" s="16">
        <f t="shared" si="12"/>
        <v>2000</v>
      </c>
      <c r="Z32" s="16">
        <f t="shared" si="12"/>
        <v>2000</v>
      </c>
      <c r="AA32" s="16">
        <f t="shared" si="12"/>
        <v>2000</v>
      </c>
      <c r="AB32" s="16">
        <f t="shared" si="12"/>
        <v>2000</v>
      </c>
      <c r="AC32" s="16">
        <f t="shared" si="12"/>
        <v>2000</v>
      </c>
      <c r="AD32" s="16">
        <f t="shared" si="12"/>
        <v>2000</v>
      </c>
      <c r="AE32" s="16">
        <f t="shared" si="12"/>
        <v>2000</v>
      </c>
      <c r="AF32" s="17">
        <f>SUM(B32:AE32)</f>
        <v>2689237.71</v>
      </c>
    </row>
    <row r="33" spans="1:32" x14ac:dyDescent="0.3">
      <c r="A33" s="3" t="s">
        <v>16</v>
      </c>
      <c r="B33" s="3"/>
      <c r="C33" s="3"/>
      <c r="D33" s="3"/>
      <c r="E33" s="3"/>
      <c r="F33" s="3"/>
      <c r="G33" s="3"/>
      <c r="H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2">
        <v>2289600</v>
      </c>
      <c r="U33" s="3"/>
      <c r="V33" s="3"/>
      <c r="W33" s="3"/>
      <c r="X33" s="34"/>
      <c r="Y33" s="3"/>
      <c r="Z33" s="3"/>
      <c r="AA33" s="3"/>
      <c r="AB33" s="3"/>
      <c r="AC33" s="3"/>
      <c r="AD33" s="3"/>
      <c r="AE33" s="3"/>
      <c r="AF33" s="19">
        <f>SUM(B33:AE33)</f>
        <v>2289600</v>
      </c>
    </row>
    <row r="34" spans="1:32" x14ac:dyDescent="0.3">
      <c r="A34" s="3" t="s">
        <v>17</v>
      </c>
      <c r="B34" s="44"/>
      <c r="C34" s="3"/>
      <c r="D34" s="76">
        <v>134287.71</v>
      </c>
      <c r="E34" s="44"/>
      <c r="F34" s="4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4"/>
      <c r="V34" s="3"/>
      <c r="W34" s="3"/>
      <c r="X34" s="3"/>
      <c r="Y34" s="44"/>
      <c r="Z34" s="3"/>
      <c r="AA34" s="3"/>
      <c r="AB34" s="3"/>
      <c r="AC34" s="3"/>
      <c r="AD34" s="3"/>
      <c r="AE34" s="3"/>
      <c r="AF34" s="81">
        <f>SUM(B34:AE34)</f>
        <v>134287.71</v>
      </c>
    </row>
    <row r="35" spans="1:32" x14ac:dyDescent="0.3">
      <c r="A35" s="3" t="s">
        <v>18</v>
      </c>
      <c r="B35" s="3"/>
      <c r="C35" s="3"/>
      <c r="D35" s="3"/>
      <c r="E35" s="18">
        <v>156000</v>
      </c>
      <c r="F35" s="18">
        <v>10430</v>
      </c>
      <c r="G35" s="18">
        <v>2980</v>
      </c>
      <c r="H35" s="18">
        <v>2980</v>
      </c>
      <c r="I35" s="18">
        <v>2980</v>
      </c>
      <c r="J35" s="18">
        <v>1490</v>
      </c>
      <c r="K35" s="18">
        <v>1490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9">
        <f>SUM(B35:AE35)</f>
        <v>178350</v>
      </c>
    </row>
    <row r="36" spans="1:32" x14ac:dyDescent="0.3">
      <c r="A36" s="3" t="s">
        <v>19</v>
      </c>
      <c r="B36" s="3"/>
      <c r="C36" s="3"/>
      <c r="D36" s="3"/>
      <c r="E36" s="3"/>
      <c r="F36" s="62"/>
      <c r="G36" s="62"/>
      <c r="H36" s="62"/>
      <c r="I36" s="62"/>
      <c r="J36" s="62"/>
      <c r="K36" s="6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9"/>
    </row>
    <row r="37" spans="1:32" x14ac:dyDescent="0.3">
      <c r="A37" s="3" t="s">
        <v>20</v>
      </c>
      <c r="B37" s="3"/>
      <c r="C37" s="3"/>
      <c r="D37" s="3"/>
      <c r="E37" s="3"/>
      <c r="F37" s="18"/>
      <c r="G37" s="18">
        <v>3000</v>
      </c>
      <c r="H37" s="18">
        <v>6000</v>
      </c>
      <c r="I37" s="18">
        <v>3000</v>
      </c>
      <c r="J37" s="18">
        <v>5000</v>
      </c>
      <c r="K37" s="18">
        <v>2000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9">
        <f>SUM(B37:AE37)</f>
        <v>19000</v>
      </c>
    </row>
    <row r="38" spans="1:32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43">
        <f>SUM(B38:AE38)</f>
        <v>68000</v>
      </c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5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5"/>
    </row>
    <row r="41" spans="1:32" x14ac:dyDescent="0.3">
      <c r="A41" s="10" t="s">
        <v>22</v>
      </c>
      <c r="B41" s="47">
        <f t="shared" ref="B41:AE41" si="13">B22-B25</f>
        <v>363050.23999999999</v>
      </c>
      <c r="C41" s="47">
        <f t="shared" si="13"/>
        <v>373050.24</v>
      </c>
      <c r="D41" s="47">
        <f t="shared" si="13"/>
        <v>238762.53</v>
      </c>
      <c r="E41" s="47">
        <f t="shared" si="13"/>
        <v>217050.23999999999</v>
      </c>
      <c r="F41" s="47">
        <f t="shared" si="13"/>
        <v>362620.24</v>
      </c>
      <c r="G41" s="47">
        <f t="shared" si="13"/>
        <v>367070.24</v>
      </c>
      <c r="H41" s="47">
        <f t="shared" si="13"/>
        <v>364070.24</v>
      </c>
      <c r="I41" s="47">
        <f t="shared" si="13"/>
        <v>367070.24</v>
      </c>
      <c r="J41" s="47">
        <f t="shared" si="13"/>
        <v>366560.24</v>
      </c>
      <c r="K41" s="47">
        <f t="shared" si="13"/>
        <v>369560.24</v>
      </c>
      <c r="L41" s="47">
        <f t="shared" si="13"/>
        <v>373050.24</v>
      </c>
      <c r="M41" s="47">
        <f t="shared" si="13"/>
        <v>373050.24</v>
      </c>
      <c r="N41" s="47">
        <f t="shared" si="13"/>
        <v>373050.24</v>
      </c>
      <c r="O41" s="47">
        <f t="shared" si="13"/>
        <v>373050.24</v>
      </c>
      <c r="P41" s="47">
        <f t="shared" si="13"/>
        <v>373050.24</v>
      </c>
      <c r="Q41" s="47">
        <f t="shared" si="13"/>
        <v>373050.24</v>
      </c>
      <c r="R41" s="47">
        <f t="shared" si="13"/>
        <v>373050.24</v>
      </c>
      <c r="S41" s="47">
        <f t="shared" si="13"/>
        <v>373050.24</v>
      </c>
      <c r="T41" s="47">
        <f t="shared" si="13"/>
        <v>-1916549.76</v>
      </c>
      <c r="U41" s="47">
        <f t="shared" si="13"/>
        <v>373050.24</v>
      </c>
      <c r="V41" s="47">
        <f t="shared" si="13"/>
        <v>373050.24</v>
      </c>
      <c r="W41" s="47">
        <f t="shared" si="13"/>
        <v>373050.24</v>
      </c>
      <c r="X41" s="47">
        <f t="shared" si="13"/>
        <v>373050.24</v>
      </c>
      <c r="Y41" s="47">
        <f t="shared" si="13"/>
        <v>373050.24</v>
      </c>
      <c r="Z41" s="47">
        <f t="shared" si="13"/>
        <v>373050.24</v>
      </c>
      <c r="AA41" s="47">
        <f t="shared" si="13"/>
        <v>373050.24</v>
      </c>
      <c r="AB41" s="47">
        <f t="shared" si="13"/>
        <v>373050.24</v>
      </c>
      <c r="AC41" s="47">
        <f t="shared" si="13"/>
        <v>373050.24</v>
      </c>
      <c r="AD41" s="47">
        <f t="shared" si="13"/>
        <v>373050.24</v>
      </c>
      <c r="AE41" s="47">
        <f t="shared" si="13"/>
        <v>256050.24</v>
      </c>
      <c r="AF41" s="47">
        <f>SUM(B41:AE41)</f>
        <v>8443269.4900000039</v>
      </c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5"/>
    </row>
    <row r="43" spans="1:32" x14ac:dyDescent="0.3">
      <c r="A43" s="7" t="s">
        <v>23</v>
      </c>
      <c r="B43" s="39">
        <f t="shared" ref="B43:AE43" si="14">SUM(B44:B47)</f>
        <v>30566.399999999998</v>
      </c>
      <c r="C43" s="39">
        <f t="shared" si="14"/>
        <v>30566.399999999998</v>
      </c>
      <c r="D43" s="39">
        <f t="shared" si="14"/>
        <v>30566.399999999998</v>
      </c>
      <c r="E43" s="39">
        <f t="shared" si="14"/>
        <v>30566.399999999998</v>
      </c>
      <c r="F43" s="39">
        <f t="shared" si="14"/>
        <v>30566.399999999998</v>
      </c>
      <c r="G43" s="39">
        <f t="shared" si="14"/>
        <v>30566.399999999998</v>
      </c>
      <c r="H43" s="39">
        <f t="shared" si="14"/>
        <v>30566.399999999998</v>
      </c>
      <c r="I43" s="39">
        <f t="shared" si="14"/>
        <v>30566.399999999998</v>
      </c>
      <c r="J43" s="39">
        <f t="shared" si="14"/>
        <v>30566.399999999998</v>
      </c>
      <c r="K43" s="39">
        <f t="shared" si="14"/>
        <v>30566.399999999998</v>
      </c>
      <c r="L43" s="39">
        <f t="shared" si="14"/>
        <v>30566.399999999998</v>
      </c>
      <c r="M43" s="39">
        <f t="shared" si="14"/>
        <v>30566.399999999998</v>
      </c>
      <c r="N43" s="39">
        <f t="shared" si="14"/>
        <v>30566.399999999998</v>
      </c>
      <c r="O43" s="39">
        <f t="shared" si="14"/>
        <v>30566.399999999998</v>
      </c>
      <c r="P43" s="39">
        <f t="shared" si="14"/>
        <v>30566.399999999998</v>
      </c>
      <c r="Q43" s="39">
        <f t="shared" si="14"/>
        <v>30566.399999999998</v>
      </c>
      <c r="R43" s="39">
        <f t="shared" si="14"/>
        <v>30566.399999999998</v>
      </c>
      <c r="S43" s="39">
        <f t="shared" si="14"/>
        <v>30566.399999999998</v>
      </c>
      <c r="T43" s="39">
        <f t="shared" si="14"/>
        <v>30566.399999999998</v>
      </c>
      <c r="U43" s="39">
        <f t="shared" si="14"/>
        <v>30566.399999999998</v>
      </c>
      <c r="V43" s="39">
        <f t="shared" si="14"/>
        <v>30566.399999999998</v>
      </c>
      <c r="W43" s="39">
        <f t="shared" si="14"/>
        <v>30566.399999999998</v>
      </c>
      <c r="X43" s="39">
        <f t="shared" si="14"/>
        <v>30566.399999999998</v>
      </c>
      <c r="Y43" s="39">
        <f t="shared" si="14"/>
        <v>30566.399999999998</v>
      </c>
      <c r="Z43" s="39">
        <f t="shared" si="14"/>
        <v>30566.399999999998</v>
      </c>
      <c r="AA43" s="39">
        <f t="shared" si="14"/>
        <v>30566.399999999998</v>
      </c>
      <c r="AB43" s="39">
        <f t="shared" si="14"/>
        <v>30566.399999999998</v>
      </c>
      <c r="AC43" s="39">
        <f t="shared" si="14"/>
        <v>30566.399999999998</v>
      </c>
      <c r="AD43" s="39">
        <f t="shared" si="14"/>
        <v>30566.399999999998</v>
      </c>
      <c r="AE43" s="39">
        <f t="shared" si="14"/>
        <v>30566.399999999998</v>
      </c>
      <c r="AF43" s="39">
        <f>SUM(B43:AE43)</f>
        <v>916992.00000000047</v>
      </c>
    </row>
    <row r="44" spans="1:32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5"/>
    </row>
    <row r="45" spans="1:32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45"/>
    </row>
    <row r="46" spans="1:32" x14ac:dyDescent="0.3">
      <c r="A46" s="3" t="s">
        <v>24</v>
      </c>
      <c r="B46" s="22">
        <f>6%*B4</f>
        <v>30566.399999999998</v>
      </c>
      <c r="C46" s="22">
        <f>6%*C4</f>
        <v>30566.399999999998</v>
      </c>
      <c r="D46" s="22">
        <f>6%*D4</f>
        <v>30566.399999999998</v>
      </c>
      <c r="E46" s="22">
        <f>6%*E4</f>
        <v>30566.399999999998</v>
      </c>
      <c r="F46" s="22">
        <f>6%*F4</f>
        <v>30566.399999999998</v>
      </c>
      <c r="G46" s="22">
        <f>6%*G4</f>
        <v>30566.399999999998</v>
      </c>
      <c r="H46" s="22">
        <f>6%*H4</f>
        <v>30566.399999999998</v>
      </c>
      <c r="I46" s="22">
        <f>6%*I4</f>
        <v>30566.399999999998</v>
      </c>
      <c r="J46" s="22">
        <f>6%*J4</f>
        <v>30566.399999999998</v>
      </c>
      <c r="K46" s="22">
        <f>6%*K4</f>
        <v>30566.399999999998</v>
      </c>
      <c r="L46" s="22">
        <f>6%*L4</f>
        <v>30566.399999999998</v>
      </c>
      <c r="M46" s="22">
        <f>6%*M4</f>
        <v>30566.399999999998</v>
      </c>
      <c r="N46" s="22">
        <f>6%*N4</f>
        <v>30566.399999999998</v>
      </c>
      <c r="O46" s="22">
        <f>6%*O4</f>
        <v>30566.399999999998</v>
      </c>
      <c r="P46" s="22">
        <f>6%*P4</f>
        <v>30566.399999999998</v>
      </c>
      <c r="Q46" s="22">
        <f>6%*Q4</f>
        <v>30566.399999999998</v>
      </c>
      <c r="R46" s="22">
        <f>6%*R4</f>
        <v>30566.399999999998</v>
      </c>
      <c r="S46" s="22">
        <f>6%*S4</f>
        <v>30566.399999999998</v>
      </c>
      <c r="T46" s="22">
        <f>6%*T4</f>
        <v>30566.399999999998</v>
      </c>
      <c r="U46" s="22">
        <f>6%*U4</f>
        <v>30566.399999999998</v>
      </c>
      <c r="V46" s="22">
        <f>6%*V4</f>
        <v>30566.399999999998</v>
      </c>
      <c r="W46" s="22">
        <f>6%*W4</f>
        <v>30566.399999999998</v>
      </c>
      <c r="X46" s="22">
        <f>6%*X4</f>
        <v>30566.399999999998</v>
      </c>
      <c r="Y46" s="22">
        <f>6%*Y4</f>
        <v>30566.399999999998</v>
      </c>
      <c r="Z46" s="22">
        <f>6%*Z4</f>
        <v>30566.399999999998</v>
      </c>
      <c r="AA46" s="22">
        <f>6%*AA4</f>
        <v>30566.399999999998</v>
      </c>
      <c r="AB46" s="22">
        <f>6%*AB4</f>
        <v>30566.399999999998</v>
      </c>
      <c r="AC46" s="22">
        <f>6%*AC4</f>
        <v>30566.399999999998</v>
      </c>
      <c r="AD46" s="22">
        <f>6%*AD4</f>
        <v>30566.399999999998</v>
      </c>
      <c r="AE46" s="22">
        <f>6%*AE4</f>
        <v>30566.399999999998</v>
      </c>
      <c r="AF46" s="19">
        <f>SUM(B46:AE46)</f>
        <v>916992.00000000047</v>
      </c>
    </row>
    <row r="47" spans="1:32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45"/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5"/>
    </row>
    <row r="49" spans="1:32" x14ac:dyDescent="0.3">
      <c r="A49" s="10" t="s">
        <v>26</v>
      </c>
      <c r="B49" s="71">
        <f t="shared" ref="B49:AE49" si="15">B41-B43</f>
        <v>332483.83999999997</v>
      </c>
      <c r="C49" s="71">
        <f t="shared" si="15"/>
        <v>342483.83999999997</v>
      </c>
      <c r="D49" s="71">
        <f t="shared" si="15"/>
        <v>208196.13</v>
      </c>
      <c r="E49" s="71">
        <f t="shared" si="15"/>
        <v>186483.84</v>
      </c>
      <c r="F49" s="71">
        <f t="shared" si="15"/>
        <v>332053.83999999997</v>
      </c>
      <c r="G49" s="71">
        <f t="shared" si="15"/>
        <v>336503.83999999997</v>
      </c>
      <c r="H49" s="71">
        <f t="shared" si="15"/>
        <v>333503.83999999997</v>
      </c>
      <c r="I49" s="71">
        <f t="shared" si="15"/>
        <v>336503.83999999997</v>
      </c>
      <c r="J49" s="71">
        <f t="shared" si="15"/>
        <v>335993.83999999997</v>
      </c>
      <c r="K49" s="71">
        <f t="shared" si="15"/>
        <v>338993.83999999997</v>
      </c>
      <c r="L49" s="71">
        <f t="shared" si="15"/>
        <v>342483.83999999997</v>
      </c>
      <c r="M49" s="71">
        <f t="shared" si="15"/>
        <v>342483.83999999997</v>
      </c>
      <c r="N49" s="71">
        <f t="shared" si="15"/>
        <v>342483.83999999997</v>
      </c>
      <c r="O49" s="71">
        <f t="shared" si="15"/>
        <v>342483.83999999997</v>
      </c>
      <c r="P49" s="71">
        <f t="shared" si="15"/>
        <v>342483.83999999997</v>
      </c>
      <c r="Q49" s="71">
        <f t="shared" si="15"/>
        <v>342483.83999999997</v>
      </c>
      <c r="R49" s="71">
        <f t="shared" si="15"/>
        <v>342483.83999999997</v>
      </c>
      <c r="S49" s="71">
        <f t="shared" si="15"/>
        <v>342483.83999999997</v>
      </c>
      <c r="T49" s="71">
        <f t="shared" si="15"/>
        <v>-1947116.16</v>
      </c>
      <c r="U49" s="71">
        <f t="shared" si="15"/>
        <v>342483.83999999997</v>
      </c>
      <c r="V49" s="71">
        <f t="shared" si="15"/>
        <v>342483.83999999997</v>
      </c>
      <c r="W49" s="71">
        <f t="shared" si="15"/>
        <v>342483.83999999997</v>
      </c>
      <c r="X49" s="71">
        <f t="shared" si="15"/>
        <v>342483.83999999997</v>
      </c>
      <c r="Y49" s="71">
        <f t="shared" si="15"/>
        <v>342483.83999999997</v>
      </c>
      <c r="Z49" s="71">
        <f t="shared" si="15"/>
        <v>342483.83999999997</v>
      </c>
      <c r="AA49" s="71">
        <f t="shared" si="15"/>
        <v>342483.83999999997</v>
      </c>
      <c r="AB49" s="71">
        <f t="shared" si="15"/>
        <v>342483.83999999997</v>
      </c>
      <c r="AC49" s="71">
        <f t="shared" si="15"/>
        <v>342483.83999999997</v>
      </c>
      <c r="AD49" s="71">
        <f t="shared" si="15"/>
        <v>342483.83999999997</v>
      </c>
      <c r="AE49" s="71">
        <f t="shared" si="15"/>
        <v>225483.84</v>
      </c>
      <c r="AF49" s="71">
        <f>SUM(B49:AE49)</f>
        <v>7526277.4899999965</v>
      </c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mergeCells count="3">
    <mergeCell ref="B1:AE1"/>
    <mergeCell ref="AF1:AF2"/>
    <mergeCell ref="B3:AE3"/>
  </mergeCells>
  <conditionalFormatting sqref="B17:AE17 B11:AF11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E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F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3">
      <colorScale>
        <cfvo type="min"/>
        <cfvo type="max"/>
        <color rgb="FFFFEF9C"/>
        <color rgb="FF63BE7B"/>
      </colorScale>
    </cfRule>
  </conditionalFormatting>
  <conditionalFormatting sqref="B12:F12">
    <cfRule type="colorScale" priority="2">
      <colorScale>
        <cfvo type="min"/>
        <cfvo type="max"/>
        <color rgb="FFFFEF9C"/>
        <color rgb="FF63BE7B"/>
      </colorScale>
    </cfRule>
  </conditionalFormatting>
  <conditionalFormatting sqref="G12:AF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ignoredErrors>
    <ignoredError sqref="B1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4.5546875" bestFit="1" customWidth="1"/>
    <col min="3" max="3" width="14.109375" bestFit="1" customWidth="1"/>
    <col min="4" max="4" width="14.5546875" bestFit="1" customWidth="1"/>
    <col min="5" max="5" width="15.109375" bestFit="1" customWidth="1"/>
    <col min="6" max="28" width="14.109375" bestFit="1" customWidth="1"/>
    <col min="29" max="31" width="14.5546875" bestFit="1" customWidth="1"/>
    <col min="32" max="32" width="15.77734375" customWidth="1"/>
    <col min="33" max="33" width="16.21875" bestFit="1" customWidth="1"/>
  </cols>
  <sheetData>
    <row r="1" spans="1:33" x14ac:dyDescent="0.3">
      <c r="A1" s="3"/>
      <c r="B1" s="84">
        <v>45261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44896</v>
      </c>
      <c r="C2" s="4">
        <v>44897</v>
      </c>
      <c r="D2" s="4">
        <v>44898</v>
      </c>
      <c r="E2" s="4">
        <v>44899</v>
      </c>
      <c r="F2" s="4">
        <v>44900</v>
      </c>
      <c r="G2" s="4">
        <v>44901</v>
      </c>
      <c r="H2" s="4">
        <v>44902</v>
      </c>
      <c r="I2" s="4">
        <v>44903</v>
      </c>
      <c r="J2" s="4">
        <v>44904</v>
      </c>
      <c r="K2" s="4">
        <v>44905</v>
      </c>
      <c r="L2" s="4">
        <v>44906</v>
      </c>
      <c r="M2" s="4">
        <v>44907</v>
      </c>
      <c r="N2" s="4">
        <v>44908</v>
      </c>
      <c r="O2" s="4">
        <v>44909</v>
      </c>
      <c r="P2" s="4">
        <v>44910</v>
      </c>
      <c r="Q2" s="4">
        <v>44911</v>
      </c>
      <c r="R2" s="4">
        <v>44912</v>
      </c>
      <c r="S2" s="4">
        <v>44913</v>
      </c>
      <c r="T2" s="4">
        <v>44914</v>
      </c>
      <c r="U2" s="4">
        <v>44915</v>
      </c>
      <c r="V2" s="4">
        <v>44916</v>
      </c>
      <c r="W2" s="4">
        <v>44917</v>
      </c>
      <c r="X2" s="4">
        <v>44918</v>
      </c>
      <c r="Y2" s="4">
        <v>44919</v>
      </c>
      <c r="Z2" s="4">
        <v>44920</v>
      </c>
      <c r="AA2" s="4">
        <v>44921</v>
      </c>
      <c r="AB2" s="4">
        <v>44922</v>
      </c>
      <c r="AC2" s="4">
        <v>44923</v>
      </c>
      <c r="AD2" s="4">
        <v>44924</v>
      </c>
      <c r="AE2" s="4">
        <v>44925</v>
      </c>
      <c r="AF2" s="4">
        <v>44926</v>
      </c>
      <c r="AG2" s="86"/>
    </row>
    <row r="3" spans="1:33" x14ac:dyDescent="0.3">
      <c r="A3" s="5" t="s">
        <v>30</v>
      </c>
      <c r="B3" s="87">
        <v>16368000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16368000</v>
      </c>
    </row>
    <row r="4" spans="1:33" x14ac:dyDescent="0.3">
      <c r="A4" s="7" t="s">
        <v>29</v>
      </c>
      <c r="B4" s="13">
        <f t="shared" ref="B4:AG4" si="0">SUM(B5:B8)</f>
        <v>528000</v>
      </c>
      <c r="C4" s="13">
        <f t="shared" si="0"/>
        <v>528000</v>
      </c>
      <c r="D4" s="13">
        <f t="shared" si="0"/>
        <v>528000</v>
      </c>
      <c r="E4" s="13">
        <f t="shared" si="0"/>
        <v>528000</v>
      </c>
      <c r="F4" s="13">
        <f t="shared" si="0"/>
        <v>528000</v>
      </c>
      <c r="G4" s="13">
        <f t="shared" si="0"/>
        <v>528000</v>
      </c>
      <c r="H4" s="13">
        <f t="shared" si="0"/>
        <v>528000</v>
      </c>
      <c r="I4" s="13">
        <f t="shared" si="0"/>
        <v>528000</v>
      </c>
      <c r="J4" s="13">
        <f t="shared" si="0"/>
        <v>528000</v>
      </c>
      <c r="K4" s="13">
        <f t="shared" si="0"/>
        <v>528000</v>
      </c>
      <c r="L4" s="13">
        <f t="shared" si="0"/>
        <v>528000</v>
      </c>
      <c r="M4" s="13">
        <f t="shared" si="0"/>
        <v>528000</v>
      </c>
      <c r="N4" s="13">
        <f t="shared" si="0"/>
        <v>528000</v>
      </c>
      <c r="O4" s="13">
        <f t="shared" si="0"/>
        <v>528000</v>
      </c>
      <c r="P4" s="13">
        <f t="shared" si="0"/>
        <v>528000</v>
      </c>
      <c r="Q4" s="13">
        <f t="shared" si="0"/>
        <v>528000</v>
      </c>
      <c r="R4" s="13">
        <f t="shared" si="0"/>
        <v>528000</v>
      </c>
      <c r="S4" s="13">
        <f t="shared" si="0"/>
        <v>528000</v>
      </c>
      <c r="T4" s="13">
        <f t="shared" si="0"/>
        <v>528000</v>
      </c>
      <c r="U4" s="13">
        <f t="shared" si="0"/>
        <v>528000</v>
      </c>
      <c r="V4" s="13">
        <f t="shared" si="0"/>
        <v>528000</v>
      </c>
      <c r="W4" s="13">
        <f t="shared" si="0"/>
        <v>528000</v>
      </c>
      <c r="X4" s="13">
        <f t="shared" si="0"/>
        <v>528000</v>
      </c>
      <c r="Y4" s="13">
        <f t="shared" si="0"/>
        <v>528000</v>
      </c>
      <c r="Z4" s="13">
        <f t="shared" si="0"/>
        <v>528000</v>
      </c>
      <c r="AA4" s="13">
        <f t="shared" si="0"/>
        <v>528000</v>
      </c>
      <c r="AB4" s="13">
        <f t="shared" si="0"/>
        <v>528000</v>
      </c>
      <c r="AC4" s="13">
        <f t="shared" si="0"/>
        <v>528000</v>
      </c>
      <c r="AD4" s="13">
        <f t="shared" si="0"/>
        <v>528000</v>
      </c>
      <c r="AE4" s="13">
        <f t="shared" si="0"/>
        <v>528000</v>
      </c>
      <c r="AF4" s="13">
        <f t="shared" si="0"/>
        <v>528000</v>
      </c>
      <c r="AG4" s="13">
        <f t="shared" si="0"/>
        <v>16368000</v>
      </c>
    </row>
    <row r="5" spans="1:33" x14ac:dyDescent="0.3">
      <c r="A5" s="3" t="s">
        <v>0</v>
      </c>
      <c r="B5" s="22">
        <v>132000</v>
      </c>
      <c r="C5" s="22">
        <v>132000</v>
      </c>
      <c r="D5" s="22">
        <v>132000</v>
      </c>
      <c r="E5" s="22">
        <v>132000</v>
      </c>
      <c r="F5" s="22">
        <v>132000</v>
      </c>
      <c r="G5" s="22">
        <v>132000</v>
      </c>
      <c r="H5" s="22">
        <v>132000</v>
      </c>
      <c r="I5" s="22">
        <v>132000</v>
      </c>
      <c r="J5" s="22">
        <v>132000</v>
      </c>
      <c r="K5" s="22">
        <v>132000</v>
      </c>
      <c r="L5" s="22">
        <v>132000</v>
      </c>
      <c r="M5" s="22">
        <v>132000</v>
      </c>
      <c r="N5" s="22">
        <v>132000</v>
      </c>
      <c r="O5" s="22">
        <v>132000</v>
      </c>
      <c r="P5" s="22">
        <v>132000</v>
      </c>
      <c r="Q5" s="22">
        <v>132000</v>
      </c>
      <c r="R5" s="22">
        <v>132000</v>
      </c>
      <c r="S5" s="22">
        <v>132000</v>
      </c>
      <c r="T5" s="22">
        <v>132000</v>
      </c>
      <c r="U5" s="22">
        <v>132000</v>
      </c>
      <c r="V5" s="22">
        <v>132000</v>
      </c>
      <c r="W5" s="22">
        <v>132000</v>
      </c>
      <c r="X5" s="22">
        <v>132000</v>
      </c>
      <c r="Y5" s="22">
        <v>132000</v>
      </c>
      <c r="Z5" s="22">
        <v>132000</v>
      </c>
      <c r="AA5" s="22">
        <v>132000</v>
      </c>
      <c r="AB5" s="22">
        <v>132000</v>
      </c>
      <c r="AC5" s="22">
        <v>132000</v>
      </c>
      <c r="AD5" s="22">
        <v>132000</v>
      </c>
      <c r="AE5" s="22">
        <v>132000</v>
      </c>
      <c r="AF5" s="22">
        <v>132000</v>
      </c>
      <c r="AG5" s="43">
        <f>SUM(B5:AF5)</f>
        <v>4092000</v>
      </c>
    </row>
    <row r="6" spans="1:33" x14ac:dyDescent="0.3">
      <c r="A6" s="3" t="s">
        <v>1</v>
      </c>
      <c r="B6" s="22">
        <v>132000</v>
      </c>
      <c r="C6" s="22">
        <v>132000</v>
      </c>
      <c r="D6" s="22">
        <v>132000</v>
      </c>
      <c r="E6" s="22">
        <v>132000</v>
      </c>
      <c r="F6" s="22">
        <v>132000</v>
      </c>
      <c r="G6" s="22">
        <v>132000</v>
      </c>
      <c r="H6" s="22">
        <v>132000</v>
      </c>
      <c r="I6" s="22">
        <v>132000</v>
      </c>
      <c r="J6" s="22">
        <v>132000</v>
      </c>
      <c r="K6" s="22">
        <v>132000</v>
      </c>
      <c r="L6" s="22">
        <v>132000</v>
      </c>
      <c r="M6" s="22">
        <v>132000</v>
      </c>
      <c r="N6" s="22">
        <v>132000</v>
      </c>
      <c r="O6" s="22">
        <v>132000</v>
      </c>
      <c r="P6" s="22">
        <v>132000</v>
      </c>
      <c r="Q6" s="22">
        <v>132000</v>
      </c>
      <c r="R6" s="22">
        <v>132000</v>
      </c>
      <c r="S6" s="22">
        <v>132000</v>
      </c>
      <c r="T6" s="22">
        <v>132000</v>
      </c>
      <c r="U6" s="22">
        <v>132000</v>
      </c>
      <c r="V6" s="22">
        <v>132000</v>
      </c>
      <c r="W6" s="22">
        <v>132000</v>
      </c>
      <c r="X6" s="22">
        <v>132000</v>
      </c>
      <c r="Y6" s="22">
        <v>132000</v>
      </c>
      <c r="Z6" s="22">
        <v>132000</v>
      </c>
      <c r="AA6" s="22">
        <v>132000</v>
      </c>
      <c r="AB6" s="22">
        <v>132000</v>
      </c>
      <c r="AC6" s="22">
        <v>132000</v>
      </c>
      <c r="AD6" s="22">
        <v>132000</v>
      </c>
      <c r="AE6" s="22">
        <v>132000</v>
      </c>
      <c r="AF6" s="22">
        <v>132000</v>
      </c>
      <c r="AG6" s="43">
        <f>SUM(B6:AF6)</f>
        <v>4092000</v>
      </c>
    </row>
    <row r="7" spans="1:33" x14ac:dyDescent="0.3">
      <c r="A7" s="3" t="s">
        <v>2</v>
      </c>
      <c r="B7" s="22">
        <v>132000</v>
      </c>
      <c r="C7" s="22">
        <v>132000</v>
      </c>
      <c r="D7" s="22">
        <v>132000</v>
      </c>
      <c r="E7" s="22">
        <v>132000</v>
      </c>
      <c r="F7" s="22">
        <v>132000</v>
      </c>
      <c r="G7" s="22">
        <v>132000</v>
      </c>
      <c r="H7" s="22">
        <v>132000</v>
      </c>
      <c r="I7" s="22">
        <v>132000</v>
      </c>
      <c r="J7" s="22">
        <v>132000</v>
      </c>
      <c r="K7" s="22">
        <v>132000</v>
      </c>
      <c r="L7" s="22">
        <v>132000</v>
      </c>
      <c r="M7" s="22">
        <v>132000</v>
      </c>
      <c r="N7" s="22">
        <v>132000</v>
      </c>
      <c r="O7" s="22">
        <v>132000</v>
      </c>
      <c r="P7" s="22">
        <v>132000</v>
      </c>
      <c r="Q7" s="22">
        <v>132000</v>
      </c>
      <c r="R7" s="22">
        <v>132000</v>
      </c>
      <c r="S7" s="22">
        <v>132000</v>
      </c>
      <c r="T7" s="22">
        <v>132000</v>
      </c>
      <c r="U7" s="22">
        <v>132000</v>
      </c>
      <c r="V7" s="22">
        <v>132000</v>
      </c>
      <c r="W7" s="22">
        <v>132000</v>
      </c>
      <c r="X7" s="22">
        <v>132000</v>
      </c>
      <c r="Y7" s="22">
        <v>132000</v>
      </c>
      <c r="Z7" s="22">
        <v>132000</v>
      </c>
      <c r="AA7" s="22">
        <v>132000</v>
      </c>
      <c r="AB7" s="22">
        <v>132000</v>
      </c>
      <c r="AC7" s="22">
        <v>132000</v>
      </c>
      <c r="AD7" s="22">
        <v>132000</v>
      </c>
      <c r="AE7" s="22">
        <v>132000</v>
      </c>
      <c r="AF7" s="22">
        <v>132000</v>
      </c>
      <c r="AG7" s="43">
        <f>SUM(B7:AF7)</f>
        <v>4092000</v>
      </c>
    </row>
    <row r="8" spans="1:33" x14ac:dyDescent="0.3">
      <c r="A8" s="3" t="s">
        <v>3</v>
      </c>
      <c r="B8" s="22">
        <v>132000</v>
      </c>
      <c r="C8" s="22">
        <v>132000</v>
      </c>
      <c r="D8" s="22">
        <v>132000</v>
      </c>
      <c r="E8" s="22">
        <v>132000</v>
      </c>
      <c r="F8" s="22">
        <v>132000</v>
      </c>
      <c r="G8" s="22">
        <v>132000</v>
      </c>
      <c r="H8" s="22">
        <v>132000</v>
      </c>
      <c r="I8" s="22">
        <v>132000</v>
      </c>
      <c r="J8" s="22">
        <v>132000</v>
      </c>
      <c r="K8" s="22">
        <v>132000</v>
      </c>
      <c r="L8" s="22">
        <v>132000</v>
      </c>
      <c r="M8" s="22">
        <v>132000</v>
      </c>
      <c r="N8" s="22">
        <v>132000</v>
      </c>
      <c r="O8" s="22">
        <v>132000</v>
      </c>
      <c r="P8" s="22">
        <v>132000</v>
      </c>
      <c r="Q8" s="22">
        <v>132000</v>
      </c>
      <c r="R8" s="22">
        <v>132000</v>
      </c>
      <c r="S8" s="22">
        <v>132000</v>
      </c>
      <c r="T8" s="22">
        <v>132000</v>
      </c>
      <c r="U8" s="22">
        <v>132000</v>
      </c>
      <c r="V8" s="22">
        <v>132000</v>
      </c>
      <c r="W8" s="22">
        <v>132000</v>
      </c>
      <c r="X8" s="22">
        <v>132000</v>
      </c>
      <c r="Y8" s="22">
        <v>132000</v>
      </c>
      <c r="Z8" s="22">
        <v>132000</v>
      </c>
      <c r="AA8" s="22">
        <v>132000</v>
      </c>
      <c r="AB8" s="22">
        <v>132000</v>
      </c>
      <c r="AC8" s="22">
        <v>132000</v>
      </c>
      <c r="AD8" s="22">
        <v>132000</v>
      </c>
      <c r="AE8" s="22">
        <v>132000</v>
      </c>
      <c r="AF8" s="22">
        <v>132000</v>
      </c>
      <c r="AG8" s="43">
        <f>SUM(B8:AF8)</f>
        <v>4092000</v>
      </c>
    </row>
    <row r="9" spans="1:33" x14ac:dyDescent="0.3">
      <c r="AG9" s="45"/>
    </row>
    <row r="10" spans="1:33" x14ac:dyDescent="0.3">
      <c r="A10" s="3"/>
      <c r="B10" s="3"/>
      <c r="C10" s="3"/>
      <c r="D10" s="3"/>
      <c r="E10" s="3"/>
      <c r="F10" s="34"/>
      <c r="G10" s="3"/>
      <c r="H10" s="3"/>
      <c r="I10" s="3"/>
      <c r="J10" s="34"/>
      <c r="K10" s="3"/>
      <c r="L10" s="3"/>
      <c r="N10" s="3"/>
      <c r="O10" s="3"/>
      <c r="P10" s="3"/>
      <c r="Q10" s="34" t="s">
        <v>36</v>
      </c>
      <c r="R10" s="34"/>
      <c r="S10" s="34"/>
      <c r="T10" s="34"/>
      <c r="U10" s="34" t="s">
        <v>36</v>
      </c>
      <c r="W10" s="3"/>
      <c r="X10" s="49" t="s">
        <v>51</v>
      </c>
      <c r="Y10" s="3"/>
      <c r="Z10" s="34"/>
      <c r="AA10" s="3"/>
      <c r="AB10" s="34"/>
      <c r="AC10" s="3"/>
      <c r="AD10" s="3"/>
      <c r="AE10" s="3"/>
      <c r="AF10" s="3"/>
      <c r="AG10" s="45"/>
    </row>
    <row r="11" spans="1:33" x14ac:dyDescent="0.3">
      <c r="A11" s="10" t="s">
        <v>34</v>
      </c>
      <c r="B11" s="28">
        <v>4000</v>
      </c>
      <c r="C11" s="28">
        <v>4000</v>
      </c>
      <c r="D11" s="28">
        <v>4000</v>
      </c>
      <c r="E11" s="28">
        <v>4000</v>
      </c>
      <c r="F11" s="28">
        <v>4000</v>
      </c>
      <c r="G11" s="28">
        <v>4000</v>
      </c>
      <c r="H11" s="28">
        <v>4000</v>
      </c>
      <c r="I11" s="28">
        <v>4000</v>
      </c>
      <c r="J11" s="28">
        <v>4000</v>
      </c>
      <c r="K11" s="28">
        <v>4000</v>
      </c>
      <c r="L11" s="28">
        <v>4000</v>
      </c>
      <c r="M11" s="28">
        <v>4000</v>
      </c>
      <c r="N11" s="28">
        <v>4000</v>
      </c>
      <c r="O11" s="28">
        <v>4000</v>
      </c>
      <c r="P11" s="28">
        <v>4000</v>
      </c>
      <c r="Q11" s="28">
        <v>4000</v>
      </c>
      <c r="R11" s="28">
        <v>4000</v>
      </c>
      <c r="S11" s="28">
        <v>4000</v>
      </c>
      <c r="T11" s="28">
        <v>4000</v>
      </c>
      <c r="U11" s="28">
        <v>4000</v>
      </c>
      <c r="V11" s="28">
        <v>4000</v>
      </c>
      <c r="W11" s="28">
        <v>4000</v>
      </c>
      <c r="X11" s="28">
        <v>4000</v>
      </c>
      <c r="Y11" s="28">
        <v>4000</v>
      </c>
      <c r="Z11" s="28">
        <v>4000</v>
      </c>
      <c r="AA11" s="28">
        <v>4000</v>
      </c>
      <c r="AB11" s="28">
        <v>4000</v>
      </c>
      <c r="AC11" s="28">
        <v>4000</v>
      </c>
      <c r="AD11" s="28">
        <v>4000</v>
      </c>
      <c r="AE11" s="28">
        <v>4000</v>
      </c>
      <c r="AF11" s="28">
        <v>4000</v>
      </c>
      <c r="AG11" s="28">
        <v>4000</v>
      </c>
    </row>
    <row r="12" spans="1:33" x14ac:dyDescent="0.3">
      <c r="A12" s="10" t="s">
        <v>46</v>
      </c>
      <c r="B12" s="28">
        <f>SUM(B13:B16)</f>
        <v>8344</v>
      </c>
      <c r="C12" s="53">
        <f>SUM(C13:C16)</f>
        <v>8212</v>
      </c>
      <c r="D12" s="53">
        <f>SUM(D13:D16)</f>
        <v>8080</v>
      </c>
      <c r="E12" s="53">
        <f t="shared" ref="E12:AF12" si="1">SUM(E13:E16)</f>
        <v>7948</v>
      </c>
      <c r="F12" s="53">
        <f t="shared" si="1"/>
        <v>7816</v>
      </c>
      <c r="G12" s="53">
        <f t="shared" si="1"/>
        <v>7684</v>
      </c>
      <c r="H12" s="53">
        <f t="shared" si="1"/>
        <v>7552</v>
      </c>
      <c r="I12" s="53">
        <f t="shared" si="1"/>
        <v>7420</v>
      </c>
      <c r="J12" s="53">
        <f t="shared" si="1"/>
        <v>7288</v>
      </c>
      <c r="K12" s="53">
        <f t="shared" si="1"/>
        <v>7156</v>
      </c>
      <c r="L12" s="53">
        <f t="shared" si="1"/>
        <v>7024</v>
      </c>
      <c r="M12" s="53">
        <f t="shared" si="1"/>
        <v>6892</v>
      </c>
      <c r="N12" s="53">
        <f t="shared" si="1"/>
        <v>6760</v>
      </c>
      <c r="O12" s="53">
        <f t="shared" si="1"/>
        <v>6628</v>
      </c>
      <c r="P12" s="53">
        <f t="shared" si="1"/>
        <v>6496</v>
      </c>
      <c r="Q12" s="53">
        <f t="shared" si="1"/>
        <v>6364</v>
      </c>
      <c r="R12" s="53">
        <f t="shared" si="1"/>
        <v>6232</v>
      </c>
      <c r="S12" s="53">
        <f t="shared" si="1"/>
        <v>6100</v>
      </c>
      <c r="T12" s="53">
        <f t="shared" si="1"/>
        <v>5968</v>
      </c>
      <c r="U12" s="53">
        <f t="shared" si="1"/>
        <v>5836</v>
      </c>
      <c r="V12" s="53">
        <f t="shared" si="1"/>
        <v>5704</v>
      </c>
      <c r="W12" s="53">
        <f t="shared" si="1"/>
        <v>5572</v>
      </c>
      <c r="X12" s="65">
        <f t="shared" si="1"/>
        <v>11440</v>
      </c>
      <c r="Y12" s="65">
        <f t="shared" si="1"/>
        <v>11308</v>
      </c>
      <c r="Z12" s="65">
        <f t="shared" si="1"/>
        <v>11176</v>
      </c>
      <c r="AA12" s="65">
        <f t="shared" si="1"/>
        <v>11044</v>
      </c>
      <c r="AB12" s="65">
        <f t="shared" si="1"/>
        <v>10912</v>
      </c>
      <c r="AC12" s="65">
        <f t="shared" si="1"/>
        <v>10780</v>
      </c>
      <c r="AD12" s="65">
        <f t="shared" si="1"/>
        <v>10648</v>
      </c>
      <c r="AE12" s="65">
        <f t="shared" si="1"/>
        <v>10516</v>
      </c>
      <c r="AF12" s="65">
        <f t="shared" si="1"/>
        <v>10384</v>
      </c>
      <c r="AG12" s="28">
        <f t="shared" ref="AG12:AG17" si="2">AF12</f>
        <v>10384</v>
      </c>
    </row>
    <row r="13" spans="1:33" x14ac:dyDescent="0.3">
      <c r="A13" s="11" t="s">
        <v>42</v>
      </c>
      <c r="B13" s="22">
        <v>2086</v>
      </c>
      <c r="C13" s="29">
        <f t="shared" ref="C13:D16" si="3">B13-33</f>
        <v>2053</v>
      </c>
      <c r="D13" s="29">
        <f t="shared" si="3"/>
        <v>2020</v>
      </c>
      <c r="E13" s="29">
        <f t="shared" ref="E13:F13" si="4">D13-33</f>
        <v>1987</v>
      </c>
      <c r="F13" s="29">
        <f t="shared" si="4"/>
        <v>1954</v>
      </c>
      <c r="G13" s="29">
        <f t="shared" ref="G13:W13" si="5">F13-33</f>
        <v>1921</v>
      </c>
      <c r="H13" s="29">
        <f t="shared" si="5"/>
        <v>1888</v>
      </c>
      <c r="I13" s="29">
        <f t="shared" si="5"/>
        <v>1855</v>
      </c>
      <c r="J13" s="29">
        <f t="shared" si="5"/>
        <v>1822</v>
      </c>
      <c r="K13" s="29">
        <f t="shared" si="5"/>
        <v>1789</v>
      </c>
      <c r="L13" s="29">
        <f t="shared" si="5"/>
        <v>1756</v>
      </c>
      <c r="M13" s="29">
        <f t="shared" si="5"/>
        <v>1723</v>
      </c>
      <c r="N13" s="29">
        <f t="shared" si="5"/>
        <v>1690</v>
      </c>
      <c r="O13" s="29">
        <f t="shared" si="5"/>
        <v>1657</v>
      </c>
      <c r="P13" s="29">
        <f t="shared" si="5"/>
        <v>1624</v>
      </c>
      <c r="Q13" s="29">
        <f t="shared" si="5"/>
        <v>1591</v>
      </c>
      <c r="R13" s="29">
        <f t="shared" si="5"/>
        <v>1558</v>
      </c>
      <c r="S13" s="29">
        <f t="shared" si="5"/>
        <v>1525</v>
      </c>
      <c r="T13" s="29">
        <f t="shared" si="5"/>
        <v>1492</v>
      </c>
      <c r="U13" s="29">
        <f t="shared" si="5"/>
        <v>1459</v>
      </c>
      <c r="V13" s="29">
        <f t="shared" si="5"/>
        <v>1426</v>
      </c>
      <c r="W13" s="29">
        <f t="shared" si="5"/>
        <v>1393</v>
      </c>
      <c r="X13" s="29">
        <v>2860</v>
      </c>
      <c r="Y13" s="29">
        <f t="shared" ref="Y13:AF13" si="6">X13-33</f>
        <v>2827</v>
      </c>
      <c r="Z13" s="29">
        <f t="shared" si="6"/>
        <v>2794</v>
      </c>
      <c r="AA13" s="29">
        <f t="shared" si="6"/>
        <v>2761</v>
      </c>
      <c r="AB13" s="29">
        <f t="shared" si="6"/>
        <v>2728</v>
      </c>
      <c r="AC13" s="29">
        <f t="shared" si="6"/>
        <v>2695</v>
      </c>
      <c r="AD13" s="29">
        <f t="shared" si="6"/>
        <v>2662</v>
      </c>
      <c r="AE13" s="29">
        <f t="shared" si="6"/>
        <v>2629</v>
      </c>
      <c r="AF13" s="29">
        <f t="shared" si="6"/>
        <v>2596</v>
      </c>
      <c r="AG13" s="29">
        <f t="shared" si="2"/>
        <v>2596</v>
      </c>
    </row>
    <row r="14" spans="1:33" x14ac:dyDescent="0.3">
      <c r="A14" s="11" t="s">
        <v>43</v>
      </c>
      <c r="B14" s="22">
        <v>2086</v>
      </c>
      <c r="C14" s="29">
        <f t="shared" si="3"/>
        <v>2053</v>
      </c>
      <c r="D14" s="29">
        <f t="shared" si="3"/>
        <v>2020</v>
      </c>
      <c r="E14" s="29">
        <f t="shared" ref="E14:F14" si="7">D14-33</f>
        <v>1987</v>
      </c>
      <c r="F14" s="29">
        <f t="shared" si="7"/>
        <v>1954</v>
      </c>
      <c r="G14" s="29">
        <f t="shared" ref="G14:W14" si="8">F14-33</f>
        <v>1921</v>
      </c>
      <c r="H14" s="29">
        <f t="shared" si="8"/>
        <v>1888</v>
      </c>
      <c r="I14" s="29">
        <f t="shared" si="8"/>
        <v>1855</v>
      </c>
      <c r="J14" s="29">
        <f t="shared" si="8"/>
        <v>1822</v>
      </c>
      <c r="K14" s="29">
        <f t="shared" si="8"/>
        <v>1789</v>
      </c>
      <c r="L14" s="29">
        <f t="shared" si="8"/>
        <v>1756</v>
      </c>
      <c r="M14" s="29">
        <f t="shared" si="8"/>
        <v>1723</v>
      </c>
      <c r="N14" s="29">
        <f t="shared" si="8"/>
        <v>1690</v>
      </c>
      <c r="O14" s="29">
        <f t="shared" si="8"/>
        <v>1657</v>
      </c>
      <c r="P14" s="29">
        <f t="shared" si="8"/>
        <v>1624</v>
      </c>
      <c r="Q14" s="29">
        <f t="shared" si="8"/>
        <v>1591</v>
      </c>
      <c r="R14" s="29">
        <f t="shared" si="8"/>
        <v>1558</v>
      </c>
      <c r="S14" s="29">
        <f t="shared" si="8"/>
        <v>1525</v>
      </c>
      <c r="T14" s="29">
        <f t="shared" si="8"/>
        <v>1492</v>
      </c>
      <c r="U14" s="29">
        <f t="shared" si="8"/>
        <v>1459</v>
      </c>
      <c r="V14" s="29">
        <f t="shared" si="8"/>
        <v>1426</v>
      </c>
      <c r="W14" s="29">
        <f t="shared" si="8"/>
        <v>1393</v>
      </c>
      <c r="X14" s="29">
        <v>2860</v>
      </c>
      <c r="Y14" s="29">
        <f t="shared" ref="Y14:AF14" si="9">X14-33</f>
        <v>2827</v>
      </c>
      <c r="Z14" s="29">
        <f t="shared" si="9"/>
        <v>2794</v>
      </c>
      <c r="AA14" s="29">
        <f t="shared" si="9"/>
        <v>2761</v>
      </c>
      <c r="AB14" s="29">
        <f t="shared" si="9"/>
        <v>2728</v>
      </c>
      <c r="AC14" s="29">
        <f t="shared" si="9"/>
        <v>2695</v>
      </c>
      <c r="AD14" s="29">
        <f t="shared" si="9"/>
        <v>2662</v>
      </c>
      <c r="AE14" s="29">
        <f t="shared" si="9"/>
        <v>2629</v>
      </c>
      <c r="AF14" s="29">
        <f t="shared" si="9"/>
        <v>2596</v>
      </c>
      <c r="AG14" s="29">
        <f t="shared" si="2"/>
        <v>2596</v>
      </c>
    </row>
    <row r="15" spans="1:33" x14ac:dyDescent="0.3">
      <c r="A15" s="11" t="s">
        <v>44</v>
      </c>
      <c r="B15" s="22">
        <v>2086</v>
      </c>
      <c r="C15" s="29">
        <f t="shared" si="3"/>
        <v>2053</v>
      </c>
      <c r="D15" s="29">
        <f t="shared" si="3"/>
        <v>2020</v>
      </c>
      <c r="E15" s="29">
        <f t="shared" ref="E15:F15" si="10">D15-33</f>
        <v>1987</v>
      </c>
      <c r="F15" s="29">
        <f t="shared" si="10"/>
        <v>1954</v>
      </c>
      <c r="G15" s="29">
        <f t="shared" ref="G15:W15" si="11">F15-33</f>
        <v>1921</v>
      </c>
      <c r="H15" s="29">
        <f t="shared" si="11"/>
        <v>1888</v>
      </c>
      <c r="I15" s="29">
        <f t="shared" si="11"/>
        <v>1855</v>
      </c>
      <c r="J15" s="29">
        <f t="shared" si="11"/>
        <v>1822</v>
      </c>
      <c r="K15" s="29">
        <f t="shared" si="11"/>
        <v>1789</v>
      </c>
      <c r="L15" s="29">
        <f t="shared" si="11"/>
        <v>1756</v>
      </c>
      <c r="M15" s="29">
        <f t="shared" si="11"/>
        <v>1723</v>
      </c>
      <c r="N15" s="29">
        <f t="shared" si="11"/>
        <v>1690</v>
      </c>
      <c r="O15" s="29">
        <f t="shared" si="11"/>
        <v>1657</v>
      </c>
      <c r="P15" s="29">
        <f t="shared" si="11"/>
        <v>1624</v>
      </c>
      <c r="Q15" s="29">
        <f t="shared" si="11"/>
        <v>1591</v>
      </c>
      <c r="R15" s="29">
        <f t="shared" si="11"/>
        <v>1558</v>
      </c>
      <c r="S15" s="29">
        <f t="shared" si="11"/>
        <v>1525</v>
      </c>
      <c r="T15" s="29">
        <f t="shared" si="11"/>
        <v>1492</v>
      </c>
      <c r="U15" s="29">
        <f t="shared" si="11"/>
        <v>1459</v>
      </c>
      <c r="V15" s="29">
        <f t="shared" si="11"/>
        <v>1426</v>
      </c>
      <c r="W15" s="29">
        <f t="shared" si="11"/>
        <v>1393</v>
      </c>
      <c r="X15" s="29">
        <v>2860</v>
      </c>
      <c r="Y15" s="29">
        <f t="shared" ref="Y15:AF15" si="12">X15-33</f>
        <v>2827</v>
      </c>
      <c r="Z15" s="29">
        <f t="shared" si="12"/>
        <v>2794</v>
      </c>
      <c r="AA15" s="29">
        <f t="shared" si="12"/>
        <v>2761</v>
      </c>
      <c r="AB15" s="29">
        <f t="shared" si="12"/>
        <v>2728</v>
      </c>
      <c r="AC15" s="29">
        <f t="shared" si="12"/>
        <v>2695</v>
      </c>
      <c r="AD15" s="29">
        <f t="shared" si="12"/>
        <v>2662</v>
      </c>
      <c r="AE15" s="29">
        <f t="shared" si="12"/>
        <v>2629</v>
      </c>
      <c r="AF15" s="29">
        <f t="shared" si="12"/>
        <v>2596</v>
      </c>
      <c r="AG15" s="29">
        <f t="shared" si="2"/>
        <v>2596</v>
      </c>
    </row>
    <row r="16" spans="1:33" x14ac:dyDescent="0.3">
      <c r="A16" s="11" t="s">
        <v>45</v>
      </c>
      <c r="B16" s="22">
        <v>2086</v>
      </c>
      <c r="C16" s="29">
        <f t="shared" si="3"/>
        <v>2053</v>
      </c>
      <c r="D16" s="29">
        <f t="shared" si="3"/>
        <v>2020</v>
      </c>
      <c r="E16" s="29">
        <f t="shared" ref="E16:F16" si="13">D16-33</f>
        <v>1987</v>
      </c>
      <c r="F16" s="29">
        <f t="shared" si="13"/>
        <v>1954</v>
      </c>
      <c r="G16" s="29">
        <f t="shared" ref="G16:W16" si="14">F16-33</f>
        <v>1921</v>
      </c>
      <c r="H16" s="29">
        <f t="shared" si="14"/>
        <v>1888</v>
      </c>
      <c r="I16" s="29">
        <f t="shared" si="14"/>
        <v>1855</v>
      </c>
      <c r="J16" s="29">
        <f t="shared" si="14"/>
        <v>1822</v>
      </c>
      <c r="K16" s="29">
        <f t="shared" si="14"/>
        <v>1789</v>
      </c>
      <c r="L16" s="29">
        <f t="shared" si="14"/>
        <v>1756</v>
      </c>
      <c r="M16" s="29">
        <f t="shared" si="14"/>
        <v>1723</v>
      </c>
      <c r="N16" s="29">
        <f t="shared" si="14"/>
        <v>1690</v>
      </c>
      <c r="O16" s="29">
        <f t="shared" si="14"/>
        <v>1657</v>
      </c>
      <c r="P16" s="29">
        <f t="shared" si="14"/>
        <v>1624</v>
      </c>
      <c r="Q16" s="29">
        <f t="shared" si="14"/>
        <v>1591</v>
      </c>
      <c r="R16" s="29">
        <f t="shared" si="14"/>
        <v>1558</v>
      </c>
      <c r="S16" s="29">
        <f t="shared" si="14"/>
        <v>1525</v>
      </c>
      <c r="T16" s="29">
        <f t="shared" si="14"/>
        <v>1492</v>
      </c>
      <c r="U16" s="29">
        <f t="shared" si="14"/>
        <v>1459</v>
      </c>
      <c r="V16" s="29">
        <f t="shared" si="14"/>
        <v>1426</v>
      </c>
      <c r="W16" s="29">
        <f t="shared" si="14"/>
        <v>1393</v>
      </c>
      <c r="X16" s="29">
        <v>2860</v>
      </c>
      <c r="Y16" s="29">
        <f t="shared" ref="Y16:AF16" si="15">X16-33</f>
        <v>2827</v>
      </c>
      <c r="Z16" s="29">
        <f t="shared" si="15"/>
        <v>2794</v>
      </c>
      <c r="AA16" s="29">
        <f t="shared" si="15"/>
        <v>2761</v>
      </c>
      <c r="AB16" s="29">
        <f t="shared" si="15"/>
        <v>2728</v>
      </c>
      <c r="AC16" s="29">
        <f t="shared" si="15"/>
        <v>2695</v>
      </c>
      <c r="AD16" s="29">
        <f t="shared" si="15"/>
        <v>2662</v>
      </c>
      <c r="AE16" s="29">
        <f t="shared" si="15"/>
        <v>2629</v>
      </c>
      <c r="AF16" s="29">
        <f t="shared" si="15"/>
        <v>2596</v>
      </c>
      <c r="AG16" s="29">
        <f t="shared" si="2"/>
        <v>2596</v>
      </c>
    </row>
    <row r="17" spans="1:33" x14ac:dyDescent="0.3">
      <c r="A17" s="10" t="s">
        <v>37</v>
      </c>
      <c r="B17" s="28">
        <v>132</v>
      </c>
      <c r="C17" s="28">
        <v>132</v>
      </c>
      <c r="D17" s="28">
        <v>132</v>
      </c>
      <c r="E17" s="28">
        <v>132</v>
      </c>
      <c r="F17" s="28">
        <v>132</v>
      </c>
      <c r="G17" s="28">
        <v>132</v>
      </c>
      <c r="H17" s="28">
        <v>132</v>
      </c>
      <c r="I17" s="28">
        <v>132</v>
      </c>
      <c r="J17" s="28">
        <v>132</v>
      </c>
      <c r="K17" s="28">
        <v>132</v>
      </c>
      <c r="L17" s="28">
        <v>132</v>
      </c>
      <c r="M17" s="28">
        <v>132</v>
      </c>
      <c r="N17" s="28">
        <v>132</v>
      </c>
      <c r="O17" s="28">
        <v>132</v>
      </c>
      <c r="P17" s="28">
        <v>132</v>
      </c>
      <c r="Q17" s="28">
        <v>132</v>
      </c>
      <c r="R17" s="28">
        <v>132</v>
      </c>
      <c r="S17" s="28">
        <v>132</v>
      </c>
      <c r="T17" s="28">
        <v>132</v>
      </c>
      <c r="U17" s="28">
        <v>132</v>
      </c>
      <c r="V17" s="28">
        <v>132</v>
      </c>
      <c r="W17" s="28">
        <v>132</v>
      </c>
      <c r="X17" s="28">
        <v>132</v>
      </c>
      <c r="Y17" s="28">
        <v>132</v>
      </c>
      <c r="Z17" s="28">
        <v>132</v>
      </c>
      <c r="AA17" s="28">
        <v>132</v>
      </c>
      <c r="AB17" s="28">
        <v>132</v>
      </c>
      <c r="AC17" s="28">
        <v>132</v>
      </c>
      <c r="AD17" s="28">
        <v>132</v>
      </c>
      <c r="AE17" s="28">
        <v>132</v>
      </c>
      <c r="AF17" s="28">
        <v>132</v>
      </c>
      <c r="AG17" s="50">
        <f t="shared" si="2"/>
        <v>132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5"/>
    </row>
    <row r="19" spans="1:33" x14ac:dyDescent="0.3">
      <c r="A19" s="7" t="s">
        <v>4</v>
      </c>
      <c r="B19" s="70">
        <v>138589.44</v>
      </c>
      <c r="C19" s="70">
        <v>138589.44</v>
      </c>
      <c r="D19" s="70">
        <v>138589.44</v>
      </c>
      <c r="E19" s="70">
        <v>138589.44</v>
      </c>
      <c r="F19" s="70">
        <v>138589.44</v>
      </c>
      <c r="G19" s="70">
        <v>138589.44</v>
      </c>
      <c r="H19" s="70">
        <v>138589.44</v>
      </c>
      <c r="I19" s="70">
        <v>138589.44</v>
      </c>
      <c r="J19" s="70">
        <v>138589.44</v>
      </c>
      <c r="K19" s="70">
        <v>138589.44</v>
      </c>
      <c r="L19" s="70">
        <v>138589.44</v>
      </c>
      <c r="M19" s="70">
        <v>138589.44</v>
      </c>
      <c r="N19" s="70">
        <v>138589.44</v>
      </c>
      <c r="O19" s="70">
        <v>138589.44</v>
      </c>
      <c r="P19" s="70">
        <v>138589.44</v>
      </c>
      <c r="Q19" s="70">
        <v>138589.44</v>
      </c>
      <c r="R19" s="70">
        <v>138589.44</v>
      </c>
      <c r="S19" s="70">
        <v>138589.44</v>
      </c>
      <c r="T19" s="70">
        <v>138589.44</v>
      </c>
      <c r="U19" s="70">
        <v>138589.44</v>
      </c>
      <c r="V19" s="70">
        <v>138589.44</v>
      </c>
      <c r="W19" s="70">
        <v>138589.44</v>
      </c>
      <c r="X19" s="70">
        <v>138589.44</v>
      </c>
      <c r="Y19" s="70">
        <v>138589.44</v>
      </c>
      <c r="Z19" s="70">
        <v>138589.44</v>
      </c>
      <c r="AA19" s="70">
        <v>138589.44</v>
      </c>
      <c r="AB19" s="70">
        <v>138589.44</v>
      </c>
      <c r="AC19" s="70">
        <v>138589.44</v>
      </c>
      <c r="AD19" s="70">
        <v>138589.44</v>
      </c>
      <c r="AE19" s="70">
        <v>138589.44</v>
      </c>
      <c r="AF19" s="70">
        <v>138589.44</v>
      </c>
      <c r="AG19" s="31">
        <f>SUM(B19:AF19)</f>
        <v>4296272.6399999987</v>
      </c>
    </row>
    <row r="20" spans="1:33" x14ac:dyDescent="0.3">
      <c r="A20" s="12" t="s">
        <v>5</v>
      </c>
      <c r="B20" s="32">
        <f t="shared" ref="B20:AG20" si="16">B19/B4</f>
        <v>0.26247999999999999</v>
      </c>
      <c r="C20" s="32">
        <f t="shared" si="16"/>
        <v>0.26247999999999999</v>
      </c>
      <c r="D20" s="32">
        <f t="shared" si="16"/>
        <v>0.26247999999999999</v>
      </c>
      <c r="E20" s="32">
        <f t="shared" si="16"/>
        <v>0.26247999999999999</v>
      </c>
      <c r="F20" s="32">
        <f t="shared" si="16"/>
        <v>0.26247999999999999</v>
      </c>
      <c r="G20" s="32">
        <f t="shared" si="16"/>
        <v>0.26247999999999999</v>
      </c>
      <c r="H20" s="32">
        <f t="shared" si="16"/>
        <v>0.26247999999999999</v>
      </c>
      <c r="I20" s="32">
        <f t="shared" si="16"/>
        <v>0.26247999999999999</v>
      </c>
      <c r="J20" s="32">
        <f t="shared" si="16"/>
        <v>0.26247999999999999</v>
      </c>
      <c r="K20" s="32">
        <f t="shared" si="16"/>
        <v>0.26247999999999999</v>
      </c>
      <c r="L20" s="32">
        <f t="shared" si="16"/>
        <v>0.26247999999999999</v>
      </c>
      <c r="M20" s="32">
        <f t="shared" si="16"/>
        <v>0.26247999999999999</v>
      </c>
      <c r="N20" s="32">
        <f t="shared" si="16"/>
        <v>0.26247999999999999</v>
      </c>
      <c r="O20" s="32">
        <f t="shared" si="16"/>
        <v>0.26247999999999999</v>
      </c>
      <c r="P20" s="32">
        <f t="shared" si="16"/>
        <v>0.26247999999999999</v>
      </c>
      <c r="Q20" s="32">
        <f t="shared" si="16"/>
        <v>0.26247999999999999</v>
      </c>
      <c r="R20" s="32">
        <f t="shared" si="16"/>
        <v>0.26247999999999999</v>
      </c>
      <c r="S20" s="32">
        <f t="shared" si="16"/>
        <v>0.26247999999999999</v>
      </c>
      <c r="T20" s="32">
        <f t="shared" si="16"/>
        <v>0.26247999999999999</v>
      </c>
      <c r="U20" s="32">
        <f t="shared" si="16"/>
        <v>0.26247999999999999</v>
      </c>
      <c r="V20" s="32">
        <f t="shared" si="16"/>
        <v>0.26247999999999999</v>
      </c>
      <c r="W20" s="32">
        <f t="shared" si="16"/>
        <v>0.26247999999999999</v>
      </c>
      <c r="X20" s="32">
        <f t="shared" si="16"/>
        <v>0.26247999999999999</v>
      </c>
      <c r="Y20" s="32">
        <f t="shared" si="16"/>
        <v>0.26247999999999999</v>
      </c>
      <c r="Z20" s="32">
        <f t="shared" si="16"/>
        <v>0.26247999999999999</v>
      </c>
      <c r="AA20" s="32">
        <f t="shared" si="16"/>
        <v>0.26247999999999999</v>
      </c>
      <c r="AB20" s="32">
        <f t="shared" si="16"/>
        <v>0.26247999999999999</v>
      </c>
      <c r="AC20" s="32">
        <f t="shared" si="16"/>
        <v>0.26247999999999999</v>
      </c>
      <c r="AD20" s="32">
        <f t="shared" si="16"/>
        <v>0.26247999999999999</v>
      </c>
      <c r="AE20" s="32">
        <f t="shared" si="16"/>
        <v>0.26247999999999999</v>
      </c>
      <c r="AF20" s="32">
        <f t="shared" si="16"/>
        <v>0.26247999999999999</v>
      </c>
      <c r="AG20" s="33">
        <f t="shared" si="16"/>
        <v>0.26247999999999994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63"/>
      <c r="AF21" s="3"/>
      <c r="AG21" s="45"/>
    </row>
    <row r="22" spans="1:33" x14ac:dyDescent="0.3">
      <c r="A22" s="7" t="s">
        <v>6</v>
      </c>
      <c r="B22" s="37">
        <f t="shared" ref="B22:AG22" si="17">B4-B19</f>
        <v>389410.56</v>
      </c>
      <c r="C22" s="37">
        <f t="shared" si="17"/>
        <v>389410.56</v>
      </c>
      <c r="D22" s="37">
        <f t="shared" si="17"/>
        <v>389410.56</v>
      </c>
      <c r="E22" s="37">
        <f t="shared" si="17"/>
        <v>389410.56</v>
      </c>
      <c r="F22" s="37">
        <f t="shared" si="17"/>
        <v>389410.56</v>
      </c>
      <c r="G22" s="37">
        <f t="shared" si="17"/>
        <v>389410.56</v>
      </c>
      <c r="H22" s="37">
        <f t="shared" si="17"/>
        <v>389410.56</v>
      </c>
      <c r="I22" s="37">
        <f t="shared" si="17"/>
        <v>389410.56</v>
      </c>
      <c r="J22" s="37">
        <f t="shared" si="17"/>
        <v>389410.56</v>
      </c>
      <c r="K22" s="37">
        <f t="shared" si="17"/>
        <v>389410.56</v>
      </c>
      <c r="L22" s="37">
        <f t="shared" si="17"/>
        <v>389410.56</v>
      </c>
      <c r="M22" s="37">
        <f t="shared" si="17"/>
        <v>389410.56</v>
      </c>
      <c r="N22" s="37">
        <f t="shared" si="17"/>
        <v>389410.56</v>
      </c>
      <c r="O22" s="37">
        <f t="shared" si="17"/>
        <v>389410.56</v>
      </c>
      <c r="P22" s="37">
        <f t="shared" si="17"/>
        <v>389410.56</v>
      </c>
      <c r="Q22" s="37">
        <f t="shared" si="17"/>
        <v>389410.56</v>
      </c>
      <c r="R22" s="37">
        <f t="shared" si="17"/>
        <v>389410.56</v>
      </c>
      <c r="S22" s="37">
        <f t="shared" si="17"/>
        <v>389410.56</v>
      </c>
      <c r="T22" s="37">
        <f t="shared" si="17"/>
        <v>389410.56</v>
      </c>
      <c r="U22" s="37">
        <f t="shared" si="17"/>
        <v>389410.56</v>
      </c>
      <c r="V22" s="37">
        <f t="shared" si="17"/>
        <v>389410.56</v>
      </c>
      <c r="W22" s="37">
        <f t="shared" si="17"/>
        <v>389410.56</v>
      </c>
      <c r="X22" s="37">
        <f t="shared" si="17"/>
        <v>389410.56</v>
      </c>
      <c r="Y22" s="37">
        <f t="shared" si="17"/>
        <v>389410.56</v>
      </c>
      <c r="Z22" s="37">
        <f t="shared" si="17"/>
        <v>389410.56</v>
      </c>
      <c r="AA22" s="37">
        <f t="shared" si="17"/>
        <v>389410.56</v>
      </c>
      <c r="AB22" s="37">
        <f t="shared" si="17"/>
        <v>389410.56</v>
      </c>
      <c r="AC22" s="37">
        <f t="shared" si="17"/>
        <v>389410.56</v>
      </c>
      <c r="AD22" s="37">
        <f t="shared" si="17"/>
        <v>389410.56</v>
      </c>
      <c r="AE22" s="37">
        <f t="shared" si="17"/>
        <v>389410.56</v>
      </c>
      <c r="AF22" s="37">
        <f t="shared" si="17"/>
        <v>389410.56</v>
      </c>
      <c r="AG22" s="37">
        <f t="shared" si="17"/>
        <v>12071727.360000001</v>
      </c>
    </row>
    <row r="23" spans="1:33" x14ac:dyDescent="0.3">
      <c r="A23" s="12" t="s">
        <v>7</v>
      </c>
      <c r="B23" s="32">
        <f t="shared" ref="B23:AG23" si="18">B22/B4</f>
        <v>0.73751999999999995</v>
      </c>
      <c r="C23" s="32">
        <f t="shared" si="18"/>
        <v>0.73751999999999995</v>
      </c>
      <c r="D23" s="32">
        <f t="shared" si="18"/>
        <v>0.73751999999999995</v>
      </c>
      <c r="E23" s="32">
        <f t="shared" si="18"/>
        <v>0.73751999999999995</v>
      </c>
      <c r="F23" s="32">
        <f t="shared" si="18"/>
        <v>0.73751999999999995</v>
      </c>
      <c r="G23" s="32">
        <f t="shared" si="18"/>
        <v>0.73751999999999995</v>
      </c>
      <c r="H23" s="32">
        <f t="shared" si="18"/>
        <v>0.73751999999999995</v>
      </c>
      <c r="I23" s="32">
        <f t="shared" si="18"/>
        <v>0.73751999999999995</v>
      </c>
      <c r="J23" s="32">
        <f t="shared" si="18"/>
        <v>0.73751999999999995</v>
      </c>
      <c r="K23" s="32">
        <f t="shared" si="18"/>
        <v>0.73751999999999995</v>
      </c>
      <c r="L23" s="32">
        <f t="shared" si="18"/>
        <v>0.73751999999999995</v>
      </c>
      <c r="M23" s="32">
        <f t="shared" si="18"/>
        <v>0.73751999999999995</v>
      </c>
      <c r="N23" s="32">
        <f t="shared" si="18"/>
        <v>0.73751999999999995</v>
      </c>
      <c r="O23" s="32">
        <f t="shared" si="18"/>
        <v>0.73751999999999995</v>
      </c>
      <c r="P23" s="32">
        <f t="shared" si="18"/>
        <v>0.73751999999999995</v>
      </c>
      <c r="Q23" s="32">
        <f t="shared" si="18"/>
        <v>0.73751999999999995</v>
      </c>
      <c r="R23" s="32">
        <f t="shared" si="18"/>
        <v>0.73751999999999995</v>
      </c>
      <c r="S23" s="32">
        <f t="shared" si="18"/>
        <v>0.73751999999999995</v>
      </c>
      <c r="T23" s="32">
        <f t="shared" si="18"/>
        <v>0.73751999999999995</v>
      </c>
      <c r="U23" s="32">
        <f t="shared" si="18"/>
        <v>0.73751999999999995</v>
      </c>
      <c r="V23" s="32">
        <f t="shared" si="18"/>
        <v>0.73751999999999995</v>
      </c>
      <c r="W23" s="32">
        <f t="shared" si="18"/>
        <v>0.73751999999999995</v>
      </c>
      <c r="X23" s="32">
        <f t="shared" si="18"/>
        <v>0.73751999999999995</v>
      </c>
      <c r="Y23" s="32">
        <f t="shared" si="18"/>
        <v>0.73751999999999995</v>
      </c>
      <c r="Z23" s="32">
        <f t="shared" si="18"/>
        <v>0.73751999999999995</v>
      </c>
      <c r="AA23" s="32">
        <f t="shared" si="18"/>
        <v>0.73751999999999995</v>
      </c>
      <c r="AB23" s="32">
        <f t="shared" si="18"/>
        <v>0.73751999999999995</v>
      </c>
      <c r="AC23" s="32">
        <f t="shared" si="18"/>
        <v>0.73751999999999995</v>
      </c>
      <c r="AD23" s="32">
        <f t="shared" si="18"/>
        <v>0.73751999999999995</v>
      </c>
      <c r="AE23" s="32">
        <f t="shared" si="18"/>
        <v>0.73751999999999995</v>
      </c>
      <c r="AF23" s="32">
        <f t="shared" si="18"/>
        <v>0.73751999999999995</v>
      </c>
      <c r="AG23" s="33">
        <f t="shared" si="18"/>
        <v>0.73752000000000006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5"/>
    </row>
    <row r="25" spans="1:33" x14ac:dyDescent="0.3">
      <c r="A25" s="7" t="s">
        <v>8</v>
      </c>
      <c r="B25" s="39">
        <f>SUM(B26)</f>
        <v>2000</v>
      </c>
      <c r="C25" s="13">
        <f t="shared" ref="C25:AF25" si="19">C26+C32</f>
        <v>2000</v>
      </c>
      <c r="D25" s="13">
        <f t="shared" si="19"/>
        <v>2000</v>
      </c>
      <c r="E25" s="13">
        <f t="shared" si="19"/>
        <v>2291600</v>
      </c>
      <c r="F25" s="13">
        <f t="shared" si="19"/>
        <v>2000</v>
      </c>
      <c r="G25" s="13">
        <f t="shared" si="19"/>
        <v>2000</v>
      </c>
      <c r="H25" s="13">
        <f t="shared" si="19"/>
        <v>2000</v>
      </c>
      <c r="I25" s="13">
        <f t="shared" si="19"/>
        <v>2000</v>
      </c>
      <c r="J25" s="13">
        <f t="shared" si="19"/>
        <v>2000</v>
      </c>
      <c r="K25" s="13">
        <f t="shared" si="19"/>
        <v>2000</v>
      </c>
      <c r="L25" s="13">
        <f t="shared" si="19"/>
        <v>2000</v>
      </c>
      <c r="M25" s="13">
        <f t="shared" si="19"/>
        <v>2000</v>
      </c>
      <c r="N25" s="13">
        <f t="shared" si="19"/>
        <v>2000</v>
      </c>
      <c r="O25" s="13">
        <f t="shared" si="19"/>
        <v>2000</v>
      </c>
      <c r="P25" s="13">
        <f t="shared" si="19"/>
        <v>2000</v>
      </c>
      <c r="Q25" s="13">
        <f t="shared" si="19"/>
        <v>59551.87</v>
      </c>
      <c r="R25" s="13">
        <f t="shared" si="19"/>
        <v>2000</v>
      </c>
      <c r="S25" s="13">
        <f t="shared" si="19"/>
        <v>2000</v>
      </c>
      <c r="T25" s="13">
        <f t="shared" si="19"/>
        <v>2000</v>
      </c>
      <c r="U25" s="13">
        <f t="shared" si="19"/>
        <v>136287.71</v>
      </c>
      <c r="V25" s="13">
        <f t="shared" si="19"/>
        <v>158000</v>
      </c>
      <c r="W25" s="13">
        <f t="shared" si="19"/>
        <v>12430</v>
      </c>
      <c r="X25" s="13">
        <f t="shared" si="19"/>
        <v>7980</v>
      </c>
      <c r="Y25" s="13">
        <f t="shared" si="19"/>
        <v>10980</v>
      </c>
      <c r="Z25" s="13">
        <f t="shared" si="19"/>
        <v>7980</v>
      </c>
      <c r="AA25" s="13">
        <f t="shared" si="19"/>
        <v>8490</v>
      </c>
      <c r="AB25" s="13">
        <f t="shared" si="19"/>
        <v>5490</v>
      </c>
      <c r="AC25" s="13">
        <f t="shared" si="19"/>
        <v>2000</v>
      </c>
      <c r="AD25" s="13">
        <f t="shared" si="19"/>
        <v>2000</v>
      </c>
      <c r="AE25" s="13">
        <f t="shared" si="19"/>
        <v>2000</v>
      </c>
      <c r="AF25" s="13">
        <f t="shared" si="19"/>
        <v>119000</v>
      </c>
      <c r="AG25" s="14">
        <f>AG26+AG32</f>
        <v>2882789.58</v>
      </c>
    </row>
    <row r="26" spans="1:33" x14ac:dyDescent="0.3">
      <c r="A26" s="15" t="s">
        <v>10</v>
      </c>
      <c r="B26" s="16">
        <f>SUM(B27:B30)</f>
        <v>2000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1">
        <f>SUM(AF27:AF30)</f>
        <v>117000</v>
      </c>
      <c r="AG26" s="17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8">
        <v>117000</v>
      </c>
      <c r="AG27" s="19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8"/>
      <c r="AG28" s="19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5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5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5"/>
    </row>
    <row r="32" spans="1:33" x14ac:dyDescent="0.3">
      <c r="A32" s="15" t="s">
        <v>15</v>
      </c>
      <c r="B32" s="51">
        <f t="shared" ref="B32:AF32" si="20">SUM(B33:B38)</f>
        <v>25000</v>
      </c>
      <c r="C32" s="51">
        <f t="shared" si="20"/>
        <v>2000</v>
      </c>
      <c r="D32" s="51">
        <f>SUM(D33:D38)</f>
        <v>2000</v>
      </c>
      <c r="E32" s="51">
        <f>SUM(E33:E38)</f>
        <v>2291600</v>
      </c>
      <c r="F32" s="51">
        <f t="shared" si="20"/>
        <v>2000</v>
      </c>
      <c r="G32" s="51">
        <f t="shared" si="20"/>
        <v>2000</v>
      </c>
      <c r="H32" s="51">
        <f t="shared" si="20"/>
        <v>2000</v>
      </c>
      <c r="I32" s="51">
        <f t="shared" si="20"/>
        <v>2000</v>
      </c>
      <c r="J32" s="51">
        <f t="shared" si="20"/>
        <v>2000</v>
      </c>
      <c r="K32" s="51">
        <f t="shared" si="20"/>
        <v>2000</v>
      </c>
      <c r="L32" s="51">
        <f t="shared" si="20"/>
        <v>2000</v>
      </c>
      <c r="M32" s="51">
        <f t="shared" si="20"/>
        <v>2000</v>
      </c>
      <c r="N32" s="51">
        <f t="shared" si="20"/>
        <v>2000</v>
      </c>
      <c r="O32" s="51">
        <f t="shared" si="20"/>
        <v>2000</v>
      </c>
      <c r="P32" s="51">
        <f t="shared" si="20"/>
        <v>2000</v>
      </c>
      <c r="Q32" s="51">
        <f t="shared" si="20"/>
        <v>59551.87</v>
      </c>
      <c r="R32" s="51">
        <f t="shared" si="20"/>
        <v>2000</v>
      </c>
      <c r="S32" s="51">
        <f t="shared" si="20"/>
        <v>2000</v>
      </c>
      <c r="T32" s="51">
        <f t="shared" si="20"/>
        <v>2000</v>
      </c>
      <c r="U32" s="51">
        <f t="shared" si="20"/>
        <v>136287.71</v>
      </c>
      <c r="V32" s="51">
        <f t="shared" si="20"/>
        <v>158000</v>
      </c>
      <c r="W32" s="51">
        <f t="shared" si="20"/>
        <v>12430</v>
      </c>
      <c r="X32" s="51">
        <f t="shared" si="20"/>
        <v>7980</v>
      </c>
      <c r="Y32" s="51">
        <f t="shared" si="20"/>
        <v>10980</v>
      </c>
      <c r="Z32" s="51">
        <f t="shared" si="20"/>
        <v>7980</v>
      </c>
      <c r="AA32" s="51">
        <f>SUM(AA33:AA38)</f>
        <v>8490</v>
      </c>
      <c r="AB32" s="51">
        <f>SUM(AB33:AB38)</f>
        <v>5490</v>
      </c>
      <c r="AC32" s="51">
        <f t="shared" si="20"/>
        <v>2000</v>
      </c>
      <c r="AD32" s="51">
        <f t="shared" si="20"/>
        <v>2000</v>
      </c>
      <c r="AE32" s="51">
        <f t="shared" si="20"/>
        <v>2000</v>
      </c>
      <c r="AF32" s="16">
        <f t="shared" si="20"/>
        <v>2000</v>
      </c>
      <c r="AG32" s="42">
        <f>SUM(AG33:AG38)</f>
        <v>2763789.58</v>
      </c>
    </row>
    <row r="33" spans="1:33" x14ac:dyDescent="0.3">
      <c r="A33" s="3" t="s">
        <v>16</v>
      </c>
      <c r="B33" s="3"/>
      <c r="C33" s="22"/>
      <c r="E33" s="22">
        <v>2289600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4"/>
      <c r="AA33" s="3"/>
      <c r="AB33" s="22"/>
      <c r="AC33" s="3"/>
      <c r="AD33" s="58"/>
      <c r="AE33" s="3"/>
      <c r="AF33" s="3"/>
      <c r="AG33" s="19">
        <f t="shared" ref="AG33:AG38" si="21">SUM(B33:AF33)</f>
        <v>2289600</v>
      </c>
    </row>
    <row r="34" spans="1:33" x14ac:dyDescent="0.3">
      <c r="A34" s="3" t="s">
        <v>17</v>
      </c>
      <c r="B34" s="3"/>
      <c r="C34" s="3"/>
      <c r="D34" s="3"/>
      <c r="E34" s="3"/>
      <c r="F34" s="34"/>
      <c r="G34" s="3"/>
      <c r="H34" s="3"/>
      <c r="I34" s="3"/>
      <c r="J34" s="34"/>
      <c r="K34" s="3"/>
      <c r="L34" s="3"/>
      <c r="M34" s="3"/>
      <c r="N34" s="3"/>
      <c r="O34" s="3"/>
      <c r="P34" s="3"/>
      <c r="Q34" s="76">
        <v>57551.87</v>
      </c>
      <c r="R34" s="34"/>
      <c r="S34" s="34"/>
      <c r="T34" s="34"/>
      <c r="U34" s="76">
        <v>134287.71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79">
        <f t="shared" si="21"/>
        <v>191839.58</v>
      </c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S35" s="3"/>
      <c r="T35" s="3"/>
      <c r="U35" s="3"/>
      <c r="V35" s="34">
        <v>156000</v>
      </c>
      <c r="W35" s="34">
        <v>10430</v>
      </c>
      <c r="X35" s="34">
        <v>2980</v>
      </c>
      <c r="Y35" s="34">
        <v>2980</v>
      </c>
      <c r="Z35" s="34">
        <v>2980</v>
      </c>
      <c r="AA35" s="34">
        <v>1490</v>
      </c>
      <c r="AB35" s="34">
        <v>1490</v>
      </c>
      <c r="AC35" s="3"/>
      <c r="AD35" s="3"/>
      <c r="AE35" s="3"/>
      <c r="AF35" s="3"/>
      <c r="AG35" s="19">
        <f t="shared" si="21"/>
        <v>178350</v>
      </c>
    </row>
    <row r="36" spans="1:33" x14ac:dyDescent="0.3">
      <c r="A36" s="3" t="s">
        <v>19</v>
      </c>
      <c r="B36" s="22">
        <v>15000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2"/>
      <c r="X36" s="62"/>
      <c r="Y36" s="62"/>
      <c r="Z36" s="62"/>
      <c r="AA36" s="62"/>
      <c r="AB36" s="62"/>
      <c r="AC36" s="3"/>
      <c r="AD36" s="3"/>
      <c r="AE36" s="3"/>
      <c r="AF36" s="3"/>
      <c r="AG36" s="43">
        <f t="shared" si="21"/>
        <v>15000</v>
      </c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8">
        <v>3000</v>
      </c>
      <c r="Y37" s="18">
        <v>6000</v>
      </c>
      <c r="Z37" s="18">
        <v>3000</v>
      </c>
      <c r="AA37" s="18">
        <v>5000</v>
      </c>
      <c r="AB37" s="18">
        <v>2000</v>
      </c>
      <c r="AC37" s="3"/>
      <c r="AD37" s="3"/>
      <c r="AE37" s="3"/>
      <c r="AF37" s="3"/>
      <c r="AG37" s="19">
        <f t="shared" si="21"/>
        <v>19000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43">
        <f t="shared" si="21"/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5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5"/>
    </row>
    <row r="41" spans="1:33" x14ac:dyDescent="0.3">
      <c r="A41" s="10" t="s">
        <v>22</v>
      </c>
      <c r="B41" s="47">
        <f t="shared" ref="B41:AF41" si="22">B22-B25</f>
        <v>387410.56</v>
      </c>
      <c r="C41" s="47">
        <f t="shared" si="22"/>
        <v>387410.56</v>
      </c>
      <c r="D41" s="47">
        <f t="shared" si="22"/>
        <v>387410.56</v>
      </c>
      <c r="E41" s="47">
        <f t="shared" si="22"/>
        <v>-1902189.44</v>
      </c>
      <c r="F41" s="47">
        <f t="shared" si="22"/>
        <v>387410.56</v>
      </c>
      <c r="G41" s="47">
        <f t="shared" si="22"/>
        <v>387410.56</v>
      </c>
      <c r="H41" s="47">
        <f t="shared" si="22"/>
        <v>387410.56</v>
      </c>
      <c r="I41" s="47">
        <f t="shared" si="22"/>
        <v>387410.56</v>
      </c>
      <c r="J41" s="47">
        <f t="shared" si="22"/>
        <v>387410.56</v>
      </c>
      <c r="K41" s="47">
        <f t="shared" si="22"/>
        <v>387410.56</v>
      </c>
      <c r="L41" s="47">
        <f t="shared" si="22"/>
        <v>387410.56</v>
      </c>
      <c r="M41" s="47">
        <f t="shared" si="22"/>
        <v>387410.56</v>
      </c>
      <c r="N41" s="47">
        <f t="shared" si="22"/>
        <v>387410.56</v>
      </c>
      <c r="O41" s="47">
        <f t="shared" si="22"/>
        <v>387410.56</v>
      </c>
      <c r="P41" s="47">
        <f t="shared" si="22"/>
        <v>387410.56</v>
      </c>
      <c r="Q41" s="47">
        <f t="shared" si="22"/>
        <v>329858.69</v>
      </c>
      <c r="R41" s="47">
        <f t="shared" si="22"/>
        <v>387410.56</v>
      </c>
      <c r="S41" s="47">
        <f t="shared" si="22"/>
        <v>387410.56</v>
      </c>
      <c r="T41" s="47">
        <f t="shared" si="22"/>
        <v>387410.56</v>
      </c>
      <c r="U41" s="47">
        <f t="shared" si="22"/>
        <v>253122.85</v>
      </c>
      <c r="V41" s="47">
        <f t="shared" si="22"/>
        <v>231410.56</v>
      </c>
      <c r="W41" s="47">
        <f t="shared" si="22"/>
        <v>376980.56</v>
      </c>
      <c r="X41" s="47">
        <f t="shared" si="22"/>
        <v>381430.56</v>
      </c>
      <c r="Y41" s="47">
        <f t="shared" si="22"/>
        <v>378430.56</v>
      </c>
      <c r="Z41" s="47">
        <f t="shared" si="22"/>
        <v>381430.56</v>
      </c>
      <c r="AA41" s="47">
        <f t="shared" si="22"/>
        <v>380920.56</v>
      </c>
      <c r="AB41" s="47">
        <f t="shared" si="22"/>
        <v>383920.56</v>
      </c>
      <c r="AC41" s="47">
        <f t="shared" si="22"/>
        <v>387410.56</v>
      </c>
      <c r="AD41" s="47">
        <f t="shared" si="22"/>
        <v>387410.56</v>
      </c>
      <c r="AE41" s="47">
        <f t="shared" si="22"/>
        <v>387410.56</v>
      </c>
      <c r="AF41" s="47">
        <f t="shared" si="22"/>
        <v>270410.56</v>
      </c>
      <c r="AG41" s="71">
        <f>AG22-AG25</f>
        <v>9188937.7800000012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5"/>
    </row>
    <row r="43" spans="1:33" x14ac:dyDescent="0.3">
      <c r="A43" s="7" t="s">
        <v>23</v>
      </c>
      <c r="B43" s="39">
        <f t="shared" ref="B43:AF43" si="23">SUM(B44:B47)</f>
        <v>31680</v>
      </c>
      <c r="C43" s="39">
        <f t="shared" si="23"/>
        <v>31680</v>
      </c>
      <c r="D43" s="39">
        <f t="shared" si="23"/>
        <v>31680</v>
      </c>
      <c r="E43" s="39">
        <f t="shared" si="23"/>
        <v>31680</v>
      </c>
      <c r="F43" s="39">
        <f t="shared" si="23"/>
        <v>31680</v>
      </c>
      <c r="G43" s="39">
        <f t="shared" si="23"/>
        <v>31680</v>
      </c>
      <c r="H43" s="39">
        <f t="shared" si="23"/>
        <v>31680</v>
      </c>
      <c r="I43" s="39">
        <f t="shared" si="23"/>
        <v>31680</v>
      </c>
      <c r="J43" s="39">
        <f t="shared" si="23"/>
        <v>31680</v>
      </c>
      <c r="K43" s="39">
        <f t="shared" si="23"/>
        <v>31680</v>
      </c>
      <c r="L43" s="39">
        <f t="shared" si="23"/>
        <v>31680</v>
      </c>
      <c r="M43" s="39">
        <f t="shared" si="23"/>
        <v>31680</v>
      </c>
      <c r="N43" s="39">
        <f t="shared" si="23"/>
        <v>31680</v>
      </c>
      <c r="O43" s="39">
        <f t="shared" si="23"/>
        <v>31680</v>
      </c>
      <c r="P43" s="39">
        <f t="shared" si="23"/>
        <v>31680</v>
      </c>
      <c r="Q43" s="39">
        <f t="shared" si="23"/>
        <v>947520</v>
      </c>
      <c r="R43" s="39">
        <f t="shared" si="23"/>
        <v>31680</v>
      </c>
      <c r="S43" s="39">
        <f t="shared" si="23"/>
        <v>31680</v>
      </c>
      <c r="T43" s="39">
        <f t="shared" si="23"/>
        <v>31680</v>
      </c>
      <c r="U43" s="39">
        <f t="shared" si="23"/>
        <v>31680</v>
      </c>
      <c r="V43" s="39">
        <f t="shared" si="23"/>
        <v>31680</v>
      </c>
      <c r="W43" s="39">
        <f t="shared" si="23"/>
        <v>31680</v>
      </c>
      <c r="X43" s="39">
        <f t="shared" si="23"/>
        <v>31680</v>
      </c>
      <c r="Y43" s="39">
        <f t="shared" si="23"/>
        <v>31680</v>
      </c>
      <c r="Z43" s="39">
        <f t="shared" si="23"/>
        <v>31680</v>
      </c>
      <c r="AA43" s="39">
        <f t="shared" si="23"/>
        <v>31680</v>
      </c>
      <c r="AB43" s="39">
        <f t="shared" si="23"/>
        <v>31680</v>
      </c>
      <c r="AC43" s="39">
        <f t="shared" si="23"/>
        <v>31680</v>
      </c>
      <c r="AD43" s="39">
        <f t="shared" si="23"/>
        <v>31680</v>
      </c>
      <c r="AE43" s="39">
        <f t="shared" si="23"/>
        <v>31680</v>
      </c>
      <c r="AF43" s="31">
        <f t="shared" si="23"/>
        <v>2299329.15</v>
      </c>
      <c r="AG43" s="31">
        <f>SUM(B43:AF43)</f>
        <v>4165569.15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5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8">
        <v>915840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19">
        <f>SUM(B45:AF45)</f>
        <v>915840</v>
      </c>
    </row>
    <row r="46" spans="1:33" x14ac:dyDescent="0.3">
      <c r="A46" s="3" t="s">
        <v>24</v>
      </c>
      <c r="B46" s="22">
        <f>6%*B4</f>
        <v>31680</v>
      </c>
      <c r="C46" s="22">
        <f>6%*C4</f>
        <v>31680</v>
      </c>
      <c r="D46" s="22">
        <f>6%*D4</f>
        <v>31680</v>
      </c>
      <c r="E46" s="22">
        <f>6%*E4</f>
        <v>31680</v>
      </c>
      <c r="F46" s="22">
        <f>6%*F4</f>
        <v>31680</v>
      </c>
      <c r="G46" s="22">
        <f>6%*G4</f>
        <v>31680</v>
      </c>
      <c r="H46" s="22">
        <f>6%*H4</f>
        <v>31680</v>
      </c>
      <c r="I46" s="22">
        <f>6%*I4</f>
        <v>31680</v>
      </c>
      <c r="J46" s="22">
        <f>6%*J4</f>
        <v>31680</v>
      </c>
      <c r="K46" s="22">
        <f>6%*K4</f>
        <v>31680</v>
      </c>
      <c r="L46" s="22">
        <f>6%*L4</f>
        <v>31680</v>
      </c>
      <c r="M46" s="22">
        <f>6%*M4</f>
        <v>31680</v>
      </c>
      <c r="N46" s="22">
        <f>6%*N4</f>
        <v>31680</v>
      </c>
      <c r="O46" s="22">
        <f>6%*O4</f>
        <v>31680</v>
      </c>
      <c r="P46" s="22">
        <f>6%*P4</f>
        <v>31680</v>
      </c>
      <c r="Q46" s="22">
        <f>6%*Q4</f>
        <v>31680</v>
      </c>
      <c r="R46" s="22">
        <f>6%*R4</f>
        <v>31680</v>
      </c>
      <c r="S46" s="22">
        <f>6%*S4</f>
        <v>31680</v>
      </c>
      <c r="T46" s="22">
        <f>6%*T4</f>
        <v>31680</v>
      </c>
      <c r="U46" s="22">
        <f>6%*U4</f>
        <v>31680</v>
      </c>
      <c r="V46" s="22">
        <f>6%*V4</f>
        <v>31680</v>
      </c>
      <c r="W46" s="22">
        <f>6%*W4</f>
        <v>31680</v>
      </c>
      <c r="X46" s="22">
        <f>6%*X4</f>
        <v>31680</v>
      </c>
      <c r="Y46" s="22">
        <f>6%*Y4</f>
        <v>31680</v>
      </c>
      <c r="Z46" s="22">
        <f>6%*Z4</f>
        <v>31680</v>
      </c>
      <c r="AA46" s="22">
        <f>6%*AA4</f>
        <v>31680</v>
      </c>
      <c r="AB46" s="22">
        <f>6%*AB4</f>
        <v>31680</v>
      </c>
      <c r="AC46" s="22">
        <f>6%*AC4</f>
        <v>31680</v>
      </c>
      <c r="AD46" s="22">
        <f>6%*AD4</f>
        <v>31680</v>
      </c>
      <c r="AE46" s="22">
        <f>6%*AE4</f>
        <v>31680</v>
      </c>
      <c r="AF46" s="22">
        <f>6%*AF4</f>
        <v>31680</v>
      </c>
      <c r="AG46" s="19">
        <f>SUM(B46:AF46)</f>
        <v>982080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80">
        <v>2267649.15</v>
      </c>
      <c r="AG47" s="79">
        <f>SUM(B47:AF47)</f>
        <v>2267649.15</v>
      </c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5"/>
    </row>
    <row r="49" spans="1:33" x14ac:dyDescent="0.3">
      <c r="A49" s="10" t="s">
        <v>26</v>
      </c>
      <c r="B49" s="68">
        <f t="shared" ref="B49:AF49" si="24">B41-B43</f>
        <v>355730.56</v>
      </c>
      <c r="C49" s="68">
        <f t="shared" si="24"/>
        <v>355730.56</v>
      </c>
      <c r="D49" s="68">
        <f t="shared" si="24"/>
        <v>355730.56</v>
      </c>
      <c r="E49" s="68">
        <f t="shared" si="24"/>
        <v>-1933869.44</v>
      </c>
      <c r="F49" s="68">
        <f t="shared" si="24"/>
        <v>355730.56</v>
      </c>
      <c r="G49" s="68">
        <f t="shared" si="24"/>
        <v>355730.56</v>
      </c>
      <c r="H49" s="68">
        <f t="shared" si="24"/>
        <v>355730.56</v>
      </c>
      <c r="I49" s="68">
        <f t="shared" si="24"/>
        <v>355730.56</v>
      </c>
      <c r="J49" s="68">
        <f t="shared" si="24"/>
        <v>355730.56</v>
      </c>
      <c r="K49" s="68">
        <f t="shared" si="24"/>
        <v>355730.56</v>
      </c>
      <c r="L49" s="68">
        <f t="shared" si="24"/>
        <v>355730.56</v>
      </c>
      <c r="M49" s="68">
        <f t="shared" si="24"/>
        <v>355730.56</v>
      </c>
      <c r="N49" s="68">
        <f t="shared" si="24"/>
        <v>355730.56</v>
      </c>
      <c r="O49" s="68">
        <f t="shared" si="24"/>
        <v>355730.56</v>
      </c>
      <c r="P49" s="68">
        <f t="shared" si="24"/>
        <v>355730.56</v>
      </c>
      <c r="Q49" s="68">
        <f t="shared" si="24"/>
        <v>-617661.31000000006</v>
      </c>
      <c r="R49" s="68">
        <f t="shared" si="24"/>
        <v>355730.56</v>
      </c>
      <c r="S49" s="68">
        <f t="shared" si="24"/>
        <v>355730.56</v>
      </c>
      <c r="T49" s="68">
        <f t="shared" si="24"/>
        <v>355730.56</v>
      </c>
      <c r="U49" s="68">
        <f t="shared" si="24"/>
        <v>221442.85</v>
      </c>
      <c r="V49" s="68">
        <f t="shared" si="24"/>
        <v>199730.56</v>
      </c>
      <c r="W49" s="68">
        <f t="shared" si="24"/>
        <v>345300.56</v>
      </c>
      <c r="X49" s="68">
        <f t="shared" si="24"/>
        <v>349750.56</v>
      </c>
      <c r="Y49" s="68">
        <f t="shared" si="24"/>
        <v>346750.56</v>
      </c>
      <c r="Z49" s="68">
        <f t="shared" si="24"/>
        <v>349750.56</v>
      </c>
      <c r="AA49" s="68">
        <f t="shared" si="24"/>
        <v>349240.56</v>
      </c>
      <c r="AB49" s="68">
        <f t="shared" si="24"/>
        <v>352240.56</v>
      </c>
      <c r="AC49" s="68">
        <f t="shared" si="24"/>
        <v>355730.56</v>
      </c>
      <c r="AD49" s="68">
        <f t="shared" si="24"/>
        <v>355730.56</v>
      </c>
      <c r="AE49" s="68">
        <f t="shared" si="24"/>
        <v>355730.56</v>
      </c>
      <c r="AF49" s="68">
        <f t="shared" si="24"/>
        <v>-2028918.5899999999</v>
      </c>
      <c r="AG49" s="71">
        <f>AG41-AG43</f>
        <v>5023368.6300000008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7:AF17 B11:AG11 B12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5">
      <colorScale>
        <cfvo type="min"/>
        <cfvo type="max"/>
        <color rgb="FFFFEF9C"/>
        <color rgb="FF63BE7B"/>
      </colorScale>
    </cfRule>
  </conditionalFormatting>
  <conditionalFormatting sqref="M12:A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3">
      <colorScale>
        <cfvo type="min"/>
        <cfvo type="max"/>
        <color rgb="FFFFEF9C"/>
        <color rgb="FF63BE7B"/>
      </colorScale>
    </cfRule>
  </conditionalFormatting>
  <conditionalFormatting sqref="B12:W12">
    <cfRule type="colorScale" priority="2">
      <colorScale>
        <cfvo type="min"/>
        <cfvo type="max"/>
        <color rgb="FFFFEF9C"/>
        <color rgb="FF63BE7B"/>
      </colorScale>
    </cfRule>
  </conditionalFormatting>
  <conditionalFormatting sqref="X12:AG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M4 M12 B12 X1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4.109375" customWidth="1"/>
    <col min="3" max="4" width="14.109375" bestFit="1" customWidth="1"/>
    <col min="5" max="6" width="14.6640625" bestFit="1" customWidth="1"/>
    <col min="7" max="20" width="14.109375" bestFit="1" customWidth="1"/>
    <col min="21" max="21" width="15.109375" bestFit="1" customWidth="1"/>
    <col min="22" max="30" width="14.109375" bestFit="1" customWidth="1"/>
    <col min="31" max="32" width="14.109375" customWidth="1"/>
    <col min="33" max="33" width="16.21875" bestFit="1" customWidth="1"/>
  </cols>
  <sheetData>
    <row r="1" spans="1:33" x14ac:dyDescent="0.3">
      <c r="A1" s="3"/>
      <c r="B1" s="84">
        <v>45292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44562</v>
      </c>
      <c r="C2" s="4">
        <v>44563</v>
      </c>
      <c r="D2" s="4">
        <v>44564</v>
      </c>
      <c r="E2" s="4">
        <v>44565</v>
      </c>
      <c r="F2" s="4">
        <v>44566</v>
      </c>
      <c r="G2" s="4">
        <v>44567</v>
      </c>
      <c r="H2" s="4">
        <v>44568</v>
      </c>
      <c r="I2" s="4">
        <v>44569</v>
      </c>
      <c r="J2" s="4">
        <v>44570</v>
      </c>
      <c r="K2" s="4">
        <v>44571</v>
      </c>
      <c r="L2" s="4">
        <v>44572</v>
      </c>
      <c r="M2" s="4">
        <v>44573</v>
      </c>
      <c r="N2" s="4">
        <v>44574</v>
      </c>
      <c r="O2" s="4">
        <v>44575</v>
      </c>
      <c r="P2" s="4">
        <v>44576</v>
      </c>
      <c r="Q2" s="4">
        <v>44577</v>
      </c>
      <c r="R2" s="4">
        <v>44578</v>
      </c>
      <c r="S2" s="4">
        <v>44579</v>
      </c>
      <c r="T2" s="4">
        <v>44580</v>
      </c>
      <c r="U2" s="4">
        <v>44581</v>
      </c>
      <c r="V2" s="4">
        <v>44582</v>
      </c>
      <c r="W2" s="4">
        <v>44583</v>
      </c>
      <c r="X2" s="4">
        <v>44584</v>
      </c>
      <c r="Y2" s="4">
        <v>44585</v>
      </c>
      <c r="Z2" s="4">
        <v>44586</v>
      </c>
      <c r="AA2" s="4">
        <v>44587</v>
      </c>
      <c r="AB2" s="4">
        <v>44588</v>
      </c>
      <c r="AC2" s="4">
        <v>44589</v>
      </c>
      <c r="AD2" s="4">
        <v>44590</v>
      </c>
      <c r="AE2" s="4">
        <v>44591</v>
      </c>
      <c r="AF2" s="4">
        <v>44592</v>
      </c>
      <c r="AG2" s="86"/>
    </row>
    <row r="3" spans="1:33" x14ac:dyDescent="0.3">
      <c r="A3" s="5" t="s">
        <v>30</v>
      </c>
      <c r="B3" s="87">
        <v>16864000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16864000</v>
      </c>
    </row>
    <row r="4" spans="1:33" x14ac:dyDescent="0.3">
      <c r="A4" s="7" t="s">
        <v>29</v>
      </c>
      <c r="B4" s="13">
        <f t="shared" ref="B4:AG4" si="0">SUM(B5:B8)</f>
        <v>544000</v>
      </c>
      <c r="C4" s="13">
        <f t="shared" si="0"/>
        <v>544000</v>
      </c>
      <c r="D4" s="13">
        <f t="shared" si="0"/>
        <v>544000</v>
      </c>
      <c r="E4" s="13">
        <f t="shared" si="0"/>
        <v>544000</v>
      </c>
      <c r="F4" s="13">
        <f t="shared" si="0"/>
        <v>544000</v>
      </c>
      <c r="G4" s="13">
        <f t="shared" si="0"/>
        <v>544000</v>
      </c>
      <c r="H4" s="13">
        <f t="shared" si="0"/>
        <v>544000</v>
      </c>
      <c r="I4" s="13">
        <f t="shared" si="0"/>
        <v>544000</v>
      </c>
      <c r="J4" s="13">
        <f t="shared" si="0"/>
        <v>544000</v>
      </c>
      <c r="K4" s="13">
        <f t="shared" si="0"/>
        <v>544000</v>
      </c>
      <c r="L4" s="13">
        <f t="shared" si="0"/>
        <v>544000</v>
      </c>
      <c r="M4" s="13">
        <f t="shared" si="0"/>
        <v>544000</v>
      </c>
      <c r="N4" s="13">
        <f t="shared" si="0"/>
        <v>544000</v>
      </c>
      <c r="O4" s="13">
        <f t="shared" si="0"/>
        <v>544000</v>
      </c>
      <c r="P4" s="13">
        <f t="shared" si="0"/>
        <v>544000</v>
      </c>
      <c r="Q4" s="13">
        <f t="shared" si="0"/>
        <v>544000</v>
      </c>
      <c r="R4" s="13">
        <f t="shared" si="0"/>
        <v>544000</v>
      </c>
      <c r="S4" s="13">
        <f t="shared" si="0"/>
        <v>544000</v>
      </c>
      <c r="T4" s="13">
        <f t="shared" si="0"/>
        <v>544000</v>
      </c>
      <c r="U4" s="13">
        <f t="shared" si="0"/>
        <v>544000</v>
      </c>
      <c r="V4" s="13">
        <f t="shared" si="0"/>
        <v>544000</v>
      </c>
      <c r="W4" s="13">
        <f t="shared" si="0"/>
        <v>544000</v>
      </c>
      <c r="X4" s="13">
        <f t="shared" si="0"/>
        <v>544000</v>
      </c>
      <c r="Y4" s="13">
        <f t="shared" si="0"/>
        <v>544000</v>
      </c>
      <c r="Z4" s="13">
        <f t="shared" si="0"/>
        <v>544000</v>
      </c>
      <c r="AA4" s="13">
        <f t="shared" si="0"/>
        <v>544000</v>
      </c>
      <c r="AB4" s="13">
        <f t="shared" si="0"/>
        <v>544000</v>
      </c>
      <c r="AC4" s="13">
        <f t="shared" si="0"/>
        <v>544000</v>
      </c>
      <c r="AD4" s="13">
        <f t="shared" si="0"/>
        <v>544000</v>
      </c>
      <c r="AE4" s="13">
        <f t="shared" si="0"/>
        <v>544000</v>
      </c>
      <c r="AF4" s="13">
        <f t="shared" si="0"/>
        <v>544000</v>
      </c>
      <c r="AG4" s="13">
        <f t="shared" si="0"/>
        <v>16864000</v>
      </c>
    </row>
    <row r="5" spans="1:33" x14ac:dyDescent="0.3">
      <c r="A5" s="3" t="s">
        <v>0</v>
      </c>
      <c r="B5" s="22">
        <v>136000</v>
      </c>
      <c r="C5" s="22">
        <v>136000</v>
      </c>
      <c r="D5" s="22">
        <v>136000</v>
      </c>
      <c r="E5" s="22">
        <v>136000</v>
      </c>
      <c r="F5" s="22">
        <v>136000</v>
      </c>
      <c r="G5" s="22">
        <v>136000</v>
      </c>
      <c r="H5" s="22">
        <v>136000</v>
      </c>
      <c r="I5" s="22">
        <v>136000</v>
      </c>
      <c r="J5" s="22">
        <v>136000</v>
      </c>
      <c r="K5" s="22">
        <v>136000</v>
      </c>
      <c r="L5" s="22">
        <v>136000</v>
      </c>
      <c r="M5" s="22">
        <v>136000</v>
      </c>
      <c r="N5" s="22">
        <v>136000</v>
      </c>
      <c r="O5" s="22">
        <v>136000</v>
      </c>
      <c r="P5" s="22">
        <v>136000</v>
      </c>
      <c r="Q5" s="22">
        <v>136000</v>
      </c>
      <c r="R5" s="22">
        <v>136000</v>
      </c>
      <c r="S5" s="22">
        <v>136000</v>
      </c>
      <c r="T5" s="22">
        <v>136000</v>
      </c>
      <c r="U5" s="22">
        <v>136000</v>
      </c>
      <c r="V5" s="22">
        <v>136000</v>
      </c>
      <c r="W5" s="22">
        <v>136000</v>
      </c>
      <c r="X5" s="22">
        <v>136000</v>
      </c>
      <c r="Y5" s="22">
        <v>136000</v>
      </c>
      <c r="Z5" s="22">
        <v>136000</v>
      </c>
      <c r="AA5" s="22">
        <v>136000</v>
      </c>
      <c r="AB5" s="22">
        <v>136000</v>
      </c>
      <c r="AC5" s="22">
        <v>136000</v>
      </c>
      <c r="AD5" s="22">
        <v>136000</v>
      </c>
      <c r="AE5" s="22">
        <v>136000</v>
      </c>
      <c r="AF5" s="22">
        <v>136000</v>
      </c>
      <c r="AG5" s="43">
        <f>SUM(B5:AF5)</f>
        <v>4216000</v>
      </c>
    </row>
    <row r="6" spans="1:33" x14ac:dyDescent="0.3">
      <c r="A6" s="3" t="s">
        <v>1</v>
      </c>
      <c r="B6" s="22">
        <v>136000</v>
      </c>
      <c r="C6" s="22">
        <v>136000</v>
      </c>
      <c r="D6" s="22">
        <v>136000</v>
      </c>
      <c r="E6" s="22">
        <v>136000</v>
      </c>
      <c r="F6" s="22">
        <v>136000</v>
      </c>
      <c r="G6" s="22">
        <v>136000</v>
      </c>
      <c r="H6" s="22">
        <v>136000</v>
      </c>
      <c r="I6" s="22">
        <v>136000</v>
      </c>
      <c r="J6" s="22">
        <v>136000</v>
      </c>
      <c r="K6" s="22">
        <v>136000</v>
      </c>
      <c r="L6" s="22">
        <v>136000</v>
      </c>
      <c r="M6" s="22">
        <v>136000</v>
      </c>
      <c r="N6" s="22">
        <v>136000</v>
      </c>
      <c r="O6" s="22">
        <v>136000</v>
      </c>
      <c r="P6" s="22">
        <v>136000</v>
      </c>
      <c r="Q6" s="22">
        <v>136000</v>
      </c>
      <c r="R6" s="22">
        <v>136000</v>
      </c>
      <c r="S6" s="22">
        <v>136000</v>
      </c>
      <c r="T6" s="22">
        <v>136000</v>
      </c>
      <c r="U6" s="22">
        <v>136000</v>
      </c>
      <c r="V6" s="22">
        <v>136000</v>
      </c>
      <c r="W6" s="22">
        <v>136000</v>
      </c>
      <c r="X6" s="22">
        <v>136000</v>
      </c>
      <c r="Y6" s="22">
        <v>136000</v>
      </c>
      <c r="Z6" s="22">
        <v>136000</v>
      </c>
      <c r="AA6" s="22">
        <v>136000</v>
      </c>
      <c r="AB6" s="22">
        <v>136000</v>
      </c>
      <c r="AC6" s="22">
        <v>136000</v>
      </c>
      <c r="AD6" s="22">
        <v>136000</v>
      </c>
      <c r="AE6" s="22">
        <v>136000</v>
      </c>
      <c r="AF6" s="22">
        <v>136000</v>
      </c>
      <c r="AG6" s="43">
        <f>SUM(B6:AF6)</f>
        <v>4216000</v>
      </c>
    </row>
    <row r="7" spans="1:33" x14ac:dyDescent="0.3">
      <c r="A7" s="3" t="s">
        <v>2</v>
      </c>
      <c r="B7" s="22">
        <v>136000</v>
      </c>
      <c r="C7" s="22">
        <v>136000</v>
      </c>
      <c r="D7" s="22">
        <v>136000</v>
      </c>
      <c r="E7" s="22">
        <v>136000</v>
      </c>
      <c r="F7" s="22">
        <v>136000</v>
      </c>
      <c r="G7" s="22">
        <v>136000</v>
      </c>
      <c r="H7" s="22">
        <v>136000</v>
      </c>
      <c r="I7" s="22">
        <v>136000</v>
      </c>
      <c r="J7" s="22">
        <v>136000</v>
      </c>
      <c r="K7" s="22">
        <v>136000</v>
      </c>
      <c r="L7" s="22">
        <v>136000</v>
      </c>
      <c r="M7" s="22">
        <v>136000</v>
      </c>
      <c r="N7" s="22">
        <v>136000</v>
      </c>
      <c r="O7" s="22">
        <v>136000</v>
      </c>
      <c r="P7" s="22">
        <v>136000</v>
      </c>
      <c r="Q7" s="22">
        <v>136000</v>
      </c>
      <c r="R7" s="22">
        <v>136000</v>
      </c>
      <c r="S7" s="22">
        <v>136000</v>
      </c>
      <c r="T7" s="22">
        <v>136000</v>
      </c>
      <c r="U7" s="22">
        <v>136000</v>
      </c>
      <c r="V7" s="22">
        <v>136000</v>
      </c>
      <c r="W7" s="22">
        <v>136000</v>
      </c>
      <c r="X7" s="22">
        <v>136000</v>
      </c>
      <c r="Y7" s="22">
        <v>136000</v>
      </c>
      <c r="Z7" s="22">
        <v>136000</v>
      </c>
      <c r="AA7" s="22">
        <v>136000</v>
      </c>
      <c r="AB7" s="22">
        <v>136000</v>
      </c>
      <c r="AC7" s="22">
        <v>136000</v>
      </c>
      <c r="AD7" s="22">
        <v>136000</v>
      </c>
      <c r="AE7" s="22">
        <v>136000</v>
      </c>
      <c r="AF7" s="22">
        <v>136000</v>
      </c>
      <c r="AG7" s="43">
        <f>SUM(B7:AF7)</f>
        <v>4216000</v>
      </c>
    </row>
    <row r="8" spans="1:33" x14ac:dyDescent="0.3">
      <c r="A8" s="3" t="s">
        <v>3</v>
      </c>
      <c r="B8" s="22">
        <v>136000</v>
      </c>
      <c r="C8" s="22">
        <v>136000</v>
      </c>
      <c r="D8" s="22">
        <v>136000</v>
      </c>
      <c r="E8" s="22">
        <v>136000</v>
      </c>
      <c r="F8" s="22">
        <v>136000</v>
      </c>
      <c r="G8" s="22">
        <v>136000</v>
      </c>
      <c r="H8" s="22">
        <v>136000</v>
      </c>
      <c r="I8" s="22">
        <v>136000</v>
      </c>
      <c r="J8" s="22">
        <v>136000</v>
      </c>
      <c r="K8" s="22">
        <v>136000</v>
      </c>
      <c r="L8" s="22">
        <v>136000</v>
      </c>
      <c r="M8" s="22">
        <v>136000</v>
      </c>
      <c r="N8" s="22">
        <v>136000</v>
      </c>
      <c r="O8" s="22">
        <v>136000</v>
      </c>
      <c r="P8" s="22">
        <v>136000</v>
      </c>
      <c r="Q8" s="22">
        <v>136000</v>
      </c>
      <c r="R8" s="22">
        <v>136000</v>
      </c>
      <c r="S8" s="22">
        <v>136000</v>
      </c>
      <c r="T8" s="22">
        <v>136000</v>
      </c>
      <c r="U8" s="22">
        <v>136000</v>
      </c>
      <c r="V8" s="22">
        <v>136000</v>
      </c>
      <c r="W8" s="22">
        <v>136000</v>
      </c>
      <c r="X8" s="22">
        <v>136000</v>
      </c>
      <c r="Y8" s="22">
        <v>136000</v>
      </c>
      <c r="Z8" s="22">
        <v>136000</v>
      </c>
      <c r="AA8" s="22">
        <v>136000</v>
      </c>
      <c r="AB8" s="22">
        <v>136000</v>
      </c>
      <c r="AC8" s="22">
        <v>136000</v>
      </c>
      <c r="AD8" s="22">
        <v>136000</v>
      </c>
      <c r="AE8" s="22">
        <v>136000</v>
      </c>
      <c r="AF8" s="22">
        <v>136000</v>
      </c>
      <c r="AG8" s="43">
        <f>SUM(B8:AF8)</f>
        <v>4216000</v>
      </c>
    </row>
    <row r="9" spans="1:33" x14ac:dyDescent="0.3">
      <c r="AG9" s="45"/>
    </row>
    <row r="10" spans="1:33" x14ac:dyDescent="0.3">
      <c r="A10" s="3"/>
      <c r="B10" s="3"/>
      <c r="C10" s="3"/>
      <c r="D10" s="3"/>
      <c r="E10" s="3"/>
      <c r="F10" s="34"/>
      <c r="G10" s="3"/>
      <c r="H10" s="3"/>
      <c r="I10" s="3"/>
      <c r="J10" s="34"/>
      <c r="K10" s="3"/>
      <c r="L10" s="3"/>
      <c r="M10" s="3"/>
      <c r="N10" s="3"/>
      <c r="O10" s="3"/>
      <c r="P10" s="3"/>
      <c r="Q10" s="3"/>
      <c r="R10" s="3"/>
      <c r="S10" s="3"/>
      <c r="T10" s="3"/>
      <c r="U10" s="34"/>
      <c r="V10" s="34"/>
      <c r="W10" s="3"/>
      <c r="X10" s="3"/>
      <c r="Y10" s="3"/>
      <c r="Z10" s="34"/>
      <c r="AA10" s="3"/>
      <c r="AB10" s="3"/>
      <c r="AC10" s="49"/>
      <c r="AD10" s="3"/>
      <c r="AE10" s="3"/>
      <c r="AF10" s="3"/>
      <c r="AG10" s="45"/>
    </row>
    <row r="11" spans="1:33" x14ac:dyDescent="0.3">
      <c r="A11" s="10" t="s">
        <v>34</v>
      </c>
      <c r="B11" s="28">
        <v>4000</v>
      </c>
      <c r="C11" s="28">
        <v>4000</v>
      </c>
      <c r="D11" s="28">
        <v>4000</v>
      </c>
      <c r="E11" s="28">
        <v>4000</v>
      </c>
      <c r="F11" s="28">
        <v>4000</v>
      </c>
      <c r="G11" s="28">
        <v>4000</v>
      </c>
      <c r="H11" s="28">
        <v>4000</v>
      </c>
      <c r="I11" s="28">
        <v>4000</v>
      </c>
      <c r="J11" s="28">
        <v>4000</v>
      </c>
      <c r="K11" s="28">
        <v>4000</v>
      </c>
      <c r="L11" s="28">
        <v>4000</v>
      </c>
      <c r="M11" s="28">
        <v>4000</v>
      </c>
      <c r="N11" s="28">
        <v>4000</v>
      </c>
      <c r="O11" s="28">
        <v>4000</v>
      </c>
      <c r="P11" s="28">
        <v>4000</v>
      </c>
      <c r="Q11" s="28">
        <v>4000</v>
      </c>
      <c r="R11" s="28">
        <v>4000</v>
      </c>
      <c r="S11" s="28">
        <v>4000</v>
      </c>
      <c r="T11" s="28">
        <v>4000</v>
      </c>
      <c r="U11" s="28">
        <v>4000</v>
      </c>
      <c r="V11" s="28">
        <v>4000</v>
      </c>
      <c r="W11" s="28">
        <v>4000</v>
      </c>
      <c r="X11" s="28">
        <v>4000</v>
      </c>
      <c r="Y11" s="28">
        <v>4000</v>
      </c>
      <c r="Z11" s="28">
        <v>4000</v>
      </c>
      <c r="AA11" s="28">
        <v>4000</v>
      </c>
      <c r="AB11" s="28">
        <v>4000</v>
      </c>
      <c r="AC11" s="28">
        <v>4000</v>
      </c>
      <c r="AD11" s="28">
        <v>4000</v>
      </c>
      <c r="AE11" s="28">
        <v>4000</v>
      </c>
      <c r="AF11" s="28">
        <v>4000</v>
      </c>
      <c r="AG11" s="28">
        <v>4000</v>
      </c>
    </row>
    <row r="12" spans="1:33" x14ac:dyDescent="0.3">
      <c r="A12" s="10" t="s">
        <v>46</v>
      </c>
      <c r="B12" s="67">
        <f>SUM(B13:B16)</f>
        <v>10248</v>
      </c>
      <c r="C12" s="66">
        <f>SUM(C13:C16)</f>
        <v>10112</v>
      </c>
      <c r="D12" s="66">
        <f>C12-136</f>
        <v>9976</v>
      </c>
      <c r="E12" s="66">
        <f t="shared" ref="E12:AF12" si="1">D12-136</f>
        <v>9840</v>
      </c>
      <c r="F12" s="66">
        <f t="shared" si="1"/>
        <v>9704</v>
      </c>
      <c r="G12" s="66">
        <f t="shared" si="1"/>
        <v>9568</v>
      </c>
      <c r="H12" s="66">
        <f t="shared" si="1"/>
        <v>9432</v>
      </c>
      <c r="I12" s="66">
        <f t="shared" si="1"/>
        <v>9296</v>
      </c>
      <c r="J12" s="66">
        <f t="shared" si="1"/>
        <v>9160</v>
      </c>
      <c r="K12" s="66">
        <f t="shared" si="1"/>
        <v>9024</v>
      </c>
      <c r="L12" s="66">
        <f t="shared" si="1"/>
        <v>8888</v>
      </c>
      <c r="M12" s="66">
        <f t="shared" si="1"/>
        <v>8752</v>
      </c>
      <c r="N12" s="66">
        <f t="shared" si="1"/>
        <v>8616</v>
      </c>
      <c r="O12" s="66">
        <f t="shared" si="1"/>
        <v>8480</v>
      </c>
      <c r="P12" s="66">
        <f t="shared" si="1"/>
        <v>8344</v>
      </c>
      <c r="Q12" s="66">
        <f t="shared" si="1"/>
        <v>8208</v>
      </c>
      <c r="R12" s="66">
        <f t="shared" si="1"/>
        <v>8072</v>
      </c>
      <c r="S12" s="66">
        <f t="shared" si="1"/>
        <v>7936</v>
      </c>
      <c r="T12" s="66">
        <f t="shared" si="1"/>
        <v>7800</v>
      </c>
      <c r="U12" s="66">
        <f t="shared" si="1"/>
        <v>7664</v>
      </c>
      <c r="V12" s="66">
        <f t="shared" si="1"/>
        <v>7528</v>
      </c>
      <c r="W12" s="66">
        <f t="shared" si="1"/>
        <v>7392</v>
      </c>
      <c r="X12" s="66">
        <f t="shared" si="1"/>
        <v>7256</v>
      </c>
      <c r="Y12" s="66">
        <f t="shared" si="1"/>
        <v>7120</v>
      </c>
      <c r="Z12" s="66">
        <f t="shared" si="1"/>
        <v>6984</v>
      </c>
      <c r="AA12" s="66">
        <f t="shared" si="1"/>
        <v>6848</v>
      </c>
      <c r="AB12" s="66">
        <f t="shared" si="1"/>
        <v>6712</v>
      </c>
      <c r="AC12" s="66">
        <f>SUM(AC13:AC16)</f>
        <v>6576</v>
      </c>
      <c r="AD12" s="66">
        <f t="shared" si="1"/>
        <v>6440</v>
      </c>
      <c r="AE12" s="66">
        <f t="shared" si="1"/>
        <v>6304</v>
      </c>
      <c r="AF12" s="66">
        <f t="shared" si="1"/>
        <v>6168</v>
      </c>
      <c r="AG12" s="67">
        <f t="shared" ref="AG12:AG17" si="2">AF12</f>
        <v>6168</v>
      </c>
    </row>
    <row r="13" spans="1:33" x14ac:dyDescent="0.3">
      <c r="A13" s="11" t="s">
        <v>42</v>
      </c>
      <c r="B13" s="22">
        <v>2562</v>
      </c>
      <c r="C13" s="29">
        <f t="shared" ref="C13:D16" si="3">B13-34</f>
        <v>2528</v>
      </c>
      <c r="D13" s="29">
        <f t="shared" si="3"/>
        <v>2494</v>
      </c>
      <c r="E13" s="29">
        <f t="shared" ref="E13:F13" si="4">D13-34</f>
        <v>2460</v>
      </c>
      <c r="F13" s="29">
        <f t="shared" si="4"/>
        <v>2426</v>
      </c>
      <c r="G13" s="29">
        <f t="shared" ref="G13:AF13" si="5">F13-34</f>
        <v>2392</v>
      </c>
      <c r="H13" s="29">
        <f t="shared" si="5"/>
        <v>2358</v>
      </c>
      <c r="I13" s="29">
        <f t="shared" si="5"/>
        <v>2324</v>
      </c>
      <c r="J13" s="29">
        <f t="shared" si="5"/>
        <v>2290</v>
      </c>
      <c r="K13" s="29">
        <f t="shared" si="5"/>
        <v>2256</v>
      </c>
      <c r="L13" s="29">
        <f t="shared" si="5"/>
        <v>2222</v>
      </c>
      <c r="M13" s="29">
        <f t="shared" si="5"/>
        <v>2188</v>
      </c>
      <c r="N13" s="29">
        <f t="shared" si="5"/>
        <v>2154</v>
      </c>
      <c r="O13" s="29">
        <f t="shared" si="5"/>
        <v>2120</v>
      </c>
      <c r="P13" s="29">
        <f t="shared" si="5"/>
        <v>2086</v>
      </c>
      <c r="Q13" s="29">
        <f t="shared" si="5"/>
        <v>2052</v>
      </c>
      <c r="R13" s="29">
        <f t="shared" si="5"/>
        <v>2018</v>
      </c>
      <c r="S13" s="29">
        <f t="shared" si="5"/>
        <v>1984</v>
      </c>
      <c r="T13" s="29">
        <f t="shared" si="5"/>
        <v>1950</v>
      </c>
      <c r="U13" s="29">
        <f t="shared" si="5"/>
        <v>1916</v>
      </c>
      <c r="V13" s="29">
        <f t="shared" si="5"/>
        <v>1882</v>
      </c>
      <c r="W13" s="29">
        <f t="shared" si="5"/>
        <v>1848</v>
      </c>
      <c r="X13" s="29">
        <f t="shared" si="5"/>
        <v>1814</v>
      </c>
      <c r="Y13" s="29">
        <f t="shared" si="5"/>
        <v>1780</v>
      </c>
      <c r="Z13" s="29">
        <f t="shared" si="5"/>
        <v>1746</v>
      </c>
      <c r="AA13" s="29">
        <f t="shared" si="5"/>
        <v>1712</v>
      </c>
      <c r="AB13" s="29">
        <f t="shared" si="5"/>
        <v>1678</v>
      </c>
      <c r="AC13" s="29">
        <f t="shared" si="5"/>
        <v>1644</v>
      </c>
      <c r="AD13" s="29">
        <f t="shared" si="5"/>
        <v>1610</v>
      </c>
      <c r="AE13" s="29">
        <f t="shared" si="5"/>
        <v>1576</v>
      </c>
      <c r="AF13" s="29">
        <f t="shared" si="5"/>
        <v>1542</v>
      </c>
      <c r="AG13" s="29">
        <f t="shared" si="2"/>
        <v>1542</v>
      </c>
    </row>
    <row r="14" spans="1:33" x14ac:dyDescent="0.3">
      <c r="A14" s="11" t="s">
        <v>43</v>
      </c>
      <c r="B14" s="22">
        <v>2562</v>
      </c>
      <c r="C14" s="29">
        <f t="shared" si="3"/>
        <v>2528</v>
      </c>
      <c r="D14" s="29">
        <f t="shared" si="3"/>
        <v>2494</v>
      </c>
      <c r="E14" s="29">
        <f t="shared" ref="E14:F14" si="6">D14-34</f>
        <v>2460</v>
      </c>
      <c r="F14" s="29">
        <f t="shared" si="6"/>
        <v>2426</v>
      </c>
      <c r="G14" s="29">
        <f t="shared" ref="G14:AF14" si="7">F14-34</f>
        <v>2392</v>
      </c>
      <c r="H14" s="29">
        <f t="shared" si="7"/>
        <v>2358</v>
      </c>
      <c r="I14" s="29">
        <f t="shared" si="7"/>
        <v>2324</v>
      </c>
      <c r="J14" s="29">
        <f t="shared" si="7"/>
        <v>2290</v>
      </c>
      <c r="K14" s="29">
        <f t="shared" si="7"/>
        <v>2256</v>
      </c>
      <c r="L14" s="29">
        <f t="shared" si="7"/>
        <v>2222</v>
      </c>
      <c r="M14" s="29">
        <f t="shared" si="7"/>
        <v>2188</v>
      </c>
      <c r="N14" s="29">
        <f t="shared" si="7"/>
        <v>2154</v>
      </c>
      <c r="O14" s="29">
        <f t="shared" si="7"/>
        <v>2120</v>
      </c>
      <c r="P14" s="29">
        <f t="shared" si="7"/>
        <v>2086</v>
      </c>
      <c r="Q14" s="29">
        <f t="shared" si="7"/>
        <v>2052</v>
      </c>
      <c r="R14" s="29">
        <f t="shared" si="7"/>
        <v>2018</v>
      </c>
      <c r="S14" s="29">
        <f t="shared" si="7"/>
        <v>1984</v>
      </c>
      <c r="T14" s="29">
        <f t="shared" si="7"/>
        <v>1950</v>
      </c>
      <c r="U14" s="29">
        <f t="shared" si="7"/>
        <v>1916</v>
      </c>
      <c r="V14" s="29">
        <f t="shared" si="7"/>
        <v>1882</v>
      </c>
      <c r="W14" s="29">
        <f t="shared" si="7"/>
        <v>1848</v>
      </c>
      <c r="X14" s="29">
        <f t="shared" si="7"/>
        <v>1814</v>
      </c>
      <c r="Y14" s="29">
        <f t="shared" si="7"/>
        <v>1780</v>
      </c>
      <c r="Z14" s="29">
        <f t="shared" si="7"/>
        <v>1746</v>
      </c>
      <c r="AA14" s="29">
        <f t="shared" si="7"/>
        <v>1712</v>
      </c>
      <c r="AB14" s="29">
        <f t="shared" si="7"/>
        <v>1678</v>
      </c>
      <c r="AC14" s="29">
        <f t="shared" si="7"/>
        <v>1644</v>
      </c>
      <c r="AD14" s="29">
        <f t="shared" si="7"/>
        <v>1610</v>
      </c>
      <c r="AE14" s="29">
        <f t="shared" si="7"/>
        <v>1576</v>
      </c>
      <c r="AF14" s="29">
        <f t="shared" si="7"/>
        <v>1542</v>
      </c>
      <c r="AG14" s="29">
        <f t="shared" si="2"/>
        <v>1542</v>
      </c>
    </row>
    <row r="15" spans="1:33" x14ac:dyDescent="0.3">
      <c r="A15" s="11" t="s">
        <v>44</v>
      </c>
      <c r="B15" s="22">
        <v>2562</v>
      </c>
      <c r="C15" s="29">
        <f t="shared" si="3"/>
        <v>2528</v>
      </c>
      <c r="D15" s="29">
        <f t="shared" si="3"/>
        <v>2494</v>
      </c>
      <c r="E15" s="29">
        <f t="shared" ref="E15:F15" si="8">D15-34</f>
        <v>2460</v>
      </c>
      <c r="F15" s="29">
        <f t="shared" si="8"/>
        <v>2426</v>
      </c>
      <c r="G15" s="29">
        <f t="shared" ref="G15:AF15" si="9">F15-34</f>
        <v>2392</v>
      </c>
      <c r="H15" s="29">
        <f t="shared" si="9"/>
        <v>2358</v>
      </c>
      <c r="I15" s="29">
        <f t="shared" si="9"/>
        <v>2324</v>
      </c>
      <c r="J15" s="29">
        <f t="shared" si="9"/>
        <v>2290</v>
      </c>
      <c r="K15" s="29">
        <f t="shared" si="9"/>
        <v>2256</v>
      </c>
      <c r="L15" s="29">
        <f t="shared" si="9"/>
        <v>2222</v>
      </c>
      <c r="M15" s="29">
        <f t="shared" si="9"/>
        <v>2188</v>
      </c>
      <c r="N15" s="29">
        <f t="shared" si="9"/>
        <v>2154</v>
      </c>
      <c r="O15" s="29">
        <f t="shared" si="9"/>
        <v>2120</v>
      </c>
      <c r="P15" s="29">
        <f t="shared" si="9"/>
        <v>2086</v>
      </c>
      <c r="Q15" s="29">
        <f t="shared" si="9"/>
        <v>2052</v>
      </c>
      <c r="R15" s="29">
        <f t="shared" si="9"/>
        <v>2018</v>
      </c>
      <c r="S15" s="29">
        <f t="shared" si="9"/>
        <v>1984</v>
      </c>
      <c r="T15" s="29">
        <f t="shared" si="9"/>
        <v>1950</v>
      </c>
      <c r="U15" s="29">
        <f t="shared" si="9"/>
        <v>1916</v>
      </c>
      <c r="V15" s="29">
        <f t="shared" si="9"/>
        <v>1882</v>
      </c>
      <c r="W15" s="29">
        <f t="shared" si="9"/>
        <v>1848</v>
      </c>
      <c r="X15" s="29">
        <f t="shared" si="9"/>
        <v>1814</v>
      </c>
      <c r="Y15" s="29">
        <f t="shared" si="9"/>
        <v>1780</v>
      </c>
      <c r="Z15" s="29">
        <f t="shared" si="9"/>
        <v>1746</v>
      </c>
      <c r="AA15" s="29">
        <f t="shared" si="9"/>
        <v>1712</v>
      </c>
      <c r="AB15" s="29">
        <f t="shared" si="9"/>
        <v>1678</v>
      </c>
      <c r="AC15" s="29">
        <f t="shared" si="9"/>
        <v>1644</v>
      </c>
      <c r="AD15" s="29">
        <f t="shared" si="9"/>
        <v>1610</v>
      </c>
      <c r="AE15" s="29">
        <f t="shared" si="9"/>
        <v>1576</v>
      </c>
      <c r="AF15" s="29">
        <f t="shared" si="9"/>
        <v>1542</v>
      </c>
      <c r="AG15" s="29">
        <f t="shared" si="2"/>
        <v>1542</v>
      </c>
    </row>
    <row r="16" spans="1:33" x14ac:dyDescent="0.3">
      <c r="A16" s="11" t="s">
        <v>45</v>
      </c>
      <c r="B16" s="22">
        <v>2562</v>
      </c>
      <c r="C16" s="29">
        <f t="shared" si="3"/>
        <v>2528</v>
      </c>
      <c r="D16" s="29">
        <f t="shared" si="3"/>
        <v>2494</v>
      </c>
      <c r="E16" s="29">
        <f t="shared" ref="E16:F16" si="10">D16-34</f>
        <v>2460</v>
      </c>
      <c r="F16" s="29">
        <f t="shared" si="10"/>
        <v>2426</v>
      </c>
      <c r="G16" s="29">
        <f t="shared" ref="G16:AF16" si="11">F16-34</f>
        <v>2392</v>
      </c>
      <c r="H16" s="29">
        <f t="shared" si="11"/>
        <v>2358</v>
      </c>
      <c r="I16" s="29">
        <f t="shared" si="11"/>
        <v>2324</v>
      </c>
      <c r="J16" s="29">
        <f t="shared" si="11"/>
        <v>2290</v>
      </c>
      <c r="K16" s="29">
        <f t="shared" si="11"/>
        <v>2256</v>
      </c>
      <c r="L16" s="29">
        <f t="shared" si="11"/>
        <v>2222</v>
      </c>
      <c r="M16" s="29">
        <f t="shared" si="11"/>
        <v>2188</v>
      </c>
      <c r="N16" s="29">
        <f t="shared" si="11"/>
        <v>2154</v>
      </c>
      <c r="O16" s="29">
        <f t="shared" si="11"/>
        <v>2120</v>
      </c>
      <c r="P16" s="29">
        <f t="shared" si="11"/>
        <v>2086</v>
      </c>
      <c r="Q16" s="29">
        <f t="shared" si="11"/>
        <v>2052</v>
      </c>
      <c r="R16" s="29">
        <f t="shared" si="11"/>
        <v>2018</v>
      </c>
      <c r="S16" s="29">
        <f t="shared" si="11"/>
        <v>1984</v>
      </c>
      <c r="T16" s="29">
        <f t="shared" si="11"/>
        <v>1950</v>
      </c>
      <c r="U16" s="29">
        <f t="shared" si="11"/>
        <v>1916</v>
      </c>
      <c r="V16" s="29">
        <f t="shared" si="11"/>
        <v>1882</v>
      </c>
      <c r="W16" s="29">
        <f t="shared" si="11"/>
        <v>1848</v>
      </c>
      <c r="X16" s="29">
        <f t="shared" si="11"/>
        <v>1814</v>
      </c>
      <c r="Y16" s="29">
        <f t="shared" si="11"/>
        <v>1780</v>
      </c>
      <c r="Z16" s="29">
        <f t="shared" si="11"/>
        <v>1746</v>
      </c>
      <c r="AA16" s="29">
        <f t="shared" si="11"/>
        <v>1712</v>
      </c>
      <c r="AB16" s="29">
        <f t="shared" si="11"/>
        <v>1678</v>
      </c>
      <c r="AC16" s="29">
        <f t="shared" si="11"/>
        <v>1644</v>
      </c>
      <c r="AD16" s="29">
        <f t="shared" si="11"/>
        <v>1610</v>
      </c>
      <c r="AE16" s="29">
        <f t="shared" si="11"/>
        <v>1576</v>
      </c>
      <c r="AF16" s="29">
        <f t="shared" si="11"/>
        <v>1542</v>
      </c>
      <c r="AG16" s="29">
        <f t="shared" si="2"/>
        <v>1542</v>
      </c>
    </row>
    <row r="17" spans="1:33" x14ac:dyDescent="0.3">
      <c r="A17" s="10" t="s">
        <v>37</v>
      </c>
      <c r="B17" s="28">
        <v>136</v>
      </c>
      <c r="C17" s="28">
        <v>136</v>
      </c>
      <c r="D17" s="28">
        <v>136</v>
      </c>
      <c r="E17" s="28">
        <v>136</v>
      </c>
      <c r="F17" s="28">
        <v>136</v>
      </c>
      <c r="G17" s="28">
        <v>136</v>
      </c>
      <c r="H17" s="28">
        <v>136</v>
      </c>
      <c r="I17" s="28">
        <v>136</v>
      </c>
      <c r="J17" s="28">
        <v>136</v>
      </c>
      <c r="K17" s="28">
        <v>136</v>
      </c>
      <c r="L17" s="28">
        <v>136</v>
      </c>
      <c r="M17" s="28">
        <v>136</v>
      </c>
      <c r="N17" s="28">
        <v>136</v>
      </c>
      <c r="O17" s="28">
        <v>136</v>
      </c>
      <c r="P17" s="28">
        <v>136</v>
      </c>
      <c r="Q17" s="28">
        <v>136</v>
      </c>
      <c r="R17" s="28">
        <v>136</v>
      </c>
      <c r="S17" s="28">
        <v>136</v>
      </c>
      <c r="T17" s="28">
        <v>136</v>
      </c>
      <c r="U17" s="28">
        <v>136</v>
      </c>
      <c r="V17" s="28">
        <v>136</v>
      </c>
      <c r="W17" s="28">
        <v>136</v>
      </c>
      <c r="X17" s="28">
        <v>136</v>
      </c>
      <c r="Y17" s="28">
        <v>136</v>
      </c>
      <c r="Z17" s="28">
        <v>136</v>
      </c>
      <c r="AA17" s="28">
        <v>136</v>
      </c>
      <c r="AB17" s="28">
        <v>136</v>
      </c>
      <c r="AC17" s="28">
        <v>136</v>
      </c>
      <c r="AD17" s="28">
        <v>136</v>
      </c>
      <c r="AE17" s="28">
        <v>136</v>
      </c>
      <c r="AF17" s="28">
        <v>136</v>
      </c>
      <c r="AG17" s="50">
        <f t="shared" si="2"/>
        <v>136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5"/>
    </row>
    <row r="19" spans="1:33" x14ac:dyDescent="0.3">
      <c r="A19" s="7" t="s">
        <v>4</v>
      </c>
      <c r="B19" s="70">
        <v>142789.12</v>
      </c>
      <c r="C19" s="70">
        <v>142789.12</v>
      </c>
      <c r="D19" s="70">
        <v>142789.12</v>
      </c>
      <c r="E19" s="70">
        <v>142789.12</v>
      </c>
      <c r="F19" s="70">
        <v>142789.12</v>
      </c>
      <c r="G19" s="70">
        <v>142789.12</v>
      </c>
      <c r="H19" s="70">
        <v>142789.12</v>
      </c>
      <c r="I19" s="70">
        <v>142789.12</v>
      </c>
      <c r="J19" s="70">
        <v>142789.12</v>
      </c>
      <c r="K19" s="70">
        <v>142789.12</v>
      </c>
      <c r="L19" s="70">
        <v>142789.12</v>
      </c>
      <c r="M19" s="70">
        <v>142789.12</v>
      </c>
      <c r="N19" s="70">
        <v>142789.12</v>
      </c>
      <c r="O19" s="70">
        <v>142789.12</v>
      </c>
      <c r="P19" s="70">
        <v>142789.12</v>
      </c>
      <c r="Q19" s="70">
        <v>142789.12</v>
      </c>
      <c r="R19" s="70">
        <v>142789.12</v>
      </c>
      <c r="S19" s="70">
        <v>142789.12</v>
      </c>
      <c r="T19" s="70">
        <v>142789.12</v>
      </c>
      <c r="U19" s="70">
        <v>142789.12</v>
      </c>
      <c r="V19" s="70">
        <v>142789.12</v>
      </c>
      <c r="W19" s="70">
        <v>142789.12</v>
      </c>
      <c r="X19" s="70">
        <v>142789.12</v>
      </c>
      <c r="Y19" s="70">
        <v>142789.12</v>
      </c>
      <c r="Z19" s="70">
        <v>142789.12</v>
      </c>
      <c r="AA19" s="70">
        <v>142789.12</v>
      </c>
      <c r="AB19" s="70">
        <v>142789.12</v>
      </c>
      <c r="AC19" s="70">
        <v>142789.12</v>
      </c>
      <c r="AD19" s="70">
        <v>142789.12</v>
      </c>
      <c r="AE19" s="70">
        <v>142789.12</v>
      </c>
      <c r="AF19" s="70">
        <v>142789.12</v>
      </c>
      <c r="AG19" s="31">
        <f>SUM(B19:AF19)</f>
        <v>4426462.7200000025</v>
      </c>
    </row>
    <row r="20" spans="1:33" x14ac:dyDescent="0.3">
      <c r="A20" s="12" t="s">
        <v>5</v>
      </c>
      <c r="B20" s="32">
        <f t="shared" ref="B20:AG20" si="12">B19/B4</f>
        <v>0.26247999999999999</v>
      </c>
      <c r="C20" s="32">
        <f t="shared" si="12"/>
        <v>0.26247999999999999</v>
      </c>
      <c r="D20" s="32">
        <f t="shared" si="12"/>
        <v>0.26247999999999999</v>
      </c>
      <c r="E20" s="32">
        <f t="shared" si="12"/>
        <v>0.26247999999999999</v>
      </c>
      <c r="F20" s="32">
        <f t="shared" si="12"/>
        <v>0.26247999999999999</v>
      </c>
      <c r="G20" s="32">
        <f t="shared" si="12"/>
        <v>0.26247999999999999</v>
      </c>
      <c r="H20" s="32">
        <f t="shared" si="12"/>
        <v>0.26247999999999999</v>
      </c>
      <c r="I20" s="32">
        <f t="shared" si="12"/>
        <v>0.26247999999999999</v>
      </c>
      <c r="J20" s="32">
        <f t="shared" si="12"/>
        <v>0.26247999999999999</v>
      </c>
      <c r="K20" s="32">
        <f t="shared" si="12"/>
        <v>0.26247999999999999</v>
      </c>
      <c r="L20" s="32">
        <f t="shared" si="12"/>
        <v>0.26247999999999999</v>
      </c>
      <c r="M20" s="32">
        <f t="shared" si="12"/>
        <v>0.26247999999999999</v>
      </c>
      <c r="N20" s="32">
        <f t="shared" si="12"/>
        <v>0.26247999999999999</v>
      </c>
      <c r="O20" s="32">
        <f t="shared" si="12"/>
        <v>0.26247999999999999</v>
      </c>
      <c r="P20" s="32">
        <f t="shared" si="12"/>
        <v>0.26247999999999999</v>
      </c>
      <c r="Q20" s="32">
        <f t="shared" si="12"/>
        <v>0.26247999999999999</v>
      </c>
      <c r="R20" s="32">
        <f t="shared" si="12"/>
        <v>0.26247999999999999</v>
      </c>
      <c r="S20" s="32">
        <f t="shared" si="12"/>
        <v>0.26247999999999999</v>
      </c>
      <c r="T20" s="32">
        <f t="shared" si="12"/>
        <v>0.26247999999999999</v>
      </c>
      <c r="U20" s="32">
        <f t="shared" si="12"/>
        <v>0.26247999999999999</v>
      </c>
      <c r="V20" s="32">
        <f t="shared" si="12"/>
        <v>0.26247999999999999</v>
      </c>
      <c r="W20" s="32">
        <f t="shared" si="12"/>
        <v>0.26247999999999999</v>
      </c>
      <c r="X20" s="32">
        <f t="shared" si="12"/>
        <v>0.26247999999999999</v>
      </c>
      <c r="Y20" s="32">
        <f t="shared" si="12"/>
        <v>0.26247999999999999</v>
      </c>
      <c r="Z20" s="32">
        <f t="shared" si="12"/>
        <v>0.26247999999999999</v>
      </c>
      <c r="AA20" s="32">
        <f t="shared" si="12"/>
        <v>0.26247999999999999</v>
      </c>
      <c r="AB20" s="32">
        <f t="shared" si="12"/>
        <v>0.26247999999999999</v>
      </c>
      <c r="AC20" s="32">
        <f t="shared" si="12"/>
        <v>0.26247999999999999</v>
      </c>
      <c r="AD20" s="32">
        <f t="shared" si="12"/>
        <v>0.26247999999999999</v>
      </c>
      <c r="AE20" s="32">
        <f t="shared" si="12"/>
        <v>0.26247999999999999</v>
      </c>
      <c r="AF20" s="32">
        <f t="shared" si="12"/>
        <v>0.26247999999999999</v>
      </c>
      <c r="AG20" s="33">
        <f t="shared" si="12"/>
        <v>0.26248000000000016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5"/>
    </row>
    <row r="22" spans="1:33" x14ac:dyDescent="0.3">
      <c r="A22" s="7" t="s">
        <v>6</v>
      </c>
      <c r="B22" s="37">
        <f t="shared" ref="B22:AG22" si="13">B4-B19</f>
        <v>401210.88</v>
      </c>
      <c r="C22" s="37">
        <f t="shared" si="13"/>
        <v>401210.88</v>
      </c>
      <c r="D22" s="37">
        <f t="shared" si="13"/>
        <v>401210.88</v>
      </c>
      <c r="E22" s="37">
        <f t="shared" si="13"/>
        <v>401210.88</v>
      </c>
      <c r="F22" s="37">
        <f t="shared" si="13"/>
        <v>401210.88</v>
      </c>
      <c r="G22" s="37">
        <f t="shared" si="13"/>
        <v>401210.88</v>
      </c>
      <c r="H22" s="37">
        <f t="shared" si="13"/>
        <v>401210.88</v>
      </c>
      <c r="I22" s="37">
        <f t="shared" si="13"/>
        <v>401210.88</v>
      </c>
      <c r="J22" s="37">
        <f t="shared" si="13"/>
        <v>401210.88</v>
      </c>
      <c r="K22" s="37">
        <f t="shared" si="13"/>
        <v>401210.88</v>
      </c>
      <c r="L22" s="37">
        <f t="shared" si="13"/>
        <v>401210.88</v>
      </c>
      <c r="M22" s="37">
        <f t="shared" si="13"/>
        <v>401210.88</v>
      </c>
      <c r="N22" s="37">
        <f t="shared" si="13"/>
        <v>401210.88</v>
      </c>
      <c r="O22" s="37">
        <f t="shared" si="13"/>
        <v>401210.88</v>
      </c>
      <c r="P22" s="37">
        <f t="shared" si="13"/>
        <v>401210.88</v>
      </c>
      <c r="Q22" s="37">
        <f t="shared" si="13"/>
        <v>401210.88</v>
      </c>
      <c r="R22" s="37">
        <f t="shared" si="13"/>
        <v>401210.88</v>
      </c>
      <c r="S22" s="37">
        <f t="shared" si="13"/>
        <v>401210.88</v>
      </c>
      <c r="T22" s="37">
        <f t="shared" si="13"/>
        <v>401210.88</v>
      </c>
      <c r="U22" s="37">
        <f t="shared" si="13"/>
        <v>401210.88</v>
      </c>
      <c r="V22" s="37">
        <f t="shared" si="13"/>
        <v>401210.88</v>
      </c>
      <c r="W22" s="37">
        <f t="shared" si="13"/>
        <v>401210.88</v>
      </c>
      <c r="X22" s="37">
        <f t="shared" si="13"/>
        <v>401210.88</v>
      </c>
      <c r="Y22" s="37">
        <f t="shared" si="13"/>
        <v>401210.88</v>
      </c>
      <c r="Z22" s="37">
        <f t="shared" si="13"/>
        <v>401210.88</v>
      </c>
      <c r="AA22" s="37">
        <f t="shared" si="13"/>
        <v>401210.88</v>
      </c>
      <c r="AB22" s="37">
        <f t="shared" si="13"/>
        <v>401210.88</v>
      </c>
      <c r="AC22" s="37">
        <f t="shared" si="13"/>
        <v>401210.88</v>
      </c>
      <c r="AD22" s="37">
        <f t="shared" si="13"/>
        <v>401210.88</v>
      </c>
      <c r="AE22" s="37">
        <f t="shared" si="13"/>
        <v>401210.88</v>
      </c>
      <c r="AF22" s="37">
        <f t="shared" si="13"/>
        <v>401210.88</v>
      </c>
      <c r="AG22" s="37">
        <f t="shared" si="13"/>
        <v>12437537.279999997</v>
      </c>
    </row>
    <row r="23" spans="1:33" x14ac:dyDescent="0.3">
      <c r="A23" s="12" t="s">
        <v>7</v>
      </c>
      <c r="B23" s="32">
        <f t="shared" ref="B23:AG23" si="14">B22/B4</f>
        <v>0.73751999999999995</v>
      </c>
      <c r="C23" s="32">
        <f t="shared" si="14"/>
        <v>0.73751999999999995</v>
      </c>
      <c r="D23" s="32">
        <f t="shared" si="14"/>
        <v>0.73751999999999995</v>
      </c>
      <c r="E23" s="32">
        <f t="shared" si="14"/>
        <v>0.73751999999999995</v>
      </c>
      <c r="F23" s="32">
        <f t="shared" si="14"/>
        <v>0.73751999999999995</v>
      </c>
      <c r="G23" s="32">
        <f t="shared" si="14"/>
        <v>0.73751999999999995</v>
      </c>
      <c r="H23" s="32">
        <f t="shared" si="14"/>
        <v>0.73751999999999995</v>
      </c>
      <c r="I23" s="32">
        <f t="shared" si="14"/>
        <v>0.73751999999999995</v>
      </c>
      <c r="J23" s="32">
        <f t="shared" si="14"/>
        <v>0.73751999999999995</v>
      </c>
      <c r="K23" s="32">
        <f t="shared" si="14"/>
        <v>0.73751999999999995</v>
      </c>
      <c r="L23" s="32">
        <f t="shared" si="14"/>
        <v>0.73751999999999995</v>
      </c>
      <c r="M23" s="32">
        <f t="shared" si="14"/>
        <v>0.73751999999999995</v>
      </c>
      <c r="N23" s="32">
        <f t="shared" si="14"/>
        <v>0.73751999999999995</v>
      </c>
      <c r="O23" s="32">
        <f t="shared" si="14"/>
        <v>0.73751999999999995</v>
      </c>
      <c r="P23" s="32">
        <f t="shared" si="14"/>
        <v>0.73751999999999995</v>
      </c>
      <c r="Q23" s="32">
        <f t="shared" si="14"/>
        <v>0.73751999999999995</v>
      </c>
      <c r="R23" s="32">
        <f t="shared" si="14"/>
        <v>0.73751999999999995</v>
      </c>
      <c r="S23" s="32">
        <f t="shared" si="14"/>
        <v>0.73751999999999995</v>
      </c>
      <c r="T23" s="32">
        <f t="shared" si="14"/>
        <v>0.73751999999999995</v>
      </c>
      <c r="U23" s="32">
        <f t="shared" si="14"/>
        <v>0.73751999999999995</v>
      </c>
      <c r="V23" s="32">
        <f t="shared" si="14"/>
        <v>0.73751999999999995</v>
      </c>
      <c r="W23" s="32">
        <f t="shared" si="14"/>
        <v>0.73751999999999995</v>
      </c>
      <c r="X23" s="32">
        <f t="shared" si="14"/>
        <v>0.73751999999999995</v>
      </c>
      <c r="Y23" s="32">
        <f t="shared" si="14"/>
        <v>0.73751999999999995</v>
      </c>
      <c r="Z23" s="32">
        <f t="shared" si="14"/>
        <v>0.73751999999999995</v>
      </c>
      <c r="AA23" s="32">
        <f t="shared" si="14"/>
        <v>0.73751999999999995</v>
      </c>
      <c r="AB23" s="32">
        <f t="shared" si="14"/>
        <v>0.73751999999999995</v>
      </c>
      <c r="AC23" s="32">
        <f t="shared" si="14"/>
        <v>0.73751999999999995</v>
      </c>
      <c r="AD23" s="32">
        <f t="shared" si="14"/>
        <v>0.73751999999999995</v>
      </c>
      <c r="AE23" s="32">
        <f t="shared" si="14"/>
        <v>0.73751999999999995</v>
      </c>
      <c r="AF23" s="32">
        <f t="shared" si="14"/>
        <v>0.73751999999999995</v>
      </c>
      <c r="AG23" s="33">
        <f t="shared" si="14"/>
        <v>0.73751999999999984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5"/>
    </row>
    <row r="25" spans="1:33" x14ac:dyDescent="0.3">
      <c r="A25" s="7" t="s">
        <v>8</v>
      </c>
      <c r="B25" s="13">
        <f t="shared" ref="B25:AF25" si="15">B26+B32</f>
        <v>12000</v>
      </c>
      <c r="C25" s="13">
        <f t="shared" si="15"/>
        <v>2000</v>
      </c>
      <c r="D25" s="13">
        <f t="shared" si="15"/>
        <v>2000</v>
      </c>
      <c r="E25" s="13">
        <f t="shared" si="15"/>
        <v>2000</v>
      </c>
      <c r="F25" s="13">
        <f t="shared" si="15"/>
        <v>2482400</v>
      </c>
      <c r="G25" s="13">
        <f t="shared" si="15"/>
        <v>2000</v>
      </c>
      <c r="H25" s="13">
        <f t="shared" si="15"/>
        <v>2000</v>
      </c>
      <c r="I25" s="13">
        <f t="shared" si="15"/>
        <v>2000</v>
      </c>
      <c r="J25" s="13">
        <f t="shared" si="15"/>
        <v>2000</v>
      </c>
      <c r="K25" s="13">
        <f t="shared" si="15"/>
        <v>2000</v>
      </c>
      <c r="L25" s="13">
        <f t="shared" si="15"/>
        <v>2000</v>
      </c>
      <c r="M25" s="13">
        <f t="shared" si="15"/>
        <v>2000</v>
      </c>
      <c r="N25" s="13">
        <f t="shared" si="15"/>
        <v>2000</v>
      </c>
      <c r="O25" s="13">
        <f t="shared" si="15"/>
        <v>2000</v>
      </c>
      <c r="P25" s="13">
        <f t="shared" si="15"/>
        <v>2000</v>
      </c>
      <c r="Q25" s="13">
        <f t="shared" si="15"/>
        <v>2000</v>
      </c>
      <c r="R25" s="13">
        <f t="shared" si="15"/>
        <v>2000</v>
      </c>
      <c r="S25" s="13">
        <f t="shared" si="15"/>
        <v>2000</v>
      </c>
      <c r="T25" s="13">
        <f t="shared" si="15"/>
        <v>2000</v>
      </c>
      <c r="U25" s="13">
        <f t="shared" si="15"/>
        <v>2482400</v>
      </c>
      <c r="V25" s="13">
        <f t="shared" si="15"/>
        <v>2000</v>
      </c>
      <c r="W25" s="13">
        <f t="shared" si="15"/>
        <v>2000</v>
      </c>
      <c r="X25" s="13">
        <f t="shared" si="15"/>
        <v>2000</v>
      </c>
      <c r="Y25" s="13">
        <f t="shared" si="15"/>
        <v>2000</v>
      </c>
      <c r="Z25" s="13">
        <f t="shared" si="15"/>
        <v>2000</v>
      </c>
      <c r="AA25" s="13">
        <f t="shared" si="15"/>
        <v>2000</v>
      </c>
      <c r="AB25" s="13">
        <f t="shared" si="15"/>
        <v>2000</v>
      </c>
      <c r="AC25" s="13">
        <f t="shared" si="15"/>
        <v>2000</v>
      </c>
      <c r="AD25" s="13">
        <f t="shared" si="15"/>
        <v>2000</v>
      </c>
      <c r="AE25" s="13">
        <f t="shared" si="15"/>
        <v>2000</v>
      </c>
      <c r="AF25" s="13">
        <f t="shared" si="15"/>
        <v>119000</v>
      </c>
      <c r="AG25" s="14">
        <f>SUM(B25:AF25)</f>
        <v>5149800</v>
      </c>
    </row>
    <row r="26" spans="1:33" x14ac:dyDescent="0.3">
      <c r="A26" s="15" t="s">
        <v>10</v>
      </c>
      <c r="B26" s="16">
        <f>SUM(B27:B30)</f>
        <v>2000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1">
        <f>SUM(AF27:AF30)</f>
        <v>117000</v>
      </c>
      <c r="AG26" s="17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8">
        <v>117000</v>
      </c>
      <c r="AG27" s="19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8"/>
      <c r="AG28" s="19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5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5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5"/>
    </row>
    <row r="32" spans="1:33" x14ac:dyDescent="0.3">
      <c r="A32" s="15" t="s">
        <v>15</v>
      </c>
      <c r="B32" s="51">
        <f t="shared" ref="B32:AF32" si="16">SUM(B33:B38)</f>
        <v>10000</v>
      </c>
      <c r="C32" s="51">
        <f t="shared" si="16"/>
        <v>2000</v>
      </c>
      <c r="D32" s="51">
        <f t="shared" si="16"/>
        <v>2000</v>
      </c>
      <c r="E32" s="51">
        <f t="shared" si="16"/>
        <v>2000</v>
      </c>
      <c r="F32" s="51">
        <f>SUM(F33:F38)</f>
        <v>2482400</v>
      </c>
      <c r="G32" s="51">
        <f t="shared" si="16"/>
        <v>2000</v>
      </c>
      <c r="H32" s="51">
        <f t="shared" si="16"/>
        <v>2000</v>
      </c>
      <c r="I32" s="51">
        <f t="shared" si="16"/>
        <v>2000</v>
      </c>
      <c r="J32" s="51">
        <f t="shared" si="16"/>
        <v>2000</v>
      </c>
      <c r="K32" s="51">
        <f t="shared" si="16"/>
        <v>2000</v>
      </c>
      <c r="L32" s="51">
        <f t="shared" si="16"/>
        <v>2000</v>
      </c>
      <c r="M32" s="51">
        <f t="shared" si="16"/>
        <v>2000</v>
      </c>
      <c r="N32" s="51">
        <f t="shared" si="16"/>
        <v>2000</v>
      </c>
      <c r="O32" s="51">
        <f t="shared" si="16"/>
        <v>2000</v>
      </c>
      <c r="P32" s="51">
        <f t="shared" si="16"/>
        <v>2000</v>
      </c>
      <c r="Q32" s="51">
        <f t="shared" si="16"/>
        <v>2000</v>
      </c>
      <c r="R32" s="51">
        <f t="shared" si="16"/>
        <v>2000</v>
      </c>
      <c r="S32" s="51">
        <f t="shared" si="16"/>
        <v>2000</v>
      </c>
      <c r="T32" s="51">
        <f t="shared" si="16"/>
        <v>2000</v>
      </c>
      <c r="U32" s="51">
        <f t="shared" si="16"/>
        <v>2482400</v>
      </c>
      <c r="V32" s="51">
        <f t="shared" si="16"/>
        <v>2000</v>
      </c>
      <c r="W32" s="51">
        <f t="shared" si="16"/>
        <v>2000</v>
      </c>
      <c r="X32" s="51">
        <f t="shared" si="16"/>
        <v>2000</v>
      </c>
      <c r="Y32" s="51">
        <f t="shared" si="16"/>
        <v>2000</v>
      </c>
      <c r="Z32" s="51">
        <f t="shared" si="16"/>
        <v>2000</v>
      </c>
      <c r="AA32" s="51">
        <f t="shared" si="16"/>
        <v>2000</v>
      </c>
      <c r="AB32" s="51">
        <f t="shared" si="16"/>
        <v>2000</v>
      </c>
      <c r="AC32" s="51">
        <f t="shared" si="16"/>
        <v>2000</v>
      </c>
      <c r="AD32" s="51">
        <f t="shared" si="16"/>
        <v>2000</v>
      </c>
      <c r="AE32" s="51">
        <f t="shared" si="16"/>
        <v>2000</v>
      </c>
      <c r="AF32" s="51">
        <f t="shared" si="16"/>
        <v>2000</v>
      </c>
      <c r="AG32" s="42">
        <f>SUM(B32:AF32)</f>
        <v>5030800</v>
      </c>
    </row>
    <row r="33" spans="1:33" x14ac:dyDescent="0.3">
      <c r="A33" s="3" t="s">
        <v>16</v>
      </c>
      <c r="B33" s="3"/>
      <c r="C33" s="3"/>
      <c r="D33" s="3"/>
      <c r="E33" s="3"/>
      <c r="F33" s="22">
        <v>2480400</v>
      </c>
      <c r="G33" s="3"/>
      <c r="H33" s="3"/>
      <c r="I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2">
        <v>2480400</v>
      </c>
      <c r="V33" s="34"/>
      <c r="W33" s="3"/>
      <c r="X33" s="3"/>
      <c r="Y33" s="3"/>
      <c r="Z33" s="34"/>
      <c r="AA33" s="3"/>
      <c r="AB33" s="3"/>
      <c r="AC33" s="3"/>
      <c r="AD33" s="3"/>
      <c r="AE33" s="3"/>
      <c r="AF33" s="3"/>
      <c r="AG33" s="19">
        <f>SUM(B33:AF33)</f>
        <v>4960800</v>
      </c>
    </row>
    <row r="34" spans="1:33" x14ac:dyDescent="0.3">
      <c r="A34" s="3" t="s">
        <v>17</v>
      </c>
      <c r="B34" s="3"/>
      <c r="C34" s="5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5"/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45"/>
    </row>
    <row r="36" spans="1:33" x14ac:dyDescent="0.3">
      <c r="A36" s="3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45"/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45"/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4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5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5"/>
    </row>
    <row r="41" spans="1:33" x14ac:dyDescent="0.3">
      <c r="A41" s="10" t="s">
        <v>22</v>
      </c>
      <c r="B41" s="68">
        <f t="shared" ref="B41:AF41" si="17">B22-B25</f>
        <v>389210.88</v>
      </c>
      <c r="C41" s="68">
        <f t="shared" si="17"/>
        <v>399210.88</v>
      </c>
      <c r="D41" s="68">
        <f t="shared" si="17"/>
        <v>399210.88</v>
      </c>
      <c r="E41" s="68">
        <f t="shared" si="17"/>
        <v>399210.88</v>
      </c>
      <c r="F41" s="68">
        <f t="shared" si="17"/>
        <v>-2081189.12</v>
      </c>
      <c r="G41" s="68">
        <f t="shared" si="17"/>
        <v>399210.88</v>
      </c>
      <c r="H41" s="68">
        <f t="shared" si="17"/>
        <v>399210.88</v>
      </c>
      <c r="I41" s="68">
        <f t="shared" si="17"/>
        <v>399210.88</v>
      </c>
      <c r="J41" s="68">
        <f t="shared" si="17"/>
        <v>399210.88</v>
      </c>
      <c r="K41" s="68">
        <f t="shared" si="17"/>
        <v>399210.88</v>
      </c>
      <c r="L41" s="68">
        <f t="shared" si="17"/>
        <v>399210.88</v>
      </c>
      <c r="M41" s="68">
        <f t="shared" si="17"/>
        <v>399210.88</v>
      </c>
      <c r="N41" s="68">
        <f t="shared" si="17"/>
        <v>399210.88</v>
      </c>
      <c r="O41" s="68">
        <f t="shared" si="17"/>
        <v>399210.88</v>
      </c>
      <c r="P41" s="68">
        <f t="shared" si="17"/>
        <v>399210.88</v>
      </c>
      <c r="Q41" s="68">
        <f t="shared" si="17"/>
        <v>399210.88</v>
      </c>
      <c r="R41" s="68">
        <f t="shared" si="17"/>
        <v>399210.88</v>
      </c>
      <c r="S41" s="68">
        <f t="shared" si="17"/>
        <v>399210.88</v>
      </c>
      <c r="T41" s="68">
        <f t="shared" si="17"/>
        <v>399210.88</v>
      </c>
      <c r="U41" s="68">
        <f t="shared" si="17"/>
        <v>-2081189.12</v>
      </c>
      <c r="V41" s="68">
        <f t="shared" si="17"/>
        <v>399210.88</v>
      </c>
      <c r="W41" s="68">
        <f t="shared" si="17"/>
        <v>399210.88</v>
      </c>
      <c r="X41" s="68">
        <f t="shared" si="17"/>
        <v>399210.88</v>
      </c>
      <c r="Y41" s="68">
        <f t="shared" si="17"/>
        <v>399210.88</v>
      </c>
      <c r="Z41" s="68">
        <f t="shared" si="17"/>
        <v>399210.88</v>
      </c>
      <c r="AA41" s="68">
        <f t="shared" si="17"/>
        <v>399210.88</v>
      </c>
      <c r="AB41" s="68">
        <f t="shared" si="17"/>
        <v>399210.88</v>
      </c>
      <c r="AC41" s="68">
        <f t="shared" si="17"/>
        <v>399210.88</v>
      </c>
      <c r="AD41" s="68">
        <f t="shared" si="17"/>
        <v>399210.88</v>
      </c>
      <c r="AE41" s="68">
        <f t="shared" si="17"/>
        <v>399210.88</v>
      </c>
      <c r="AF41" s="68">
        <f t="shared" si="17"/>
        <v>282210.88</v>
      </c>
      <c r="AG41" s="47">
        <f>SUM(B41:AF41)</f>
        <v>7287737.2799999975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5"/>
    </row>
    <row r="43" spans="1:33" x14ac:dyDescent="0.3">
      <c r="A43" s="7" t="s">
        <v>23</v>
      </c>
      <c r="B43" s="39">
        <f t="shared" ref="B43:AF43" si="18">SUM(B44:B47)</f>
        <v>32640</v>
      </c>
      <c r="C43" s="39">
        <f t="shared" si="18"/>
        <v>32640</v>
      </c>
      <c r="D43" s="39">
        <f t="shared" si="18"/>
        <v>32640</v>
      </c>
      <c r="E43" s="39">
        <f t="shared" si="18"/>
        <v>32640</v>
      </c>
      <c r="F43" s="39">
        <f t="shared" si="18"/>
        <v>32640</v>
      </c>
      <c r="G43" s="39">
        <f t="shared" si="18"/>
        <v>32640</v>
      </c>
      <c r="H43" s="39">
        <f t="shared" si="18"/>
        <v>32640</v>
      </c>
      <c r="I43" s="39">
        <f t="shared" si="18"/>
        <v>32640</v>
      </c>
      <c r="J43" s="39">
        <f t="shared" si="18"/>
        <v>32640</v>
      </c>
      <c r="K43" s="39">
        <f t="shared" si="18"/>
        <v>32640</v>
      </c>
      <c r="L43" s="39">
        <f t="shared" si="18"/>
        <v>32640</v>
      </c>
      <c r="M43" s="39">
        <f t="shared" si="18"/>
        <v>32640</v>
      </c>
      <c r="N43" s="39">
        <f t="shared" si="18"/>
        <v>32640</v>
      </c>
      <c r="O43" s="39">
        <f t="shared" si="18"/>
        <v>32640</v>
      </c>
      <c r="P43" s="39">
        <f t="shared" si="18"/>
        <v>32640</v>
      </c>
      <c r="Q43" s="39">
        <f t="shared" si="18"/>
        <v>32640</v>
      </c>
      <c r="R43" s="39">
        <f t="shared" si="18"/>
        <v>32640</v>
      </c>
      <c r="S43" s="39">
        <f t="shared" si="18"/>
        <v>32640</v>
      </c>
      <c r="T43" s="39">
        <f t="shared" si="18"/>
        <v>32640</v>
      </c>
      <c r="U43" s="39">
        <f t="shared" si="18"/>
        <v>32640</v>
      </c>
      <c r="V43" s="39">
        <f t="shared" si="18"/>
        <v>32640</v>
      </c>
      <c r="W43" s="39">
        <f t="shared" si="18"/>
        <v>32640</v>
      </c>
      <c r="X43" s="39">
        <f t="shared" si="18"/>
        <v>32640</v>
      </c>
      <c r="Y43" s="39">
        <f t="shared" si="18"/>
        <v>32640</v>
      </c>
      <c r="Z43" s="39">
        <f t="shared" si="18"/>
        <v>32640</v>
      </c>
      <c r="AA43" s="39">
        <f t="shared" si="18"/>
        <v>32640</v>
      </c>
      <c r="AB43" s="39">
        <f t="shared" si="18"/>
        <v>32640</v>
      </c>
      <c r="AC43" s="39">
        <f t="shared" si="18"/>
        <v>32640</v>
      </c>
      <c r="AD43" s="39">
        <f t="shared" si="18"/>
        <v>32640</v>
      </c>
      <c r="AE43" s="39">
        <f t="shared" si="18"/>
        <v>32640</v>
      </c>
      <c r="AF43" s="39">
        <f t="shared" si="18"/>
        <v>32640</v>
      </c>
      <c r="AG43" s="39">
        <f>SUM(B43:AF43)</f>
        <v>1011840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5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5"/>
    </row>
    <row r="46" spans="1:33" x14ac:dyDescent="0.3">
      <c r="A46" s="3" t="s">
        <v>24</v>
      </c>
      <c r="B46" s="22">
        <f>6%*B4</f>
        <v>32640</v>
      </c>
      <c r="C46" s="22">
        <f>6%*C4</f>
        <v>32640</v>
      </c>
      <c r="D46" s="22">
        <f>6%*D4</f>
        <v>32640</v>
      </c>
      <c r="E46" s="22">
        <f>6%*E4</f>
        <v>32640</v>
      </c>
      <c r="F46" s="22">
        <f>6%*F4</f>
        <v>32640</v>
      </c>
      <c r="G46" s="22">
        <f>6%*G4</f>
        <v>32640</v>
      </c>
      <c r="H46" s="22">
        <f>6%*H4</f>
        <v>32640</v>
      </c>
      <c r="I46" s="22">
        <f>6%*I4</f>
        <v>32640</v>
      </c>
      <c r="J46" s="22">
        <f>6%*J4</f>
        <v>32640</v>
      </c>
      <c r="K46" s="22">
        <f>6%*K4</f>
        <v>32640</v>
      </c>
      <c r="L46" s="22">
        <f>6%*L4</f>
        <v>32640</v>
      </c>
      <c r="M46" s="22">
        <f>6%*M4</f>
        <v>32640</v>
      </c>
      <c r="N46" s="22">
        <f>6%*N4</f>
        <v>32640</v>
      </c>
      <c r="O46" s="22">
        <f>6%*O4</f>
        <v>32640</v>
      </c>
      <c r="P46" s="22">
        <f>6%*P4</f>
        <v>32640</v>
      </c>
      <c r="Q46" s="22">
        <f>6%*Q4</f>
        <v>32640</v>
      </c>
      <c r="R46" s="22">
        <f>6%*R4</f>
        <v>32640</v>
      </c>
      <c r="S46" s="22">
        <f>6%*S4</f>
        <v>32640</v>
      </c>
      <c r="T46" s="22">
        <f>6%*T4</f>
        <v>32640</v>
      </c>
      <c r="U46" s="22">
        <f>6%*U4</f>
        <v>32640</v>
      </c>
      <c r="V46" s="22">
        <f>6%*V4</f>
        <v>32640</v>
      </c>
      <c r="W46" s="22">
        <f>6%*W4</f>
        <v>32640</v>
      </c>
      <c r="X46" s="22">
        <f>6%*X4</f>
        <v>32640</v>
      </c>
      <c r="Y46" s="22">
        <f>6%*Y4</f>
        <v>32640</v>
      </c>
      <c r="Z46" s="22">
        <f>6%*Z4</f>
        <v>32640</v>
      </c>
      <c r="AA46" s="22">
        <f>6%*AA4</f>
        <v>32640</v>
      </c>
      <c r="AB46" s="22">
        <f>6%*AB4</f>
        <v>32640</v>
      </c>
      <c r="AC46" s="22">
        <f>6%*AC4</f>
        <v>32640</v>
      </c>
      <c r="AD46" s="22">
        <f>6%*AD4</f>
        <v>32640</v>
      </c>
      <c r="AE46" s="22">
        <f>6%*AE4</f>
        <v>32640</v>
      </c>
      <c r="AF46" s="22">
        <f>6%*AF4</f>
        <v>32640</v>
      </c>
      <c r="AG46" s="19">
        <f>SUM(B46:AF46)</f>
        <v>1011840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5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5"/>
    </row>
    <row r="49" spans="1:33" x14ac:dyDescent="0.3">
      <c r="A49" s="10" t="s">
        <v>26</v>
      </c>
      <c r="B49" s="68">
        <f t="shared" ref="B49:AF49" si="19">B41-B43</f>
        <v>356570.88</v>
      </c>
      <c r="C49" s="68">
        <f t="shared" si="19"/>
        <v>366570.88</v>
      </c>
      <c r="D49" s="68">
        <f t="shared" si="19"/>
        <v>366570.88</v>
      </c>
      <c r="E49" s="68">
        <f t="shared" si="19"/>
        <v>366570.88</v>
      </c>
      <c r="F49" s="68">
        <f t="shared" si="19"/>
        <v>-2113829.12</v>
      </c>
      <c r="G49" s="68">
        <f t="shared" si="19"/>
        <v>366570.88</v>
      </c>
      <c r="H49" s="64">
        <f t="shared" si="19"/>
        <v>366570.88</v>
      </c>
      <c r="I49" s="64">
        <f t="shared" si="19"/>
        <v>366570.88</v>
      </c>
      <c r="J49" s="64">
        <f t="shared" si="19"/>
        <v>366570.88</v>
      </c>
      <c r="K49" s="64">
        <f t="shared" si="19"/>
        <v>366570.88</v>
      </c>
      <c r="L49" s="64">
        <f t="shared" si="19"/>
        <v>366570.88</v>
      </c>
      <c r="M49" s="64">
        <f t="shared" si="19"/>
        <v>366570.88</v>
      </c>
      <c r="N49" s="64">
        <f t="shared" si="19"/>
        <v>366570.88</v>
      </c>
      <c r="O49" s="64">
        <f t="shared" si="19"/>
        <v>366570.88</v>
      </c>
      <c r="P49" s="68">
        <f t="shared" si="19"/>
        <v>366570.88</v>
      </c>
      <c r="Q49" s="68">
        <f t="shared" si="19"/>
        <v>366570.88</v>
      </c>
      <c r="R49" s="68">
        <f t="shared" si="19"/>
        <v>366570.88</v>
      </c>
      <c r="S49" s="68">
        <f t="shared" si="19"/>
        <v>366570.88</v>
      </c>
      <c r="T49" s="68">
        <f t="shared" si="19"/>
        <v>366570.88</v>
      </c>
      <c r="U49" s="68">
        <f t="shared" si="19"/>
        <v>-2113829.12</v>
      </c>
      <c r="V49" s="68">
        <f t="shared" si="19"/>
        <v>366570.88</v>
      </c>
      <c r="W49" s="68">
        <f t="shared" si="19"/>
        <v>366570.88</v>
      </c>
      <c r="X49" s="68">
        <f t="shared" si="19"/>
        <v>366570.88</v>
      </c>
      <c r="Y49" s="68">
        <f t="shared" si="19"/>
        <v>366570.88</v>
      </c>
      <c r="Z49" s="68">
        <f t="shared" si="19"/>
        <v>366570.88</v>
      </c>
      <c r="AA49" s="68">
        <f t="shared" si="19"/>
        <v>366570.88</v>
      </c>
      <c r="AB49" s="68">
        <f t="shared" si="19"/>
        <v>366570.88</v>
      </c>
      <c r="AC49" s="68">
        <f t="shared" si="19"/>
        <v>366570.88</v>
      </c>
      <c r="AD49" s="68">
        <f t="shared" si="19"/>
        <v>366570.88</v>
      </c>
      <c r="AE49" s="68">
        <f t="shared" si="19"/>
        <v>366570.88</v>
      </c>
      <c r="AF49" s="68">
        <f t="shared" si="19"/>
        <v>249570.88</v>
      </c>
      <c r="AG49" s="47">
        <f>SUM(B49:AF49)</f>
        <v>6275897.2799999975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7:AF17 B11:AG11 B12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1">
      <colorScale>
        <cfvo type="min"/>
        <cfvo type="max"/>
        <color rgb="FFFFEF9C"/>
        <color rgb="FF63BE7B"/>
      </colorScale>
    </cfRule>
  </conditionalFormatting>
  <conditionalFormatting sqref="AC12:AG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ignoredErrors>
    <ignoredError sqref="B12" formulaRange="1"/>
    <ignoredError sqref="AC1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N15" zoomScale="80" zoomScaleNormal="80" workbookViewId="0">
      <selection activeCell="AE49" sqref="AE49"/>
    </sheetView>
  </sheetViews>
  <sheetFormatPr defaultRowHeight="14.4" x14ac:dyDescent="0.3"/>
  <cols>
    <col min="1" max="1" width="48.5546875" bestFit="1" customWidth="1"/>
    <col min="2" max="5" width="13.44140625" bestFit="1" customWidth="1"/>
    <col min="6" max="6" width="14.109375" customWidth="1"/>
    <col min="7" max="21" width="13.44140625" bestFit="1" customWidth="1"/>
    <col min="22" max="22" width="14.109375" customWidth="1"/>
    <col min="23" max="30" width="13.44140625" bestFit="1" customWidth="1"/>
    <col min="31" max="31" width="14.5546875" bestFit="1" customWidth="1"/>
  </cols>
  <sheetData>
    <row r="1" spans="1:31" x14ac:dyDescent="0.3">
      <c r="A1" s="3"/>
      <c r="B1" s="84">
        <v>45323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9" t="s">
        <v>9</v>
      </c>
    </row>
    <row r="2" spans="1:31" x14ac:dyDescent="0.3">
      <c r="A2" s="3"/>
      <c r="B2" s="4">
        <v>44593</v>
      </c>
      <c r="C2" s="4">
        <v>44594</v>
      </c>
      <c r="D2" s="4">
        <v>44595</v>
      </c>
      <c r="E2" s="4">
        <v>44596</v>
      </c>
      <c r="F2" s="4">
        <v>44597</v>
      </c>
      <c r="G2" s="4">
        <v>44598</v>
      </c>
      <c r="H2" s="4">
        <v>44599</v>
      </c>
      <c r="I2" s="4">
        <v>44600</v>
      </c>
      <c r="J2" s="4">
        <v>44601</v>
      </c>
      <c r="K2" s="4">
        <v>44602</v>
      </c>
      <c r="L2" s="4">
        <v>44603</v>
      </c>
      <c r="M2" s="4">
        <v>44604</v>
      </c>
      <c r="N2" s="4">
        <v>44605</v>
      </c>
      <c r="O2" s="4">
        <v>44606</v>
      </c>
      <c r="P2" s="4">
        <v>44607</v>
      </c>
      <c r="Q2" s="4">
        <v>44608</v>
      </c>
      <c r="R2" s="4">
        <v>44609</v>
      </c>
      <c r="S2" s="4">
        <v>44610</v>
      </c>
      <c r="T2" s="4">
        <v>44611</v>
      </c>
      <c r="U2" s="4">
        <v>44612</v>
      </c>
      <c r="V2" s="4">
        <v>44613</v>
      </c>
      <c r="W2" s="4">
        <v>44614</v>
      </c>
      <c r="X2" s="4">
        <v>44615</v>
      </c>
      <c r="Y2" s="4">
        <v>44616</v>
      </c>
      <c r="Z2" s="4">
        <v>44617</v>
      </c>
      <c r="AA2" s="4">
        <v>44618</v>
      </c>
      <c r="AB2" s="4">
        <v>44619</v>
      </c>
      <c r="AC2" s="4">
        <v>44620</v>
      </c>
      <c r="AD2" s="4" t="s">
        <v>28</v>
      </c>
      <c r="AE2" s="89"/>
    </row>
    <row r="3" spans="1:31" x14ac:dyDescent="0.3">
      <c r="A3" s="5" t="s">
        <v>30</v>
      </c>
      <c r="B3" s="87">
        <v>16240000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26">
        <f>B3</f>
        <v>16240000</v>
      </c>
    </row>
    <row r="4" spans="1:31" x14ac:dyDescent="0.3">
      <c r="A4" s="7" t="s">
        <v>29</v>
      </c>
      <c r="B4" s="13">
        <f t="shared" ref="B4:AE4" si="0">SUM(B5:B8)</f>
        <v>560000</v>
      </c>
      <c r="C4" s="13">
        <f t="shared" si="0"/>
        <v>560000</v>
      </c>
      <c r="D4" s="13">
        <f t="shared" si="0"/>
        <v>560000</v>
      </c>
      <c r="E4" s="13">
        <f t="shared" si="0"/>
        <v>560000</v>
      </c>
      <c r="F4" s="13">
        <f t="shared" si="0"/>
        <v>560000</v>
      </c>
      <c r="G4" s="13">
        <f t="shared" si="0"/>
        <v>560000</v>
      </c>
      <c r="H4" s="13">
        <f t="shared" si="0"/>
        <v>560000</v>
      </c>
      <c r="I4" s="13">
        <f t="shared" si="0"/>
        <v>560000</v>
      </c>
      <c r="J4" s="13">
        <f t="shared" si="0"/>
        <v>560000</v>
      </c>
      <c r="K4" s="13">
        <f t="shared" si="0"/>
        <v>560000</v>
      </c>
      <c r="L4" s="13">
        <f t="shared" si="0"/>
        <v>560000</v>
      </c>
      <c r="M4" s="13">
        <f t="shared" si="0"/>
        <v>560000</v>
      </c>
      <c r="N4" s="13">
        <f t="shared" si="0"/>
        <v>560000</v>
      </c>
      <c r="O4" s="13">
        <f t="shared" si="0"/>
        <v>560000</v>
      </c>
      <c r="P4" s="13">
        <f t="shared" si="0"/>
        <v>560000</v>
      </c>
      <c r="Q4" s="13">
        <f t="shared" si="0"/>
        <v>560000</v>
      </c>
      <c r="R4" s="13">
        <f t="shared" si="0"/>
        <v>560000</v>
      </c>
      <c r="S4" s="13">
        <f t="shared" si="0"/>
        <v>560000</v>
      </c>
      <c r="T4" s="13">
        <f t="shared" si="0"/>
        <v>560000</v>
      </c>
      <c r="U4" s="13">
        <f t="shared" si="0"/>
        <v>560000</v>
      </c>
      <c r="V4" s="13">
        <f t="shared" si="0"/>
        <v>560000</v>
      </c>
      <c r="W4" s="13">
        <f t="shared" si="0"/>
        <v>560000</v>
      </c>
      <c r="X4" s="13">
        <f t="shared" si="0"/>
        <v>560000</v>
      </c>
      <c r="Y4" s="13">
        <f t="shared" si="0"/>
        <v>560000</v>
      </c>
      <c r="Z4" s="13">
        <f t="shared" si="0"/>
        <v>560000</v>
      </c>
      <c r="AA4" s="13">
        <f t="shared" si="0"/>
        <v>560000</v>
      </c>
      <c r="AB4" s="13">
        <f t="shared" si="0"/>
        <v>560000</v>
      </c>
      <c r="AC4" s="13">
        <f t="shared" si="0"/>
        <v>560000</v>
      </c>
      <c r="AD4" s="13">
        <f t="shared" si="0"/>
        <v>560000</v>
      </c>
      <c r="AE4" s="13">
        <f t="shared" si="0"/>
        <v>16240000</v>
      </c>
    </row>
    <row r="5" spans="1:31" x14ac:dyDescent="0.3">
      <c r="A5" s="3" t="s">
        <v>0</v>
      </c>
      <c r="B5" s="22">
        <v>140000</v>
      </c>
      <c r="C5" s="22">
        <v>140000</v>
      </c>
      <c r="D5" s="22">
        <v>140000</v>
      </c>
      <c r="E5" s="22">
        <v>140000</v>
      </c>
      <c r="F5" s="22">
        <v>140000</v>
      </c>
      <c r="G5" s="22">
        <v>140000</v>
      </c>
      <c r="H5" s="22">
        <v>140000</v>
      </c>
      <c r="I5" s="22">
        <v>140000</v>
      </c>
      <c r="J5" s="22">
        <v>140000</v>
      </c>
      <c r="K5" s="22">
        <v>140000</v>
      </c>
      <c r="L5" s="22">
        <v>140000</v>
      </c>
      <c r="M5" s="22">
        <v>140000</v>
      </c>
      <c r="N5" s="22">
        <v>140000</v>
      </c>
      <c r="O5" s="22">
        <v>140000</v>
      </c>
      <c r="P5" s="22">
        <v>140000</v>
      </c>
      <c r="Q5" s="22">
        <v>140000</v>
      </c>
      <c r="R5" s="22">
        <v>140000</v>
      </c>
      <c r="S5" s="22">
        <v>140000</v>
      </c>
      <c r="T5" s="22">
        <v>140000</v>
      </c>
      <c r="U5" s="22">
        <v>140000</v>
      </c>
      <c r="V5" s="22">
        <v>140000</v>
      </c>
      <c r="W5" s="22">
        <v>140000</v>
      </c>
      <c r="X5" s="22">
        <v>140000</v>
      </c>
      <c r="Y5" s="22">
        <v>140000</v>
      </c>
      <c r="Z5" s="22">
        <v>140000</v>
      </c>
      <c r="AA5" s="22">
        <v>140000</v>
      </c>
      <c r="AB5" s="22">
        <v>140000</v>
      </c>
      <c r="AC5" s="22">
        <v>140000</v>
      </c>
      <c r="AD5" s="22">
        <v>140000</v>
      </c>
      <c r="AE5" s="43">
        <f>SUM(B5:AD5)</f>
        <v>4060000</v>
      </c>
    </row>
    <row r="6" spans="1:31" x14ac:dyDescent="0.3">
      <c r="A6" s="3" t="s">
        <v>1</v>
      </c>
      <c r="B6" s="22">
        <v>140000</v>
      </c>
      <c r="C6" s="22">
        <v>140000</v>
      </c>
      <c r="D6" s="22">
        <v>140000</v>
      </c>
      <c r="E6" s="22">
        <v>140000</v>
      </c>
      <c r="F6" s="22">
        <v>140000</v>
      </c>
      <c r="G6" s="22">
        <v>140000</v>
      </c>
      <c r="H6" s="22">
        <v>140000</v>
      </c>
      <c r="I6" s="22">
        <v>140000</v>
      </c>
      <c r="J6" s="22">
        <v>140000</v>
      </c>
      <c r="K6" s="22">
        <v>140000</v>
      </c>
      <c r="L6" s="22">
        <v>140000</v>
      </c>
      <c r="M6" s="22">
        <v>140000</v>
      </c>
      <c r="N6" s="22">
        <v>140000</v>
      </c>
      <c r="O6" s="22">
        <v>140000</v>
      </c>
      <c r="P6" s="22">
        <v>140000</v>
      </c>
      <c r="Q6" s="22">
        <v>140000</v>
      </c>
      <c r="R6" s="22">
        <v>140000</v>
      </c>
      <c r="S6" s="22">
        <v>140000</v>
      </c>
      <c r="T6" s="22">
        <v>140000</v>
      </c>
      <c r="U6" s="22">
        <v>140000</v>
      </c>
      <c r="V6" s="22">
        <v>140000</v>
      </c>
      <c r="W6" s="22">
        <v>140000</v>
      </c>
      <c r="X6" s="22">
        <v>140000</v>
      </c>
      <c r="Y6" s="22">
        <v>140000</v>
      </c>
      <c r="Z6" s="22">
        <v>140000</v>
      </c>
      <c r="AA6" s="22">
        <v>140000</v>
      </c>
      <c r="AB6" s="22">
        <v>140000</v>
      </c>
      <c r="AC6" s="22">
        <v>140000</v>
      </c>
      <c r="AD6" s="22">
        <v>140000</v>
      </c>
      <c r="AE6" s="43">
        <f>SUM(B6:AD6)</f>
        <v>4060000</v>
      </c>
    </row>
    <row r="7" spans="1:31" x14ac:dyDescent="0.3">
      <c r="A7" s="3" t="s">
        <v>2</v>
      </c>
      <c r="B7" s="22">
        <v>140000</v>
      </c>
      <c r="C7" s="22">
        <v>140000</v>
      </c>
      <c r="D7" s="22">
        <v>140000</v>
      </c>
      <c r="E7" s="22">
        <v>140000</v>
      </c>
      <c r="F7" s="22">
        <v>140000</v>
      </c>
      <c r="G7" s="22">
        <v>140000</v>
      </c>
      <c r="H7" s="22">
        <v>140000</v>
      </c>
      <c r="I7" s="22">
        <v>140000</v>
      </c>
      <c r="J7" s="22">
        <v>140000</v>
      </c>
      <c r="K7" s="22">
        <v>140000</v>
      </c>
      <c r="L7" s="22">
        <v>140000</v>
      </c>
      <c r="M7" s="22">
        <v>140000</v>
      </c>
      <c r="N7" s="22">
        <v>140000</v>
      </c>
      <c r="O7" s="22">
        <v>140000</v>
      </c>
      <c r="P7" s="22">
        <v>140000</v>
      </c>
      <c r="Q7" s="22">
        <v>140000</v>
      </c>
      <c r="R7" s="22">
        <v>140000</v>
      </c>
      <c r="S7" s="22">
        <v>140000</v>
      </c>
      <c r="T7" s="22">
        <v>140000</v>
      </c>
      <c r="U7" s="22">
        <v>140000</v>
      </c>
      <c r="V7" s="22">
        <v>140000</v>
      </c>
      <c r="W7" s="22">
        <v>140000</v>
      </c>
      <c r="X7" s="22">
        <v>140000</v>
      </c>
      <c r="Y7" s="22">
        <v>140000</v>
      </c>
      <c r="Z7" s="22">
        <v>140000</v>
      </c>
      <c r="AA7" s="22">
        <v>140000</v>
      </c>
      <c r="AB7" s="22">
        <v>140000</v>
      </c>
      <c r="AC7" s="22">
        <v>140000</v>
      </c>
      <c r="AD7" s="22">
        <v>140000</v>
      </c>
      <c r="AE7" s="43">
        <f>SUM(B7:AD7)</f>
        <v>4060000</v>
      </c>
    </row>
    <row r="8" spans="1:31" x14ac:dyDescent="0.3">
      <c r="A8" s="3" t="s">
        <v>3</v>
      </c>
      <c r="B8" s="22">
        <v>140000</v>
      </c>
      <c r="C8" s="22">
        <v>140000</v>
      </c>
      <c r="D8" s="22">
        <v>140000</v>
      </c>
      <c r="E8" s="22">
        <v>140000</v>
      </c>
      <c r="F8" s="22">
        <v>140000</v>
      </c>
      <c r="G8" s="22">
        <v>140000</v>
      </c>
      <c r="H8" s="22">
        <v>140000</v>
      </c>
      <c r="I8" s="22">
        <v>140000</v>
      </c>
      <c r="J8" s="22">
        <v>140000</v>
      </c>
      <c r="K8" s="22">
        <v>140000</v>
      </c>
      <c r="L8" s="22">
        <v>140000</v>
      </c>
      <c r="M8" s="22">
        <v>140000</v>
      </c>
      <c r="N8" s="22">
        <v>140000</v>
      </c>
      <c r="O8" s="22">
        <v>140000</v>
      </c>
      <c r="P8" s="22">
        <v>140000</v>
      </c>
      <c r="Q8" s="22">
        <v>140000</v>
      </c>
      <c r="R8" s="22">
        <v>140000</v>
      </c>
      <c r="S8" s="22">
        <v>140000</v>
      </c>
      <c r="T8" s="22">
        <v>140000</v>
      </c>
      <c r="U8" s="22">
        <v>140000</v>
      </c>
      <c r="V8" s="22">
        <v>140000</v>
      </c>
      <c r="W8" s="22">
        <v>140000</v>
      </c>
      <c r="X8" s="22">
        <v>140000</v>
      </c>
      <c r="Y8" s="22">
        <v>140000</v>
      </c>
      <c r="Z8" s="22">
        <v>140000</v>
      </c>
      <c r="AA8" s="22">
        <v>140000</v>
      </c>
      <c r="AB8" s="22">
        <v>140000</v>
      </c>
      <c r="AC8" s="22">
        <v>140000</v>
      </c>
      <c r="AD8" s="22">
        <v>140000</v>
      </c>
      <c r="AE8" s="43">
        <f>SUM(B8:AD8)</f>
        <v>4060000</v>
      </c>
    </row>
    <row r="9" spans="1:31" x14ac:dyDescent="0.3">
      <c r="AE9" s="45"/>
    </row>
    <row r="10" spans="1:31" x14ac:dyDescent="0.3">
      <c r="A10" s="3"/>
      <c r="B10" s="34"/>
      <c r="C10" s="3"/>
      <c r="D10" s="3"/>
      <c r="E10" s="3"/>
      <c r="F10" s="34"/>
      <c r="G10" s="3"/>
      <c r="H10" s="3"/>
      <c r="I10" s="49" t="s">
        <v>52</v>
      </c>
      <c r="J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4"/>
      <c r="W10" s="3"/>
      <c r="X10" s="3"/>
      <c r="Y10" s="3"/>
      <c r="AA10" s="3"/>
      <c r="AB10" s="3"/>
      <c r="AC10" s="3"/>
      <c r="AD10" s="3"/>
      <c r="AE10" s="45"/>
    </row>
    <row r="11" spans="1:31" x14ac:dyDescent="0.3">
      <c r="A11" s="10" t="s">
        <v>34</v>
      </c>
      <c r="B11" s="28">
        <v>4000</v>
      </c>
      <c r="C11" s="28">
        <v>4000</v>
      </c>
      <c r="D11" s="28">
        <v>4000</v>
      </c>
      <c r="E11" s="28">
        <v>4000</v>
      </c>
      <c r="F11" s="28">
        <v>4000</v>
      </c>
      <c r="G11" s="28">
        <v>4000</v>
      </c>
      <c r="H11" s="28">
        <v>4000</v>
      </c>
      <c r="I11" s="28">
        <v>4000</v>
      </c>
      <c r="J11" s="28">
        <v>4000</v>
      </c>
      <c r="K11" s="28">
        <v>4000</v>
      </c>
      <c r="L11" s="28">
        <v>4000</v>
      </c>
      <c r="M11" s="28">
        <v>4000</v>
      </c>
      <c r="N11" s="28">
        <v>4000</v>
      </c>
      <c r="O11" s="28">
        <v>4000</v>
      </c>
      <c r="P11" s="28">
        <v>4000</v>
      </c>
      <c r="Q11" s="28">
        <v>4000</v>
      </c>
      <c r="R11" s="28">
        <v>4000</v>
      </c>
      <c r="S11" s="28">
        <v>4000</v>
      </c>
      <c r="T11" s="28">
        <v>4000</v>
      </c>
      <c r="U11" s="28">
        <v>4000</v>
      </c>
      <c r="V11" s="28">
        <v>4000</v>
      </c>
      <c r="W11" s="28">
        <v>4000</v>
      </c>
      <c r="X11" s="28">
        <v>4000</v>
      </c>
      <c r="Y11" s="28">
        <v>4000</v>
      </c>
      <c r="Z11" s="28">
        <v>4000</v>
      </c>
      <c r="AA11" s="28">
        <v>4000</v>
      </c>
      <c r="AB11" s="28">
        <v>4000</v>
      </c>
      <c r="AC11" s="28">
        <v>4000</v>
      </c>
      <c r="AD11" s="28">
        <v>4000</v>
      </c>
      <c r="AE11" s="28">
        <v>4000</v>
      </c>
    </row>
    <row r="12" spans="1:31" x14ac:dyDescent="0.3">
      <c r="A12" s="10" t="s">
        <v>46</v>
      </c>
      <c r="B12" s="28">
        <f>SUM(B13:B16)</f>
        <v>6028</v>
      </c>
      <c r="C12" s="53">
        <f>B12-140</f>
        <v>5888</v>
      </c>
      <c r="D12" s="53">
        <f>C12-140</f>
        <v>5748</v>
      </c>
      <c r="E12" s="53">
        <f t="shared" ref="E12:AD12" si="1">D12-140</f>
        <v>5608</v>
      </c>
      <c r="F12" s="53">
        <f t="shared" si="1"/>
        <v>5468</v>
      </c>
      <c r="G12" s="53">
        <f t="shared" si="1"/>
        <v>5328</v>
      </c>
      <c r="H12" s="53">
        <f t="shared" si="1"/>
        <v>5188</v>
      </c>
      <c r="I12" s="53">
        <f>SUM(I13:I16)</f>
        <v>11548</v>
      </c>
      <c r="J12" s="53">
        <f t="shared" si="1"/>
        <v>11408</v>
      </c>
      <c r="K12" s="53">
        <f t="shared" si="1"/>
        <v>11268</v>
      </c>
      <c r="L12" s="53">
        <f t="shared" si="1"/>
        <v>11128</v>
      </c>
      <c r="M12" s="53">
        <f t="shared" si="1"/>
        <v>10988</v>
      </c>
      <c r="N12" s="53">
        <f t="shared" si="1"/>
        <v>10848</v>
      </c>
      <c r="O12" s="53">
        <f t="shared" si="1"/>
        <v>10708</v>
      </c>
      <c r="P12" s="53">
        <f t="shared" si="1"/>
        <v>10568</v>
      </c>
      <c r="Q12" s="53">
        <f t="shared" si="1"/>
        <v>10428</v>
      </c>
      <c r="R12" s="53">
        <f t="shared" si="1"/>
        <v>10288</v>
      </c>
      <c r="S12" s="53">
        <f t="shared" si="1"/>
        <v>10148</v>
      </c>
      <c r="T12" s="53">
        <f t="shared" si="1"/>
        <v>10008</v>
      </c>
      <c r="U12" s="53">
        <f t="shared" si="1"/>
        <v>9868</v>
      </c>
      <c r="V12" s="53">
        <f t="shared" si="1"/>
        <v>9728</v>
      </c>
      <c r="W12" s="53">
        <f t="shared" si="1"/>
        <v>9588</v>
      </c>
      <c r="X12" s="53">
        <f t="shared" si="1"/>
        <v>9448</v>
      </c>
      <c r="Y12" s="53">
        <f t="shared" si="1"/>
        <v>9308</v>
      </c>
      <c r="Z12" s="53">
        <f t="shared" si="1"/>
        <v>9168</v>
      </c>
      <c r="AA12" s="53">
        <f t="shared" si="1"/>
        <v>9028</v>
      </c>
      <c r="AB12" s="53">
        <f t="shared" si="1"/>
        <v>8888</v>
      </c>
      <c r="AC12" s="53">
        <f t="shared" si="1"/>
        <v>8748</v>
      </c>
      <c r="AD12" s="53">
        <f t="shared" si="1"/>
        <v>8608</v>
      </c>
      <c r="AE12" s="54">
        <f t="shared" ref="AE12:AE17" si="2">AD12</f>
        <v>8608</v>
      </c>
    </row>
    <row r="13" spans="1:31" x14ac:dyDescent="0.3">
      <c r="A13" s="11" t="s">
        <v>42</v>
      </c>
      <c r="B13" s="18">
        <v>1507</v>
      </c>
      <c r="C13" s="29">
        <f t="shared" ref="C13:D16" si="3">B13-35</f>
        <v>1472</v>
      </c>
      <c r="D13" s="29">
        <f t="shared" si="3"/>
        <v>1437</v>
      </c>
      <c r="E13" s="29">
        <f t="shared" ref="E13:AD13" si="4">D13-35</f>
        <v>1402</v>
      </c>
      <c r="F13" s="29">
        <f t="shared" si="4"/>
        <v>1367</v>
      </c>
      <c r="G13" s="29">
        <f t="shared" ref="G13:H13" si="5">F13-35</f>
        <v>1332</v>
      </c>
      <c r="H13" s="29">
        <f t="shared" si="5"/>
        <v>1297</v>
      </c>
      <c r="I13" s="29">
        <v>2887</v>
      </c>
      <c r="J13" s="29">
        <f t="shared" si="4"/>
        <v>2852</v>
      </c>
      <c r="K13" s="29">
        <f t="shared" si="4"/>
        <v>2817</v>
      </c>
      <c r="L13" s="29">
        <f t="shared" si="4"/>
        <v>2782</v>
      </c>
      <c r="M13" s="29">
        <f t="shared" si="4"/>
        <v>2747</v>
      </c>
      <c r="N13" s="29">
        <f t="shared" si="4"/>
        <v>2712</v>
      </c>
      <c r="O13" s="29">
        <f t="shared" si="4"/>
        <v>2677</v>
      </c>
      <c r="P13" s="29">
        <f t="shared" si="4"/>
        <v>2642</v>
      </c>
      <c r="Q13" s="29">
        <f t="shared" si="4"/>
        <v>2607</v>
      </c>
      <c r="R13" s="29">
        <f t="shared" si="4"/>
        <v>2572</v>
      </c>
      <c r="S13" s="29">
        <f t="shared" si="4"/>
        <v>2537</v>
      </c>
      <c r="T13" s="29">
        <f t="shared" si="4"/>
        <v>2502</v>
      </c>
      <c r="U13" s="29">
        <f t="shared" si="4"/>
        <v>2467</v>
      </c>
      <c r="V13" s="29">
        <f t="shared" si="4"/>
        <v>2432</v>
      </c>
      <c r="W13" s="29">
        <f t="shared" si="4"/>
        <v>2397</v>
      </c>
      <c r="X13" s="29">
        <f t="shared" si="4"/>
        <v>2362</v>
      </c>
      <c r="Y13" s="29">
        <f t="shared" si="4"/>
        <v>2327</v>
      </c>
      <c r="Z13" s="29">
        <f t="shared" si="4"/>
        <v>2292</v>
      </c>
      <c r="AA13" s="29">
        <f t="shared" si="4"/>
        <v>2257</v>
      </c>
      <c r="AB13" s="29">
        <f t="shared" si="4"/>
        <v>2222</v>
      </c>
      <c r="AC13" s="29">
        <f t="shared" si="4"/>
        <v>2187</v>
      </c>
      <c r="AD13" s="29">
        <f t="shared" si="4"/>
        <v>2152</v>
      </c>
      <c r="AE13" s="29">
        <f t="shared" si="2"/>
        <v>2152</v>
      </c>
    </row>
    <row r="14" spans="1:31" x14ac:dyDescent="0.3">
      <c r="A14" s="11" t="s">
        <v>43</v>
      </c>
      <c r="B14" s="18">
        <v>1507</v>
      </c>
      <c r="C14" s="29">
        <f t="shared" si="3"/>
        <v>1472</v>
      </c>
      <c r="D14" s="29">
        <f t="shared" si="3"/>
        <v>1437</v>
      </c>
      <c r="E14" s="29">
        <f t="shared" ref="E14:AD14" si="6">D14-35</f>
        <v>1402</v>
      </c>
      <c r="F14" s="29">
        <f t="shared" si="6"/>
        <v>1367</v>
      </c>
      <c r="G14" s="29">
        <f t="shared" ref="G14:H14" si="7">F14-35</f>
        <v>1332</v>
      </c>
      <c r="H14" s="29">
        <f t="shared" si="7"/>
        <v>1297</v>
      </c>
      <c r="I14" s="29">
        <v>2887</v>
      </c>
      <c r="J14" s="29">
        <f t="shared" si="6"/>
        <v>2852</v>
      </c>
      <c r="K14" s="29">
        <f t="shared" si="6"/>
        <v>2817</v>
      </c>
      <c r="L14" s="29">
        <f t="shared" si="6"/>
        <v>2782</v>
      </c>
      <c r="M14" s="29">
        <f t="shared" si="6"/>
        <v>2747</v>
      </c>
      <c r="N14" s="29">
        <f t="shared" si="6"/>
        <v>2712</v>
      </c>
      <c r="O14" s="29">
        <f t="shared" si="6"/>
        <v>2677</v>
      </c>
      <c r="P14" s="29">
        <f t="shared" si="6"/>
        <v>2642</v>
      </c>
      <c r="Q14" s="29">
        <f t="shared" si="6"/>
        <v>2607</v>
      </c>
      <c r="R14" s="29">
        <f t="shared" si="6"/>
        <v>2572</v>
      </c>
      <c r="S14" s="29">
        <f t="shared" si="6"/>
        <v>2537</v>
      </c>
      <c r="T14" s="29">
        <f t="shared" si="6"/>
        <v>2502</v>
      </c>
      <c r="U14" s="29">
        <f t="shared" si="6"/>
        <v>2467</v>
      </c>
      <c r="V14" s="29">
        <f t="shared" si="6"/>
        <v>2432</v>
      </c>
      <c r="W14" s="29">
        <f t="shared" si="6"/>
        <v>2397</v>
      </c>
      <c r="X14" s="29">
        <f t="shared" si="6"/>
        <v>2362</v>
      </c>
      <c r="Y14" s="29">
        <f t="shared" si="6"/>
        <v>2327</v>
      </c>
      <c r="Z14" s="29">
        <f t="shared" si="6"/>
        <v>2292</v>
      </c>
      <c r="AA14" s="29">
        <f t="shared" si="6"/>
        <v>2257</v>
      </c>
      <c r="AB14" s="29">
        <f t="shared" si="6"/>
        <v>2222</v>
      </c>
      <c r="AC14" s="29">
        <f t="shared" si="6"/>
        <v>2187</v>
      </c>
      <c r="AD14" s="29">
        <f t="shared" si="6"/>
        <v>2152</v>
      </c>
      <c r="AE14" s="29">
        <f t="shared" si="2"/>
        <v>2152</v>
      </c>
    </row>
    <row r="15" spans="1:31" x14ac:dyDescent="0.3">
      <c r="A15" s="11" t="s">
        <v>44</v>
      </c>
      <c r="B15" s="18">
        <v>1507</v>
      </c>
      <c r="C15" s="29">
        <f t="shared" si="3"/>
        <v>1472</v>
      </c>
      <c r="D15" s="29">
        <f t="shared" si="3"/>
        <v>1437</v>
      </c>
      <c r="E15" s="29">
        <f t="shared" ref="E15:AD15" si="8">D15-35</f>
        <v>1402</v>
      </c>
      <c r="F15" s="29">
        <f t="shared" si="8"/>
        <v>1367</v>
      </c>
      <c r="G15" s="29">
        <f t="shared" ref="G15:H15" si="9">F15-35</f>
        <v>1332</v>
      </c>
      <c r="H15" s="29">
        <f t="shared" si="9"/>
        <v>1297</v>
      </c>
      <c r="I15" s="29">
        <v>2887</v>
      </c>
      <c r="J15" s="29">
        <f t="shared" si="8"/>
        <v>2852</v>
      </c>
      <c r="K15" s="29">
        <f t="shared" si="8"/>
        <v>2817</v>
      </c>
      <c r="L15" s="29">
        <f t="shared" si="8"/>
        <v>2782</v>
      </c>
      <c r="M15" s="29">
        <f t="shared" si="8"/>
        <v>2747</v>
      </c>
      <c r="N15" s="29">
        <f t="shared" si="8"/>
        <v>2712</v>
      </c>
      <c r="O15" s="29">
        <f t="shared" si="8"/>
        <v>2677</v>
      </c>
      <c r="P15" s="29">
        <f t="shared" si="8"/>
        <v>2642</v>
      </c>
      <c r="Q15" s="29">
        <f t="shared" si="8"/>
        <v>2607</v>
      </c>
      <c r="R15" s="29">
        <f t="shared" si="8"/>
        <v>2572</v>
      </c>
      <c r="S15" s="29">
        <f t="shared" si="8"/>
        <v>2537</v>
      </c>
      <c r="T15" s="29">
        <f t="shared" si="8"/>
        <v>2502</v>
      </c>
      <c r="U15" s="29">
        <f t="shared" si="8"/>
        <v>2467</v>
      </c>
      <c r="V15" s="29">
        <f t="shared" si="8"/>
        <v>2432</v>
      </c>
      <c r="W15" s="29">
        <f t="shared" si="8"/>
        <v>2397</v>
      </c>
      <c r="X15" s="29">
        <f t="shared" si="8"/>
        <v>2362</v>
      </c>
      <c r="Y15" s="29">
        <f t="shared" si="8"/>
        <v>2327</v>
      </c>
      <c r="Z15" s="29">
        <f t="shared" si="8"/>
        <v>2292</v>
      </c>
      <c r="AA15" s="29">
        <f t="shared" si="8"/>
        <v>2257</v>
      </c>
      <c r="AB15" s="29">
        <f t="shared" si="8"/>
        <v>2222</v>
      </c>
      <c r="AC15" s="29">
        <f t="shared" si="8"/>
        <v>2187</v>
      </c>
      <c r="AD15" s="29">
        <f t="shared" si="8"/>
        <v>2152</v>
      </c>
      <c r="AE15" s="29">
        <f t="shared" si="2"/>
        <v>2152</v>
      </c>
    </row>
    <row r="16" spans="1:31" x14ac:dyDescent="0.3">
      <c r="A16" s="11" t="s">
        <v>45</v>
      </c>
      <c r="B16" s="18">
        <v>1507</v>
      </c>
      <c r="C16" s="29">
        <f t="shared" si="3"/>
        <v>1472</v>
      </c>
      <c r="D16" s="29">
        <f t="shared" si="3"/>
        <v>1437</v>
      </c>
      <c r="E16" s="29">
        <f t="shared" ref="E16:AD16" si="10">D16-35</f>
        <v>1402</v>
      </c>
      <c r="F16" s="29">
        <f t="shared" si="10"/>
        <v>1367</v>
      </c>
      <c r="G16" s="29">
        <f t="shared" ref="G16:H16" si="11">F16-35</f>
        <v>1332</v>
      </c>
      <c r="H16" s="29">
        <f t="shared" si="11"/>
        <v>1297</v>
      </c>
      <c r="I16" s="29">
        <v>2887</v>
      </c>
      <c r="J16" s="29">
        <f t="shared" si="10"/>
        <v>2852</v>
      </c>
      <c r="K16" s="29">
        <f t="shared" si="10"/>
        <v>2817</v>
      </c>
      <c r="L16" s="29">
        <f t="shared" si="10"/>
        <v>2782</v>
      </c>
      <c r="M16" s="29">
        <f t="shared" si="10"/>
        <v>2747</v>
      </c>
      <c r="N16" s="29">
        <f t="shared" si="10"/>
        <v>2712</v>
      </c>
      <c r="O16" s="29">
        <f t="shared" si="10"/>
        <v>2677</v>
      </c>
      <c r="P16" s="29">
        <f t="shared" si="10"/>
        <v>2642</v>
      </c>
      <c r="Q16" s="29">
        <f t="shared" si="10"/>
        <v>2607</v>
      </c>
      <c r="R16" s="29">
        <f t="shared" si="10"/>
        <v>2572</v>
      </c>
      <c r="S16" s="29">
        <f t="shared" si="10"/>
        <v>2537</v>
      </c>
      <c r="T16" s="29">
        <f t="shared" si="10"/>
        <v>2502</v>
      </c>
      <c r="U16" s="29">
        <f t="shared" si="10"/>
        <v>2467</v>
      </c>
      <c r="V16" s="29">
        <f t="shared" si="10"/>
        <v>2432</v>
      </c>
      <c r="W16" s="29">
        <f t="shared" si="10"/>
        <v>2397</v>
      </c>
      <c r="X16" s="29">
        <f t="shared" si="10"/>
        <v>2362</v>
      </c>
      <c r="Y16" s="29">
        <f t="shared" si="10"/>
        <v>2327</v>
      </c>
      <c r="Z16" s="29">
        <f t="shared" si="10"/>
        <v>2292</v>
      </c>
      <c r="AA16" s="29">
        <f t="shared" si="10"/>
        <v>2257</v>
      </c>
      <c r="AB16" s="29">
        <f t="shared" si="10"/>
        <v>2222</v>
      </c>
      <c r="AC16" s="29">
        <f t="shared" si="10"/>
        <v>2187</v>
      </c>
      <c r="AD16" s="29">
        <f t="shared" si="10"/>
        <v>2152</v>
      </c>
      <c r="AE16" s="29">
        <f t="shared" si="2"/>
        <v>2152</v>
      </c>
    </row>
    <row r="17" spans="1:31" x14ac:dyDescent="0.3">
      <c r="A17" s="10" t="s">
        <v>37</v>
      </c>
      <c r="B17" s="28">
        <v>140</v>
      </c>
      <c r="C17" s="28">
        <v>140</v>
      </c>
      <c r="D17" s="28">
        <v>140</v>
      </c>
      <c r="E17" s="28">
        <v>140</v>
      </c>
      <c r="F17" s="28">
        <v>140</v>
      </c>
      <c r="G17" s="28">
        <v>140</v>
      </c>
      <c r="H17" s="28">
        <v>140</v>
      </c>
      <c r="I17" s="28">
        <v>140</v>
      </c>
      <c r="J17" s="28">
        <v>140</v>
      </c>
      <c r="K17" s="28">
        <v>140</v>
      </c>
      <c r="L17" s="28">
        <v>140</v>
      </c>
      <c r="M17" s="28">
        <v>140</v>
      </c>
      <c r="N17" s="28">
        <v>140</v>
      </c>
      <c r="O17" s="28">
        <v>140</v>
      </c>
      <c r="P17" s="28">
        <v>140</v>
      </c>
      <c r="Q17" s="28">
        <v>140</v>
      </c>
      <c r="R17" s="28">
        <v>140</v>
      </c>
      <c r="S17" s="28">
        <v>140</v>
      </c>
      <c r="T17" s="28">
        <v>140</v>
      </c>
      <c r="U17" s="28">
        <v>140</v>
      </c>
      <c r="V17" s="28">
        <v>140</v>
      </c>
      <c r="W17" s="28">
        <v>140</v>
      </c>
      <c r="X17" s="28">
        <v>140</v>
      </c>
      <c r="Y17" s="28">
        <v>140</v>
      </c>
      <c r="Z17" s="28">
        <v>140</v>
      </c>
      <c r="AA17" s="28">
        <v>140</v>
      </c>
      <c r="AB17" s="28">
        <v>140</v>
      </c>
      <c r="AC17" s="28">
        <v>140</v>
      </c>
      <c r="AD17" s="28">
        <v>140</v>
      </c>
      <c r="AE17" s="50">
        <f t="shared" si="2"/>
        <v>140</v>
      </c>
    </row>
    <row r="18" spans="1:3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5"/>
    </row>
    <row r="19" spans="1:31" x14ac:dyDescent="0.3">
      <c r="A19" s="7" t="s">
        <v>4</v>
      </c>
      <c r="B19" s="31">
        <v>146988.79999999999</v>
      </c>
      <c r="C19" s="31">
        <v>146988.79999999999</v>
      </c>
      <c r="D19" s="31">
        <v>146988.79999999999</v>
      </c>
      <c r="E19" s="31">
        <v>146988.79999999999</v>
      </c>
      <c r="F19" s="31">
        <v>146988.79999999999</v>
      </c>
      <c r="G19" s="31">
        <v>146988.79999999999</v>
      </c>
      <c r="H19" s="31">
        <v>146988.79999999999</v>
      </c>
      <c r="I19" s="31">
        <v>146988.79999999999</v>
      </c>
      <c r="J19" s="31">
        <v>146988.79999999999</v>
      </c>
      <c r="K19" s="31">
        <v>146988.79999999999</v>
      </c>
      <c r="L19" s="31">
        <v>146988.79999999999</v>
      </c>
      <c r="M19" s="31">
        <v>146988.79999999999</v>
      </c>
      <c r="N19" s="31">
        <v>146988.79999999999</v>
      </c>
      <c r="O19" s="31">
        <v>146988.79999999999</v>
      </c>
      <c r="P19" s="31">
        <v>146988.79999999999</v>
      </c>
      <c r="Q19" s="31">
        <v>146988.79999999999</v>
      </c>
      <c r="R19" s="31">
        <v>146988.79999999999</v>
      </c>
      <c r="S19" s="31">
        <v>146988.79999999999</v>
      </c>
      <c r="T19" s="31">
        <v>146988.79999999999</v>
      </c>
      <c r="U19" s="31">
        <v>146988.79999999999</v>
      </c>
      <c r="V19" s="31">
        <v>146988.79999999999</v>
      </c>
      <c r="W19" s="31">
        <v>146988.79999999999</v>
      </c>
      <c r="X19" s="31">
        <v>146988.79999999999</v>
      </c>
      <c r="Y19" s="31">
        <v>146988.79999999999</v>
      </c>
      <c r="Z19" s="31">
        <v>146988.79999999999</v>
      </c>
      <c r="AA19" s="31">
        <v>146988.79999999999</v>
      </c>
      <c r="AB19" s="31">
        <v>146988.79999999999</v>
      </c>
      <c r="AC19" s="31">
        <v>146988.79999999999</v>
      </c>
      <c r="AD19" s="31">
        <v>146988.79999999999</v>
      </c>
      <c r="AE19" s="39">
        <f>SUM(B19:AD19)</f>
        <v>4262675.1999999983</v>
      </c>
    </row>
    <row r="20" spans="1:31" x14ac:dyDescent="0.3">
      <c r="A20" s="12" t="s">
        <v>5</v>
      </c>
      <c r="B20" s="32">
        <f t="shared" ref="B20:AE20" si="12">B19/B4</f>
        <v>0.26247999999999999</v>
      </c>
      <c r="C20" s="32">
        <f t="shared" si="12"/>
        <v>0.26247999999999999</v>
      </c>
      <c r="D20" s="32">
        <f t="shared" si="12"/>
        <v>0.26247999999999999</v>
      </c>
      <c r="E20" s="32">
        <f t="shared" si="12"/>
        <v>0.26247999999999999</v>
      </c>
      <c r="F20" s="32">
        <f t="shared" si="12"/>
        <v>0.26247999999999999</v>
      </c>
      <c r="G20" s="32">
        <f t="shared" si="12"/>
        <v>0.26247999999999999</v>
      </c>
      <c r="H20" s="32">
        <f t="shared" si="12"/>
        <v>0.26247999999999999</v>
      </c>
      <c r="I20" s="32">
        <f t="shared" si="12"/>
        <v>0.26247999999999999</v>
      </c>
      <c r="J20" s="32">
        <f t="shared" si="12"/>
        <v>0.26247999999999999</v>
      </c>
      <c r="K20" s="32">
        <f t="shared" si="12"/>
        <v>0.26247999999999999</v>
      </c>
      <c r="L20" s="32">
        <f t="shared" si="12"/>
        <v>0.26247999999999999</v>
      </c>
      <c r="M20" s="32">
        <f t="shared" si="12"/>
        <v>0.26247999999999999</v>
      </c>
      <c r="N20" s="32">
        <f t="shared" si="12"/>
        <v>0.26247999999999999</v>
      </c>
      <c r="O20" s="32">
        <f t="shared" si="12"/>
        <v>0.26247999999999999</v>
      </c>
      <c r="P20" s="32">
        <f t="shared" si="12"/>
        <v>0.26247999999999999</v>
      </c>
      <c r="Q20" s="32">
        <f t="shared" si="12"/>
        <v>0.26247999999999999</v>
      </c>
      <c r="R20" s="32">
        <f t="shared" si="12"/>
        <v>0.26247999999999999</v>
      </c>
      <c r="S20" s="32">
        <f t="shared" si="12"/>
        <v>0.26247999999999999</v>
      </c>
      <c r="T20" s="32">
        <f t="shared" si="12"/>
        <v>0.26247999999999999</v>
      </c>
      <c r="U20" s="32">
        <f t="shared" si="12"/>
        <v>0.26247999999999999</v>
      </c>
      <c r="V20" s="32">
        <f t="shared" si="12"/>
        <v>0.26247999999999999</v>
      </c>
      <c r="W20" s="32">
        <f t="shared" si="12"/>
        <v>0.26247999999999999</v>
      </c>
      <c r="X20" s="32">
        <f t="shared" si="12"/>
        <v>0.26247999999999999</v>
      </c>
      <c r="Y20" s="32">
        <f t="shared" si="12"/>
        <v>0.26247999999999999</v>
      </c>
      <c r="Z20" s="32">
        <f t="shared" si="12"/>
        <v>0.26247999999999999</v>
      </c>
      <c r="AA20" s="32">
        <f t="shared" si="12"/>
        <v>0.26247999999999999</v>
      </c>
      <c r="AB20" s="32">
        <f t="shared" si="12"/>
        <v>0.26247999999999999</v>
      </c>
      <c r="AC20" s="32">
        <f t="shared" si="12"/>
        <v>0.26247999999999999</v>
      </c>
      <c r="AD20" s="32">
        <f t="shared" si="12"/>
        <v>0.26247999999999999</v>
      </c>
      <c r="AE20" s="33">
        <f t="shared" si="12"/>
        <v>0.26247999999999988</v>
      </c>
    </row>
    <row r="21" spans="1:3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5"/>
    </row>
    <row r="22" spans="1:31" x14ac:dyDescent="0.3">
      <c r="A22" s="7" t="s">
        <v>6</v>
      </c>
      <c r="B22" s="14">
        <f t="shared" ref="B22:AE22" si="13">B4-B19</f>
        <v>413011.20000000001</v>
      </c>
      <c r="C22" s="14">
        <f t="shared" si="13"/>
        <v>413011.20000000001</v>
      </c>
      <c r="D22" s="14">
        <f t="shared" si="13"/>
        <v>413011.20000000001</v>
      </c>
      <c r="E22" s="14">
        <f t="shared" si="13"/>
        <v>413011.20000000001</v>
      </c>
      <c r="F22" s="14">
        <f t="shared" si="13"/>
        <v>413011.20000000001</v>
      </c>
      <c r="G22" s="14">
        <f t="shared" si="13"/>
        <v>413011.20000000001</v>
      </c>
      <c r="H22" s="14">
        <f t="shared" si="13"/>
        <v>413011.20000000001</v>
      </c>
      <c r="I22" s="14">
        <f t="shared" si="13"/>
        <v>413011.20000000001</v>
      </c>
      <c r="J22" s="14">
        <f t="shared" si="13"/>
        <v>413011.20000000001</v>
      </c>
      <c r="K22" s="14">
        <f t="shared" si="13"/>
        <v>413011.20000000001</v>
      </c>
      <c r="L22" s="14">
        <f t="shared" si="13"/>
        <v>413011.20000000001</v>
      </c>
      <c r="M22" s="14">
        <f t="shared" si="13"/>
        <v>413011.20000000001</v>
      </c>
      <c r="N22" s="14">
        <f t="shared" si="13"/>
        <v>413011.20000000001</v>
      </c>
      <c r="O22" s="14">
        <f t="shared" si="13"/>
        <v>413011.20000000001</v>
      </c>
      <c r="P22" s="14">
        <f t="shared" si="13"/>
        <v>413011.20000000001</v>
      </c>
      <c r="Q22" s="14">
        <f t="shared" si="13"/>
        <v>413011.20000000001</v>
      </c>
      <c r="R22" s="14">
        <f t="shared" si="13"/>
        <v>413011.20000000001</v>
      </c>
      <c r="S22" s="14">
        <f t="shared" si="13"/>
        <v>413011.20000000001</v>
      </c>
      <c r="T22" s="14">
        <f t="shared" si="13"/>
        <v>413011.20000000001</v>
      </c>
      <c r="U22" s="14">
        <f t="shared" si="13"/>
        <v>413011.20000000001</v>
      </c>
      <c r="V22" s="14">
        <f t="shared" si="13"/>
        <v>413011.20000000001</v>
      </c>
      <c r="W22" s="14">
        <f t="shared" si="13"/>
        <v>413011.20000000001</v>
      </c>
      <c r="X22" s="14">
        <f t="shared" si="13"/>
        <v>413011.20000000001</v>
      </c>
      <c r="Y22" s="14">
        <f t="shared" si="13"/>
        <v>413011.20000000001</v>
      </c>
      <c r="Z22" s="14">
        <f t="shared" si="13"/>
        <v>413011.20000000001</v>
      </c>
      <c r="AA22" s="14">
        <f t="shared" si="13"/>
        <v>413011.20000000001</v>
      </c>
      <c r="AB22" s="14">
        <f t="shared" si="13"/>
        <v>413011.20000000001</v>
      </c>
      <c r="AC22" s="14">
        <f t="shared" si="13"/>
        <v>413011.20000000001</v>
      </c>
      <c r="AD22" s="14">
        <f t="shared" si="13"/>
        <v>413011.20000000001</v>
      </c>
      <c r="AE22" s="14">
        <f t="shared" si="13"/>
        <v>11977324.800000001</v>
      </c>
    </row>
    <row r="23" spans="1:31" x14ac:dyDescent="0.3">
      <c r="A23" s="12" t="s">
        <v>7</v>
      </c>
      <c r="B23" s="32">
        <f t="shared" ref="B23:AE23" si="14">B22/B4</f>
        <v>0.73752000000000006</v>
      </c>
      <c r="C23" s="32">
        <f t="shared" si="14"/>
        <v>0.73752000000000006</v>
      </c>
      <c r="D23" s="32">
        <f t="shared" si="14"/>
        <v>0.73752000000000006</v>
      </c>
      <c r="E23" s="32">
        <f t="shared" si="14"/>
        <v>0.73752000000000006</v>
      </c>
      <c r="F23" s="32">
        <f t="shared" si="14"/>
        <v>0.73752000000000006</v>
      </c>
      <c r="G23" s="32">
        <f t="shared" si="14"/>
        <v>0.73752000000000006</v>
      </c>
      <c r="H23" s="32">
        <f t="shared" si="14"/>
        <v>0.73752000000000006</v>
      </c>
      <c r="I23" s="32">
        <f t="shared" si="14"/>
        <v>0.73752000000000006</v>
      </c>
      <c r="J23" s="32">
        <f t="shared" si="14"/>
        <v>0.73752000000000006</v>
      </c>
      <c r="K23" s="32">
        <f t="shared" si="14"/>
        <v>0.73752000000000006</v>
      </c>
      <c r="L23" s="32">
        <f t="shared" si="14"/>
        <v>0.73752000000000006</v>
      </c>
      <c r="M23" s="32">
        <f t="shared" si="14"/>
        <v>0.73752000000000006</v>
      </c>
      <c r="N23" s="32">
        <f t="shared" si="14"/>
        <v>0.73752000000000006</v>
      </c>
      <c r="O23" s="32">
        <f t="shared" si="14"/>
        <v>0.73752000000000006</v>
      </c>
      <c r="P23" s="32">
        <f t="shared" si="14"/>
        <v>0.73752000000000006</v>
      </c>
      <c r="Q23" s="32">
        <f t="shared" si="14"/>
        <v>0.73752000000000006</v>
      </c>
      <c r="R23" s="32">
        <f t="shared" si="14"/>
        <v>0.73752000000000006</v>
      </c>
      <c r="S23" s="32">
        <f t="shared" si="14"/>
        <v>0.73752000000000006</v>
      </c>
      <c r="T23" s="32">
        <f t="shared" si="14"/>
        <v>0.73752000000000006</v>
      </c>
      <c r="U23" s="32">
        <f t="shared" si="14"/>
        <v>0.73752000000000006</v>
      </c>
      <c r="V23" s="32">
        <f t="shared" si="14"/>
        <v>0.73752000000000006</v>
      </c>
      <c r="W23" s="32">
        <f t="shared" si="14"/>
        <v>0.73752000000000006</v>
      </c>
      <c r="X23" s="32">
        <f t="shared" si="14"/>
        <v>0.73752000000000006</v>
      </c>
      <c r="Y23" s="32">
        <f t="shared" si="14"/>
        <v>0.73752000000000006</v>
      </c>
      <c r="Z23" s="32">
        <f t="shared" si="14"/>
        <v>0.73752000000000006</v>
      </c>
      <c r="AA23" s="32">
        <f t="shared" si="14"/>
        <v>0.73752000000000006</v>
      </c>
      <c r="AB23" s="32">
        <f t="shared" si="14"/>
        <v>0.73752000000000006</v>
      </c>
      <c r="AC23" s="32">
        <f t="shared" si="14"/>
        <v>0.73752000000000006</v>
      </c>
      <c r="AD23" s="32">
        <f t="shared" si="14"/>
        <v>0.73752000000000006</v>
      </c>
      <c r="AE23" s="33">
        <f t="shared" si="14"/>
        <v>0.73752000000000006</v>
      </c>
    </row>
    <row r="24" spans="1:3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5"/>
    </row>
    <row r="25" spans="1:31" x14ac:dyDescent="0.3">
      <c r="A25" s="7" t="s">
        <v>8</v>
      </c>
      <c r="B25" s="13">
        <f t="shared" ref="B25:AD25" si="15">B26+B32</f>
        <v>71779.75</v>
      </c>
      <c r="C25" s="13">
        <f t="shared" si="15"/>
        <v>2000</v>
      </c>
      <c r="D25" s="13">
        <f t="shared" si="15"/>
        <v>2000</v>
      </c>
      <c r="E25" s="13">
        <f t="shared" si="15"/>
        <v>2000</v>
      </c>
      <c r="F25" s="13">
        <f t="shared" si="15"/>
        <v>141486.07</v>
      </c>
      <c r="G25" s="13">
        <f t="shared" si="15"/>
        <v>171000</v>
      </c>
      <c r="H25" s="13">
        <f t="shared" si="15"/>
        <v>12430</v>
      </c>
      <c r="I25" s="13">
        <f t="shared" si="15"/>
        <v>7980</v>
      </c>
      <c r="J25" s="13">
        <f t="shared" si="15"/>
        <v>10980</v>
      </c>
      <c r="K25" s="13">
        <f t="shared" si="15"/>
        <v>7980</v>
      </c>
      <c r="L25" s="13">
        <f t="shared" si="15"/>
        <v>3490</v>
      </c>
      <c r="M25" s="13">
        <f t="shared" si="15"/>
        <v>3490</v>
      </c>
      <c r="N25" s="13">
        <f t="shared" si="15"/>
        <v>2000</v>
      </c>
      <c r="O25" s="13">
        <f t="shared" si="15"/>
        <v>2000</v>
      </c>
      <c r="P25" s="13">
        <f t="shared" si="15"/>
        <v>2000</v>
      </c>
      <c r="Q25" s="13">
        <f t="shared" si="15"/>
        <v>2000</v>
      </c>
      <c r="R25" s="13">
        <f t="shared" si="15"/>
        <v>2000</v>
      </c>
      <c r="S25" s="13">
        <f t="shared" si="15"/>
        <v>2000</v>
      </c>
      <c r="T25" s="13">
        <f t="shared" si="15"/>
        <v>2000</v>
      </c>
      <c r="U25" s="13">
        <f t="shared" si="15"/>
        <v>2000</v>
      </c>
      <c r="V25" s="13">
        <f t="shared" si="15"/>
        <v>2482400</v>
      </c>
      <c r="W25" s="13">
        <f t="shared" si="15"/>
        <v>2000</v>
      </c>
      <c r="X25" s="13">
        <f t="shared" si="15"/>
        <v>2000</v>
      </c>
      <c r="Y25" s="13">
        <f t="shared" si="15"/>
        <v>2000</v>
      </c>
      <c r="Z25" s="13">
        <f t="shared" si="15"/>
        <v>2000</v>
      </c>
      <c r="AA25" s="13">
        <f t="shared" si="15"/>
        <v>2000</v>
      </c>
      <c r="AB25" s="13">
        <f t="shared" si="15"/>
        <v>2000</v>
      </c>
      <c r="AC25" s="13">
        <f t="shared" si="15"/>
        <v>2000</v>
      </c>
      <c r="AD25" s="13">
        <f t="shared" si="15"/>
        <v>119000</v>
      </c>
      <c r="AE25" s="39">
        <f>AE26+AE32</f>
        <v>3068015.82</v>
      </c>
    </row>
    <row r="26" spans="1:31" x14ac:dyDescent="0.3">
      <c r="A26" s="15" t="s">
        <v>10</v>
      </c>
      <c r="B26" s="16">
        <f>SUM(B27:B30)</f>
        <v>2000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>
        <f>SUM(AD27:AD30)</f>
        <v>117000</v>
      </c>
      <c r="AE26" s="17">
        <f>SUM(B26:AD26)</f>
        <v>119000</v>
      </c>
    </row>
    <row r="27" spans="1:31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2">
        <v>117000</v>
      </c>
      <c r="AE27" s="19">
        <f>SUM(B27:AD27)</f>
        <v>117000</v>
      </c>
    </row>
    <row r="28" spans="1:31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8"/>
      <c r="AE28" s="19">
        <f>SUM(B28:AD28)</f>
        <v>2000</v>
      </c>
    </row>
    <row r="29" spans="1:31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5"/>
    </row>
    <row r="30" spans="1:31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45"/>
    </row>
    <row r="31" spans="1:3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45"/>
    </row>
    <row r="32" spans="1:31" x14ac:dyDescent="0.3">
      <c r="A32" s="15" t="s">
        <v>15</v>
      </c>
      <c r="B32" s="16">
        <f t="shared" ref="B32:AD32" si="16">SUM(B33:B38)</f>
        <v>69779.75</v>
      </c>
      <c r="C32" s="16">
        <f t="shared" si="16"/>
        <v>2000</v>
      </c>
      <c r="D32" s="16">
        <f t="shared" si="16"/>
        <v>2000</v>
      </c>
      <c r="E32" s="16">
        <f t="shared" si="16"/>
        <v>2000</v>
      </c>
      <c r="F32" s="16">
        <f t="shared" si="16"/>
        <v>141486.07</v>
      </c>
      <c r="G32" s="16">
        <f t="shared" si="16"/>
        <v>171000</v>
      </c>
      <c r="H32" s="16">
        <f t="shared" si="16"/>
        <v>12430</v>
      </c>
      <c r="I32" s="16">
        <f t="shared" si="16"/>
        <v>7980</v>
      </c>
      <c r="J32" s="16">
        <f t="shared" si="16"/>
        <v>10980</v>
      </c>
      <c r="K32" s="16">
        <f>SUM(K33:K38)</f>
        <v>7980</v>
      </c>
      <c r="L32" s="16">
        <f t="shared" si="16"/>
        <v>3490</v>
      </c>
      <c r="M32" s="16">
        <f t="shared" si="16"/>
        <v>3490</v>
      </c>
      <c r="N32" s="16">
        <f t="shared" si="16"/>
        <v>2000</v>
      </c>
      <c r="O32" s="16">
        <f t="shared" si="16"/>
        <v>2000</v>
      </c>
      <c r="P32" s="16">
        <f t="shared" si="16"/>
        <v>2000</v>
      </c>
      <c r="Q32" s="16">
        <f t="shared" si="16"/>
        <v>2000</v>
      </c>
      <c r="R32" s="16">
        <f t="shared" si="16"/>
        <v>2000</v>
      </c>
      <c r="S32" s="16">
        <f t="shared" si="16"/>
        <v>2000</v>
      </c>
      <c r="T32" s="16">
        <f t="shared" si="16"/>
        <v>2000</v>
      </c>
      <c r="U32" s="16">
        <f t="shared" si="16"/>
        <v>2000</v>
      </c>
      <c r="V32" s="16">
        <f>SUM(V33:V38)</f>
        <v>2482400</v>
      </c>
      <c r="W32" s="16">
        <f t="shared" si="16"/>
        <v>2000</v>
      </c>
      <c r="X32" s="16">
        <f t="shared" si="16"/>
        <v>2000</v>
      </c>
      <c r="Y32" s="16">
        <f t="shared" si="16"/>
        <v>2000</v>
      </c>
      <c r="Z32" s="16">
        <f t="shared" si="16"/>
        <v>2000</v>
      </c>
      <c r="AA32" s="16">
        <f t="shared" si="16"/>
        <v>2000</v>
      </c>
      <c r="AB32" s="16">
        <f t="shared" si="16"/>
        <v>2000</v>
      </c>
      <c r="AC32" s="16">
        <f t="shared" si="16"/>
        <v>2000</v>
      </c>
      <c r="AD32" s="16">
        <f t="shared" si="16"/>
        <v>2000</v>
      </c>
      <c r="AE32" s="42">
        <f>SUM(AE33:AE38)</f>
        <v>2949015.82</v>
      </c>
    </row>
    <row r="33" spans="1:31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4"/>
      <c r="L33" s="3"/>
      <c r="M33" s="3"/>
      <c r="N33" s="3"/>
      <c r="O33" s="3"/>
      <c r="P33" s="3"/>
      <c r="Q33" s="3"/>
      <c r="R33" s="3"/>
      <c r="S33" s="3"/>
      <c r="T33" s="3"/>
      <c r="V33" s="22">
        <v>2480400</v>
      </c>
      <c r="W33" s="3"/>
      <c r="X33" s="3"/>
      <c r="Y33" s="3"/>
      <c r="Z33" s="34"/>
      <c r="AA33" s="3"/>
      <c r="AB33" s="3"/>
      <c r="AC33" s="3"/>
      <c r="AD33" s="3"/>
      <c r="AE33" s="19">
        <f>SUM(B33:AD33)</f>
        <v>2480400</v>
      </c>
    </row>
    <row r="34" spans="1:31" x14ac:dyDescent="0.3">
      <c r="A34" s="3" t="s">
        <v>17</v>
      </c>
      <c r="B34" s="76">
        <v>59779.75</v>
      </c>
      <c r="C34" s="3"/>
      <c r="D34" s="3"/>
      <c r="E34" s="3"/>
      <c r="F34" s="76">
        <v>139486.07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7">
        <f>SUM(B34:AD34)</f>
        <v>199265.82</v>
      </c>
    </row>
    <row r="35" spans="1:31" x14ac:dyDescent="0.3">
      <c r="A35" s="3" t="s">
        <v>18</v>
      </c>
      <c r="B35" s="3"/>
      <c r="C35" s="3"/>
      <c r="D35" s="3"/>
      <c r="E35" s="3"/>
      <c r="F35" s="3"/>
      <c r="G35" s="18">
        <v>169000</v>
      </c>
      <c r="H35" s="18">
        <v>10430</v>
      </c>
      <c r="I35" s="18">
        <v>2980</v>
      </c>
      <c r="J35" s="18">
        <v>2980</v>
      </c>
      <c r="K35" s="18">
        <v>2980</v>
      </c>
      <c r="L35" s="18">
        <v>1490</v>
      </c>
      <c r="M35" s="18">
        <v>1490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9">
        <f>SUM(B35:AD35)</f>
        <v>191350</v>
      </c>
    </row>
    <row r="36" spans="1:31" x14ac:dyDescent="0.3">
      <c r="A36" s="3" t="s">
        <v>19</v>
      </c>
      <c r="B36" s="3"/>
      <c r="C36" s="3"/>
      <c r="D36" s="3"/>
      <c r="E36" s="3"/>
      <c r="F36" s="3"/>
      <c r="G36" s="3"/>
      <c r="H36" s="62"/>
      <c r="I36" s="62"/>
      <c r="J36" s="62"/>
      <c r="K36" s="62"/>
      <c r="L36" s="62"/>
      <c r="M36" s="6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45"/>
    </row>
    <row r="37" spans="1:31" x14ac:dyDescent="0.3">
      <c r="A37" s="3" t="s">
        <v>20</v>
      </c>
      <c r="B37" s="3"/>
      <c r="C37" s="3"/>
      <c r="D37" s="3"/>
      <c r="E37" s="3"/>
      <c r="F37" s="3"/>
      <c r="G37" s="3"/>
      <c r="H37" s="3"/>
      <c r="I37" s="18">
        <v>3000</v>
      </c>
      <c r="J37" s="18">
        <v>6000</v>
      </c>
      <c r="K37" s="18">
        <v>3000</v>
      </c>
      <c r="L37" s="18"/>
      <c r="M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19">
        <f>SUM(B37:AD37)</f>
        <v>12000</v>
      </c>
    </row>
    <row r="38" spans="1:31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43">
        <f>SUM(B38:AD38)</f>
        <v>66000</v>
      </c>
    </row>
    <row r="39" spans="1:3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45"/>
    </row>
    <row r="40" spans="1:3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45"/>
    </row>
    <row r="41" spans="1:31" x14ac:dyDescent="0.3">
      <c r="A41" s="10" t="s">
        <v>22</v>
      </c>
      <c r="B41" s="64">
        <f t="shared" ref="B41:AD41" si="17">B22-B25</f>
        <v>341231.45</v>
      </c>
      <c r="C41" s="64">
        <f t="shared" si="17"/>
        <v>411011.2</v>
      </c>
      <c r="D41" s="64">
        <f t="shared" si="17"/>
        <v>411011.2</v>
      </c>
      <c r="E41" s="64">
        <f t="shared" si="17"/>
        <v>411011.2</v>
      </c>
      <c r="F41" s="64">
        <f t="shared" si="17"/>
        <v>271525.13</v>
      </c>
      <c r="G41" s="64">
        <f t="shared" si="17"/>
        <v>242011.2</v>
      </c>
      <c r="H41" s="64">
        <f t="shared" si="17"/>
        <v>400581.2</v>
      </c>
      <c r="I41" s="64">
        <f t="shared" si="17"/>
        <v>405031.2</v>
      </c>
      <c r="J41" s="64">
        <f t="shared" si="17"/>
        <v>402031.2</v>
      </c>
      <c r="K41" s="64">
        <f t="shared" si="17"/>
        <v>405031.2</v>
      </c>
      <c r="L41" s="64">
        <f t="shared" si="17"/>
        <v>409521.2</v>
      </c>
      <c r="M41" s="64">
        <f t="shared" si="17"/>
        <v>409521.2</v>
      </c>
      <c r="N41" s="64">
        <f t="shared" si="17"/>
        <v>411011.2</v>
      </c>
      <c r="O41" s="64">
        <f t="shared" si="17"/>
        <v>411011.2</v>
      </c>
      <c r="P41" s="64">
        <f t="shared" si="17"/>
        <v>411011.2</v>
      </c>
      <c r="Q41" s="64">
        <f t="shared" si="17"/>
        <v>411011.2</v>
      </c>
      <c r="R41" s="64">
        <f t="shared" si="17"/>
        <v>411011.2</v>
      </c>
      <c r="S41" s="64">
        <f t="shared" si="17"/>
        <v>411011.2</v>
      </c>
      <c r="T41" s="64">
        <f t="shared" si="17"/>
        <v>411011.2</v>
      </c>
      <c r="U41" s="64">
        <f t="shared" si="17"/>
        <v>411011.2</v>
      </c>
      <c r="V41" s="64">
        <f t="shared" si="17"/>
        <v>-2069388.8</v>
      </c>
      <c r="W41" s="64">
        <f t="shared" si="17"/>
        <v>411011.2</v>
      </c>
      <c r="X41" s="64">
        <f t="shared" si="17"/>
        <v>411011.2</v>
      </c>
      <c r="Y41" s="64">
        <f t="shared" si="17"/>
        <v>411011.2</v>
      </c>
      <c r="Z41" s="64">
        <f t="shared" si="17"/>
        <v>411011.2</v>
      </c>
      <c r="AA41" s="64">
        <f t="shared" si="17"/>
        <v>411011.2</v>
      </c>
      <c r="AB41" s="64">
        <f t="shared" si="17"/>
        <v>411011.2</v>
      </c>
      <c r="AC41" s="64">
        <f t="shared" si="17"/>
        <v>411011.2</v>
      </c>
      <c r="AD41" s="64">
        <f t="shared" si="17"/>
        <v>294011.2</v>
      </c>
      <c r="AE41" s="24">
        <f>SUM(B41:AD41)</f>
        <v>8909308.9800000023</v>
      </c>
    </row>
    <row r="42" spans="1:3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45"/>
    </row>
    <row r="43" spans="1:31" x14ac:dyDescent="0.3">
      <c r="A43" s="7" t="s">
        <v>23</v>
      </c>
      <c r="B43" s="39">
        <f t="shared" ref="B43:AD43" si="18">SUM(B44:B47)</f>
        <v>1025760</v>
      </c>
      <c r="C43" s="39">
        <f t="shared" si="18"/>
        <v>33600</v>
      </c>
      <c r="D43" s="39">
        <f t="shared" si="18"/>
        <v>33600</v>
      </c>
      <c r="E43" s="39">
        <f t="shared" si="18"/>
        <v>33600</v>
      </c>
      <c r="F43" s="39">
        <f t="shared" si="18"/>
        <v>33600</v>
      </c>
      <c r="G43" s="39">
        <f t="shared" si="18"/>
        <v>33600</v>
      </c>
      <c r="H43" s="39">
        <f t="shared" si="18"/>
        <v>33600</v>
      </c>
      <c r="I43" s="39">
        <f t="shared" si="18"/>
        <v>33600</v>
      </c>
      <c r="J43" s="39">
        <f t="shared" si="18"/>
        <v>33600</v>
      </c>
      <c r="K43" s="39">
        <f t="shared" si="18"/>
        <v>33600</v>
      </c>
      <c r="L43" s="39">
        <f t="shared" si="18"/>
        <v>33600</v>
      </c>
      <c r="M43" s="39">
        <f t="shared" si="18"/>
        <v>33600</v>
      </c>
      <c r="N43" s="39">
        <f t="shared" si="18"/>
        <v>33600</v>
      </c>
      <c r="O43" s="39">
        <f t="shared" si="18"/>
        <v>33600</v>
      </c>
      <c r="P43" s="39">
        <f t="shared" si="18"/>
        <v>33600</v>
      </c>
      <c r="Q43" s="39">
        <f t="shared" si="18"/>
        <v>33600</v>
      </c>
      <c r="R43" s="39">
        <f t="shared" si="18"/>
        <v>33600</v>
      </c>
      <c r="S43" s="39">
        <f t="shared" si="18"/>
        <v>33600</v>
      </c>
      <c r="T43" s="39">
        <f t="shared" si="18"/>
        <v>33600</v>
      </c>
      <c r="U43" s="39">
        <f t="shared" si="18"/>
        <v>33600</v>
      </c>
      <c r="V43" s="39">
        <f t="shared" si="18"/>
        <v>33600</v>
      </c>
      <c r="W43" s="39">
        <f t="shared" si="18"/>
        <v>33600</v>
      </c>
      <c r="X43" s="39">
        <f t="shared" si="18"/>
        <v>33600</v>
      </c>
      <c r="Y43" s="39">
        <f t="shared" si="18"/>
        <v>33600</v>
      </c>
      <c r="Z43" s="39">
        <f t="shared" si="18"/>
        <v>33600</v>
      </c>
      <c r="AA43" s="39">
        <f t="shared" si="18"/>
        <v>33600</v>
      </c>
      <c r="AB43" s="39">
        <f t="shared" si="18"/>
        <v>33600</v>
      </c>
      <c r="AC43" s="39">
        <f t="shared" si="18"/>
        <v>33600</v>
      </c>
      <c r="AD43" s="39">
        <f t="shared" si="18"/>
        <v>33600</v>
      </c>
      <c r="AE43" s="39">
        <f>SUM(B43:AD43)</f>
        <v>1966560</v>
      </c>
    </row>
    <row r="44" spans="1:31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5"/>
    </row>
    <row r="45" spans="1:31" x14ac:dyDescent="0.3">
      <c r="A45" s="3" t="s">
        <v>31</v>
      </c>
      <c r="B45" s="18">
        <v>992160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>
        <f>SUM(B45:AD45)</f>
        <v>992160</v>
      </c>
    </row>
    <row r="46" spans="1:31" x14ac:dyDescent="0.3">
      <c r="A46" s="3" t="s">
        <v>24</v>
      </c>
      <c r="B46" s="22">
        <f>6%*B4</f>
        <v>33600</v>
      </c>
      <c r="C46" s="22">
        <f>6%*C4</f>
        <v>33600</v>
      </c>
      <c r="D46" s="22">
        <f>6%*D4</f>
        <v>33600</v>
      </c>
      <c r="E46" s="22">
        <f>6%*E4</f>
        <v>33600</v>
      </c>
      <c r="F46" s="22">
        <f>6%*F4</f>
        <v>33600</v>
      </c>
      <c r="G46" s="22">
        <f>6%*G4</f>
        <v>33600</v>
      </c>
      <c r="H46" s="22">
        <f>6%*H4</f>
        <v>33600</v>
      </c>
      <c r="I46" s="22">
        <f>6%*I4</f>
        <v>33600</v>
      </c>
      <c r="J46" s="22">
        <f>6%*J4</f>
        <v>33600</v>
      </c>
      <c r="K46" s="22">
        <f>6%*K4</f>
        <v>33600</v>
      </c>
      <c r="L46" s="22">
        <f>6%*L4</f>
        <v>33600</v>
      </c>
      <c r="M46" s="22">
        <f>6%*M4</f>
        <v>33600</v>
      </c>
      <c r="N46" s="22">
        <f>6%*N4</f>
        <v>33600</v>
      </c>
      <c r="O46" s="22">
        <f>6%*O4</f>
        <v>33600</v>
      </c>
      <c r="P46" s="22">
        <f>6%*P4</f>
        <v>33600</v>
      </c>
      <c r="Q46" s="22">
        <f>6%*Q4</f>
        <v>33600</v>
      </c>
      <c r="R46" s="22">
        <f>6%*R4</f>
        <v>33600</v>
      </c>
      <c r="S46" s="22">
        <f>6%*S4</f>
        <v>33600</v>
      </c>
      <c r="T46" s="22">
        <f>6%*T4</f>
        <v>33600</v>
      </c>
      <c r="U46" s="22">
        <f>6%*U4</f>
        <v>33600</v>
      </c>
      <c r="V46" s="22">
        <f>6%*V4</f>
        <v>33600</v>
      </c>
      <c r="W46" s="22">
        <f>6%*W4</f>
        <v>33600</v>
      </c>
      <c r="X46" s="22">
        <f>6%*X4</f>
        <v>33600</v>
      </c>
      <c r="Y46" s="22">
        <f>6%*Y4</f>
        <v>33600</v>
      </c>
      <c r="Z46" s="22">
        <f>6%*Z4</f>
        <v>33600</v>
      </c>
      <c r="AA46" s="22">
        <f>6%*AA4</f>
        <v>33600</v>
      </c>
      <c r="AB46" s="22">
        <f>6%*AB4</f>
        <v>33600</v>
      </c>
      <c r="AC46" s="22">
        <f>6%*AC4</f>
        <v>33600</v>
      </c>
      <c r="AD46" s="22">
        <f>6%*AD4</f>
        <v>33600</v>
      </c>
      <c r="AE46" s="19">
        <f>SUM(B46:AD46)</f>
        <v>974400</v>
      </c>
    </row>
    <row r="47" spans="1:31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45"/>
    </row>
    <row r="48" spans="1:3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45"/>
    </row>
    <row r="49" spans="1:31" x14ac:dyDescent="0.3">
      <c r="A49" s="10" t="s">
        <v>26</v>
      </c>
      <c r="B49" s="64">
        <f t="shared" ref="B49:AD49" si="19">B41-B43</f>
        <v>-684528.55</v>
      </c>
      <c r="C49" s="64">
        <f t="shared" si="19"/>
        <v>377411.2</v>
      </c>
      <c r="D49" s="64">
        <f t="shared" si="19"/>
        <v>377411.2</v>
      </c>
      <c r="E49" s="64">
        <f t="shared" si="19"/>
        <v>377411.2</v>
      </c>
      <c r="F49" s="64">
        <f t="shared" si="19"/>
        <v>237925.13</v>
      </c>
      <c r="G49" s="64">
        <f t="shared" si="19"/>
        <v>208411.2</v>
      </c>
      <c r="H49" s="64">
        <f t="shared" si="19"/>
        <v>366981.2</v>
      </c>
      <c r="I49" s="64">
        <f t="shared" si="19"/>
        <v>371431.2</v>
      </c>
      <c r="J49" s="64">
        <f t="shared" si="19"/>
        <v>368431.2</v>
      </c>
      <c r="K49" s="64">
        <f t="shared" si="19"/>
        <v>371431.2</v>
      </c>
      <c r="L49" s="64">
        <f t="shared" si="19"/>
        <v>375921.2</v>
      </c>
      <c r="M49" s="64">
        <f t="shared" si="19"/>
        <v>375921.2</v>
      </c>
      <c r="N49" s="64">
        <f t="shared" si="19"/>
        <v>377411.2</v>
      </c>
      <c r="O49" s="64">
        <f t="shared" si="19"/>
        <v>377411.2</v>
      </c>
      <c r="P49" s="64">
        <f t="shared" si="19"/>
        <v>377411.2</v>
      </c>
      <c r="Q49" s="64">
        <f t="shared" si="19"/>
        <v>377411.2</v>
      </c>
      <c r="R49" s="64">
        <f t="shared" si="19"/>
        <v>377411.2</v>
      </c>
      <c r="S49" s="64">
        <f t="shared" si="19"/>
        <v>377411.2</v>
      </c>
      <c r="T49" s="64">
        <f t="shared" si="19"/>
        <v>377411.2</v>
      </c>
      <c r="U49" s="64">
        <f t="shared" si="19"/>
        <v>377411.2</v>
      </c>
      <c r="V49" s="64">
        <f t="shared" si="19"/>
        <v>-2102988.7999999998</v>
      </c>
      <c r="W49" s="64">
        <f t="shared" si="19"/>
        <v>377411.2</v>
      </c>
      <c r="X49" s="64">
        <f t="shared" si="19"/>
        <v>377411.2</v>
      </c>
      <c r="Y49" s="64">
        <f t="shared" si="19"/>
        <v>377411.2</v>
      </c>
      <c r="Z49" s="64">
        <f t="shared" si="19"/>
        <v>377411.2</v>
      </c>
      <c r="AA49" s="64">
        <f t="shared" si="19"/>
        <v>377411.2</v>
      </c>
      <c r="AB49" s="64">
        <f t="shared" si="19"/>
        <v>377411.2</v>
      </c>
      <c r="AC49" s="64">
        <f t="shared" si="19"/>
        <v>377411.2</v>
      </c>
      <c r="AD49" s="64">
        <f t="shared" si="19"/>
        <v>260411.2</v>
      </c>
      <c r="AE49" s="24">
        <f>SUM(B49:AD49)</f>
        <v>6942748.9800000032</v>
      </c>
    </row>
    <row r="50" spans="1:3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</sheetData>
  <mergeCells count="3">
    <mergeCell ref="AE1:AE2"/>
    <mergeCell ref="B1:AD1"/>
    <mergeCell ref="B3:AD3"/>
  </mergeCells>
  <conditionalFormatting sqref="B17:AD17 B11:AE11 B12">
    <cfRule type="colorScale" priority="6">
      <colorScale>
        <cfvo type="min"/>
        <cfvo type="max"/>
        <color rgb="FFFFEF9C"/>
        <color rgb="FF63BE7B"/>
      </colorScale>
    </cfRule>
  </conditionalFormatting>
  <conditionalFormatting sqref="B17:AD17">
    <cfRule type="colorScale" priority="5">
      <colorScale>
        <cfvo type="min"/>
        <cfvo type="max"/>
        <color rgb="FFFFEF9C"/>
        <color rgb="FF63BE7B"/>
      </colorScale>
    </cfRule>
  </conditionalFormatting>
  <conditionalFormatting sqref="B12:AE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7:AE17">
    <cfRule type="colorScale" priority="3">
      <colorScale>
        <cfvo type="min"/>
        <cfvo type="max"/>
        <color rgb="FFFFEF9C"/>
        <color rgb="FF63BE7B"/>
      </colorScale>
    </cfRule>
  </conditionalFormatting>
  <conditionalFormatting sqref="B12:H12">
    <cfRule type="colorScale" priority="2">
      <colorScale>
        <cfvo type="min"/>
        <cfvo type="max"/>
        <color rgb="FFFFEF9C"/>
        <color rgb="FF63BE7B"/>
      </colorScale>
    </cfRule>
  </conditionalFormatting>
  <conditionalFormatting sqref="I12:AE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AD2" twoDigitTextYear="1"/>
    <ignoredError sqref="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opLeftCell="N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3.44140625" bestFit="1" customWidth="1"/>
    <col min="3" max="12" width="7.6640625" bestFit="1" customWidth="1"/>
    <col min="13" max="13" width="14.109375" bestFit="1" customWidth="1"/>
    <col min="14" max="16" width="7.6640625" bestFit="1" customWidth="1"/>
    <col min="17" max="17" width="14.109375" customWidth="1"/>
    <col min="18" max="18" width="10.109375" bestFit="1" customWidth="1"/>
    <col min="19" max="19" width="12.33203125" bestFit="1" customWidth="1"/>
    <col min="20" max="20" width="14.109375" bestFit="1" customWidth="1"/>
    <col min="21" max="25" width="13.44140625" bestFit="1" customWidth="1"/>
    <col min="26" max="26" width="15.109375" bestFit="1" customWidth="1"/>
    <col min="27" max="32" width="13.44140625" bestFit="1" customWidth="1"/>
    <col min="33" max="33" width="15.109375" bestFit="1" customWidth="1"/>
  </cols>
  <sheetData>
    <row r="1" spans="1:35" x14ac:dyDescent="0.3">
      <c r="A1" s="3"/>
      <c r="B1" s="84">
        <v>44896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5" x14ac:dyDescent="0.3">
      <c r="A2" s="3"/>
      <c r="B2" s="4">
        <v>44896</v>
      </c>
      <c r="C2" s="4">
        <v>44897</v>
      </c>
      <c r="D2" s="4">
        <v>44898</v>
      </c>
      <c r="E2" s="4">
        <v>44899</v>
      </c>
      <c r="F2" s="4">
        <v>44900</v>
      </c>
      <c r="G2" s="4">
        <v>44901</v>
      </c>
      <c r="H2" s="4">
        <v>44902</v>
      </c>
      <c r="I2" s="4">
        <v>44903</v>
      </c>
      <c r="J2" s="4">
        <v>44904</v>
      </c>
      <c r="K2" s="4">
        <v>44905</v>
      </c>
      <c r="L2" s="4">
        <v>44906</v>
      </c>
      <c r="M2" s="4">
        <v>44907</v>
      </c>
      <c r="N2" s="4">
        <v>44908</v>
      </c>
      <c r="O2" s="4">
        <v>44909</v>
      </c>
      <c r="P2" s="4">
        <v>44910</v>
      </c>
      <c r="Q2" s="4">
        <v>44911</v>
      </c>
      <c r="R2" s="4">
        <v>44912</v>
      </c>
      <c r="S2" s="4">
        <v>44913</v>
      </c>
      <c r="T2" s="4">
        <v>44914</v>
      </c>
      <c r="U2" s="4">
        <v>44915</v>
      </c>
      <c r="V2" s="4">
        <v>44916</v>
      </c>
      <c r="W2" s="4">
        <v>44917</v>
      </c>
      <c r="X2" s="4">
        <v>44918</v>
      </c>
      <c r="Y2" s="4">
        <v>44919</v>
      </c>
      <c r="Z2" s="4">
        <v>44920</v>
      </c>
      <c r="AA2" s="4">
        <v>44921</v>
      </c>
      <c r="AB2" s="4">
        <v>44922</v>
      </c>
      <c r="AC2" s="4">
        <v>44923</v>
      </c>
      <c r="AD2" s="4">
        <v>44924</v>
      </c>
      <c r="AE2" s="4">
        <v>44925</v>
      </c>
      <c r="AF2" s="4">
        <v>44926</v>
      </c>
      <c r="AG2" s="86"/>
    </row>
    <row r="3" spans="1:35" x14ac:dyDescent="0.3">
      <c r="A3" s="5" t="s">
        <v>30</v>
      </c>
      <c r="B3" s="87">
        <f>AG3</f>
        <v>4280640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AG4</f>
        <v>4280640</v>
      </c>
    </row>
    <row r="4" spans="1:35" x14ac:dyDescent="0.3">
      <c r="A4" s="7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>
        <f t="shared" ref="T4:AG4" si="0">SUM(T5:T8)</f>
        <v>329280</v>
      </c>
      <c r="U4" s="14">
        <f t="shared" si="0"/>
        <v>329280</v>
      </c>
      <c r="V4" s="14">
        <f t="shared" si="0"/>
        <v>329280</v>
      </c>
      <c r="W4" s="13">
        <f t="shared" si="0"/>
        <v>329280</v>
      </c>
      <c r="X4" s="13">
        <f t="shared" si="0"/>
        <v>329280</v>
      </c>
      <c r="Y4" s="13">
        <f t="shared" si="0"/>
        <v>329280</v>
      </c>
      <c r="Z4" s="13">
        <f t="shared" si="0"/>
        <v>329280</v>
      </c>
      <c r="AA4" s="13">
        <f t="shared" si="0"/>
        <v>329280</v>
      </c>
      <c r="AB4" s="13">
        <f t="shared" si="0"/>
        <v>329280</v>
      </c>
      <c r="AC4" s="13">
        <f t="shared" si="0"/>
        <v>329280</v>
      </c>
      <c r="AD4" s="13">
        <f t="shared" si="0"/>
        <v>329280</v>
      </c>
      <c r="AE4" s="13">
        <f t="shared" si="0"/>
        <v>329280</v>
      </c>
      <c r="AF4" s="13">
        <f t="shared" si="0"/>
        <v>329280</v>
      </c>
      <c r="AG4" s="13">
        <f t="shared" si="0"/>
        <v>4280640</v>
      </c>
    </row>
    <row r="5" spans="1:35" x14ac:dyDescent="0.3">
      <c r="A5" s="3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2">
        <v>82320</v>
      </c>
      <c r="U5" s="22">
        <v>82320</v>
      </c>
      <c r="V5" s="22">
        <v>82320</v>
      </c>
      <c r="W5" s="18">
        <v>82320</v>
      </c>
      <c r="X5" s="18">
        <v>82320</v>
      </c>
      <c r="Y5" s="18">
        <v>82320</v>
      </c>
      <c r="Z5" s="18">
        <v>82320</v>
      </c>
      <c r="AA5" s="18">
        <v>82320</v>
      </c>
      <c r="AB5" s="18">
        <v>82320</v>
      </c>
      <c r="AC5" s="18">
        <v>82320</v>
      </c>
      <c r="AD5" s="18">
        <v>82320</v>
      </c>
      <c r="AE5" s="18">
        <v>82320</v>
      </c>
      <c r="AF5" s="18">
        <v>82320</v>
      </c>
      <c r="AG5" s="23">
        <f>SUM(J5:AF5)</f>
        <v>1070160</v>
      </c>
    </row>
    <row r="6" spans="1:35" x14ac:dyDescent="0.3">
      <c r="A6" s="3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2">
        <v>82320</v>
      </c>
      <c r="U6" s="22">
        <v>82320</v>
      </c>
      <c r="V6" s="22">
        <v>82320</v>
      </c>
      <c r="W6" s="18">
        <v>82320</v>
      </c>
      <c r="X6" s="18">
        <v>82320</v>
      </c>
      <c r="Y6" s="18">
        <v>82320</v>
      </c>
      <c r="Z6" s="18">
        <v>82320</v>
      </c>
      <c r="AA6" s="18">
        <v>82320</v>
      </c>
      <c r="AB6" s="18">
        <v>82320</v>
      </c>
      <c r="AC6" s="18">
        <v>82320</v>
      </c>
      <c r="AD6" s="18">
        <v>82320</v>
      </c>
      <c r="AE6" s="18">
        <v>82320</v>
      </c>
      <c r="AF6" s="18">
        <v>82320</v>
      </c>
      <c r="AG6" s="23">
        <f>SUM(J6:AF6)</f>
        <v>1070160</v>
      </c>
    </row>
    <row r="7" spans="1:35" x14ac:dyDescent="0.3">
      <c r="A7" s="3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2">
        <v>82320</v>
      </c>
      <c r="U7" s="22">
        <v>82320</v>
      </c>
      <c r="V7" s="22">
        <v>82320</v>
      </c>
      <c r="W7" s="18">
        <v>82320</v>
      </c>
      <c r="X7" s="18">
        <v>82320</v>
      </c>
      <c r="Y7" s="18">
        <v>82320</v>
      </c>
      <c r="Z7" s="18">
        <v>82320</v>
      </c>
      <c r="AA7" s="18">
        <v>82320</v>
      </c>
      <c r="AB7" s="18">
        <v>82320</v>
      </c>
      <c r="AC7" s="18">
        <v>82320</v>
      </c>
      <c r="AD7" s="18">
        <v>82320</v>
      </c>
      <c r="AE7" s="18">
        <v>82320</v>
      </c>
      <c r="AF7" s="18">
        <v>82320</v>
      </c>
      <c r="AG7" s="23">
        <f>SUM(J7:AF7)</f>
        <v>1070160</v>
      </c>
    </row>
    <row r="8" spans="1:35" x14ac:dyDescent="0.3">
      <c r="A8" s="3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2">
        <v>82320</v>
      </c>
      <c r="U8" s="22">
        <v>82320</v>
      </c>
      <c r="V8" s="22">
        <v>82320</v>
      </c>
      <c r="W8" s="18">
        <v>82320</v>
      </c>
      <c r="X8" s="18">
        <v>82320</v>
      </c>
      <c r="Y8" s="18">
        <v>82320</v>
      </c>
      <c r="Z8" s="18">
        <v>82320</v>
      </c>
      <c r="AA8" s="18">
        <v>82320</v>
      </c>
      <c r="AB8" s="18">
        <v>82320</v>
      </c>
      <c r="AC8" s="18">
        <v>82320</v>
      </c>
      <c r="AD8" s="18">
        <v>82320</v>
      </c>
      <c r="AE8" s="18">
        <v>82320</v>
      </c>
      <c r="AF8" s="18">
        <v>82320</v>
      </c>
      <c r="AG8" s="23">
        <f>SUM(J8:AF8)</f>
        <v>1070160</v>
      </c>
    </row>
    <row r="9" spans="1:3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27"/>
    </row>
    <row r="10" spans="1:3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 t="s">
        <v>48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7"/>
    </row>
    <row r="11" spans="1:35" x14ac:dyDescent="0.3">
      <c r="A11" s="10" t="s">
        <v>34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6">
        <v>3920</v>
      </c>
      <c r="U11" s="46">
        <v>3920</v>
      </c>
      <c r="V11" s="46">
        <v>3920</v>
      </c>
      <c r="W11" s="46">
        <v>3920</v>
      </c>
      <c r="X11" s="46">
        <v>3920</v>
      </c>
      <c r="Y11" s="46">
        <v>3920</v>
      </c>
      <c r="Z11" s="46">
        <v>3920</v>
      </c>
      <c r="AA11" s="46">
        <v>3920</v>
      </c>
      <c r="AB11" s="46">
        <v>3920</v>
      </c>
      <c r="AC11" s="46">
        <v>3920</v>
      </c>
      <c r="AD11" s="46">
        <v>3920</v>
      </c>
      <c r="AE11" s="46">
        <v>3920</v>
      </c>
      <c r="AF11" s="46">
        <v>3920</v>
      </c>
      <c r="AG11" s="46">
        <v>3920</v>
      </c>
      <c r="AI11" t="s">
        <v>39</v>
      </c>
    </row>
    <row r="12" spans="1:35" x14ac:dyDescent="0.3">
      <c r="A12" s="10" t="s">
        <v>46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>
        <f>SUM(S13:S16)</f>
        <v>8000</v>
      </c>
      <c r="T12" s="28">
        <f t="shared" ref="T12:AG12" si="1">SUM(T13:T16)</f>
        <v>7916</v>
      </c>
      <c r="U12" s="28">
        <f t="shared" si="1"/>
        <v>7832</v>
      </c>
      <c r="V12" s="28">
        <f t="shared" si="1"/>
        <v>7748</v>
      </c>
      <c r="W12" s="28">
        <f t="shared" si="1"/>
        <v>7664</v>
      </c>
      <c r="X12" s="28">
        <f t="shared" si="1"/>
        <v>7580</v>
      </c>
      <c r="Y12" s="28">
        <f t="shared" si="1"/>
        <v>7496</v>
      </c>
      <c r="Z12" s="28">
        <f t="shared" si="1"/>
        <v>7412</v>
      </c>
      <c r="AA12" s="28">
        <f t="shared" si="1"/>
        <v>7328</v>
      </c>
      <c r="AB12" s="28">
        <f t="shared" si="1"/>
        <v>7244</v>
      </c>
      <c r="AC12" s="28">
        <f t="shared" si="1"/>
        <v>7160</v>
      </c>
      <c r="AD12" s="28">
        <f t="shared" si="1"/>
        <v>7076</v>
      </c>
      <c r="AE12" s="28">
        <f t="shared" si="1"/>
        <v>6992</v>
      </c>
      <c r="AF12" s="28">
        <f t="shared" si="1"/>
        <v>6908</v>
      </c>
      <c r="AG12" s="28">
        <f t="shared" si="1"/>
        <v>6908</v>
      </c>
    </row>
    <row r="13" spans="1:35" x14ac:dyDescent="0.3">
      <c r="A13" s="11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2">
        <v>2000</v>
      </c>
      <c r="T13" s="29">
        <f t="shared" ref="T13:U16" si="2">S13-21</f>
        <v>1979</v>
      </c>
      <c r="U13" s="29">
        <f t="shared" si="2"/>
        <v>1958</v>
      </c>
      <c r="V13" s="29">
        <f t="shared" ref="V13:AF13" si="3">U13-21</f>
        <v>1937</v>
      </c>
      <c r="W13" s="29">
        <f t="shared" si="3"/>
        <v>1916</v>
      </c>
      <c r="X13" s="29">
        <f t="shared" si="3"/>
        <v>1895</v>
      </c>
      <c r="Y13" s="29">
        <f t="shared" si="3"/>
        <v>1874</v>
      </c>
      <c r="Z13" s="29">
        <f t="shared" si="3"/>
        <v>1853</v>
      </c>
      <c r="AA13" s="29">
        <f t="shared" si="3"/>
        <v>1832</v>
      </c>
      <c r="AB13" s="29">
        <f t="shared" si="3"/>
        <v>1811</v>
      </c>
      <c r="AC13" s="29">
        <f t="shared" si="3"/>
        <v>1790</v>
      </c>
      <c r="AD13" s="29">
        <f t="shared" si="3"/>
        <v>1769</v>
      </c>
      <c r="AE13" s="29">
        <f t="shared" si="3"/>
        <v>1748</v>
      </c>
      <c r="AF13" s="29">
        <f t="shared" si="3"/>
        <v>1727</v>
      </c>
      <c r="AG13" s="29">
        <f>AF13</f>
        <v>1727</v>
      </c>
    </row>
    <row r="14" spans="1:35" x14ac:dyDescent="0.3">
      <c r="A14" s="11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2">
        <v>2000</v>
      </c>
      <c r="T14" s="29">
        <f t="shared" si="2"/>
        <v>1979</v>
      </c>
      <c r="U14" s="29">
        <f t="shared" si="2"/>
        <v>1958</v>
      </c>
      <c r="V14" s="29">
        <f t="shared" ref="V14:AF14" si="4">U14-21</f>
        <v>1937</v>
      </c>
      <c r="W14" s="29">
        <f t="shared" si="4"/>
        <v>1916</v>
      </c>
      <c r="X14" s="29">
        <f t="shared" si="4"/>
        <v>1895</v>
      </c>
      <c r="Y14" s="29">
        <f t="shared" si="4"/>
        <v>1874</v>
      </c>
      <c r="Z14" s="29">
        <f t="shared" si="4"/>
        <v>1853</v>
      </c>
      <c r="AA14" s="29">
        <f t="shared" si="4"/>
        <v>1832</v>
      </c>
      <c r="AB14" s="29">
        <f t="shared" si="4"/>
        <v>1811</v>
      </c>
      <c r="AC14" s="29">
        <f t="shared" si="4"/>
        <v>1790</v>
      </c>
      <c r="AD14" s="29">
        <f t="shared" si="4"/>
        <v>1769</v>
      </c>
      <c r="AE14" s="29">
        <f t="shared" si="4"/>
        <v>1748</v>
      </c>
      <c r="AF14" s="29">
        <f t="shared" si="4"/>
        <v>1727</v>
      </c>
      <c r="AG14" s="29">
        <f>AF14</f>
        <v>1727</v>
      </c>
    </row>
    <row r="15" spans="1:35" x14ac:dyDescent="0.3">
      <c r="A15" s="11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2">
        <v>2000</v>
      </c>
      <c r="T15" s="29">
        <f t="shared" si="2"/>
        <v>1979</v>
      </c>
      <c r="U15" s="29">
        <f t="shared" si="2"/>
        <v>1958</v>
      </c>
      <c r="V15" s="29">
        <f t="shared" ref="V15:AF15" si="5">U15-21</f>
        <v>1937</v>
      </c>
      <c r="W15" s="29">
        <f t="shared" si="5"/>
        <v>1916</v>
      </c>
      <c r="X15" s="29">
        <f t="shared" si="5"/>
        <v>1895</v>
      </c>
      <c r="Y15" s="29">
        <f t="shared" si="5"/>
        <v>1874</v>
      </c>
      <c r="Z15" s="29">
        <f t="shared" si="5"/>
        <v>1853</v>
      </c>
      <c r="AA15" s="29">
        <f t="shared" si="5"/>
        <v>1832</v>
      </c>
      <c r="AB15" s="29">
        <f t="shared" si="5"/>
        <v>1811</v>
      </c>
      <c r="AC15" s="29">
        <f t="shared" si="5"/>
        <v>1790</v>
      </c>
      <c r="AD15" s="29">
        <f t="shared" si="5"/>
        <v>1769</v>
      </c>
      <c r="AE15" s="29">
        <f t="shared" si="5"/>
        <v>1748</v>
      </c>
      <c r="AF15" s="29">
        <f t="shared" si="5"/>
        <v>1727</v>
      </c>
      <c r="AG15" s="29">
        <f>AF15</f>
        <v>1727</v>
      </c>
    </row>
    <row r="16" spans="1:35" x14ac:dyDescent="0.3">
      <c r="A16" s="11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>
        <v>2000</v>
      </c>
      <c r="T16" s="29">
        <f t="shared" si="2"/>
        <v>1979</v>
      </c>
      <c r="U16" s="29">
        <f t="shared" si="2"/>
        <v>1958</v>
      </c>
      <c r="V16" s="29">
        <f t="shared" ref="V16:AF16" si="6">U16-21</f>
        <v>1937</v>
      </c>
      <c r="W16" s="29">
        <f t="shared" si="6"/>
        <v>1916</v>
      </c>
      <c r="X16" s="29">
        <f t="shared" si="6"/>
        <v>1895</v>
      </c>
      <c r="Y16" s="29">
        <f t="shared" si="6"/>
        <v>1874</v>
      </c>
      <c r="Z16" s="29">
        <f t="shared" si="6"/>
        <v>1853</v>
      </c>
      <c r="AA16" s="29">
        <f t="shared" si="6"/>
        <v>1832</v>
      </c>
      <c r="AB16" s="29">
        <f t="shared" si="6"/>
        <v>1811</v>
      </c>
      <c r="AC16" s="29">
        <f t="shared" si="6"/>
        <v>1790</v>
      </c>
      <c r="AD16" s="29">
        <f t="shared" si="6"/>
        <v>1769</v>
      </c>
      <c r="AE16" s="29">
        <f t="shared" si="6"/>
        <v>1748</v>
      </c>
      <c r="AF16" s="29">
        <f t="shared" si="6"/>
        <v>1727</v>
      </c>
      <c r="AG16" s="29">
        <f>AF16</f>
        <v>1727</v>
      </c>
    </row>
    <row r="17" spans="1:33" x14ac:dyDescent="0.3">
      <c r="A17" s="10" t="s">
        <v>38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8">
        <v>84</v>
      </c>
      <c r="U17" s="28">
        <v>84</v>
      </c>
      <c r="V17" s="28">
        <v>84</v>
      </c>
      <c r="W17" s="28">
        <v>84</v>
      </c>
      <c r="X17" s="28">
        <v>84</v>
      </c>
      <c r="Y17" s="28">
        <v>84</v>
      </c>
      <c r="Z17" s="28">
        <v>84</v>
      </c>
      <c r="AA17" s="28">
        <v>84</v>
      </c>
      <c r="AB17" s="28">
        <v>84</v>
      </c>
      <c r="AC17" s="28">
        <v>84</v>
      </c>
      <c r="AD17" s="28">
        <v>84</v>
      </c>
      <c r="AE17" s="28">
        <v>84</v>
      </c>
      <c r="AF17" s="28">
        <v>84</v>
      </c>
      <c r="AG17" s="55">
        <f>AF17</f>
        <v>84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9"/>
    </row>
    <row r="19" spans="1:33" x14ac:dyDescent="0.3">
      <c r="A19" s="7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70">
        <v>88193.279999999999</v>
      </c>
      <c r="U19" s="70">
        <v>88193.279999999999</v>
      </c>
      <c r="V19" s="70">
        <v>88193.279999999999</v>
      </c>
      <c r="W19" s="70">
        <v>88193.279999999999</v>
      </c>
      <c r="X19" s="70">
        <v>88193.279999999999</v>
      </c>
      <c r="Y19" s="70">
        <v>88193.279999999999</v>
      </c>
      <c r="Z19" s="70">
        <v>88193.279999999999</v>
      </c>
      <c r="AA19" s="70">
        <v>88193.279999999999</v>
      </c>
      <c r="AB19" s="70">
        <v>88193.279999999999</v>
      </c>
      <c r="AC19" s="70">
        <v>88193.279999999999</v>
      </c>
      <c r="AD19" s="70">
        <v>88193.279999999999</v>
      </c>
      <c r="AE19" s="70">
        <v>88193.279999999999</v>
      </c>
      <c r="AF19" s="70">
        <v>88193.279999999999</v>
      </c>
      <c r="AG19" s="31">
        <f>SUM(T19:AF19)</f>
        <v>1146512.6400000001</v>
      </c>
    </row>
    <row r="20" spans="1:33" x14ac:dyDescent="0.3">
      <c r="A20" s="12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2">
        <f>T19/T4</f>
        <v>0.26783673469387753</v>
      </c>
      <c r="U20" s="32">
        <f t="shared" ref="U20:AD20" si="7">U19/W4</f>
        <v>0.26783673469387753</v>
      </c>
      <c r="V20" s="32">
        <f t="shared" si="7"/>
        <v>0.26783673469387753</v>
      </c>
      <c r="W20" s="32">
        <f t="shared" si="7"/>
        <v>0.26783673469387753</v>
      </c>
      <c r="X20" s="32">
        <f t="shared" si="7"/>
        <v>0.26783673469387753</v>
      </c>
      <c r="Y20" s="32">
        <f t="shared" si="7"/>
        <v>0.26783673469387753</v>
      </c>
      <c r="Z20" s="32">
        <f t="shared" si="7"/>
        <v>0.26783673469387753</v>
      </c>
      <c r="AA20" s="32">
        <f t="shared" si="7"/>
        <v>0.26783673469387753</v>
      </c>
      <c r="AB20" s="32">
        <f t="shared" si="7"/>
        <v>0.26783673469387753</v>
      </c>
      <c r="AC20" s="32">
        <f t="shared" si="7"/>
        <v>0.26783673469387753</v>
      </c>
      <c r="AD20" s="32">
        <f t="shared" si="7"/>
        <v>0.26783673469387753</v>
      </c>
      <c r="AE20" s="32">
        <f>AE19/AE4</f>
        <v>0.26783673469387753</v>
      </c>
      <c r="AF20" s="32">
        <f>AF19/AF4</f>
        <v>0.26783673469387753</v>
      </c>
      <c r="AG20" s="33">
        <f>AG19/AG4</f>
        <v>0.26783673469387759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4"/>
      <c r="AF21" s="34"/>
      <c r="AG21" s="27"/>
    </row>
    <row r="22" spans="1:33" x14ac:dyDescent="0.3">
      <c r="A22" s="7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72">
        <f>T4-T19</f>
        <v>241086.72</v>
      </c>
      <c r="U22" s="35">
        <f t="shared" ref="U22:AD22" si="8">W4-U19</f>
        <v>241086.72</v>
      </c>
      <c r="V22" s="36">
        <f t="shared" si="8"/>
        <v>241086.72</v>
      </c>
      <c r="W22" s="35">
        <f t="shared" si="8"/>
        <v>241086.72</v>
      </c>
      <c r="X22" s="35">
        <f t="shared" si="8"/>
        <v>241086.72</v>
      </c>
      <c r="Y22" s="35">
        <f t="shared" si="8"/>
        <v>241086.72</v>
      </c>
      <c r="Z22" s="35">
        <f t="shared" si="8"/>
        <v>241086.72</v>
      </c>
      <c r="AA22" s="35">
        <f t="shared" si="8"/>
        <v>241086.72</v>
      </c>
      <c r="AB22" s="35">
        <f t="shared" si="8"/>
        <v>241086.72</v>
      </c>
      <c r="AC22" s="35">
        <f t="shared" si="8"/>
        <v>241086.72</v>
      </c>
      <c r="AD22" s="35">
        <f t="shared" si="8"/>
        <v>241086.72</v>
      </c>
      <c r="AE22" s="37">
        <f>AE4-AE19</f>
        <v>241086.72</v>
      </c>
      <c r="AF22" s="37">
        <f>AF4-AF19</f>
        <v>241086.72</v>
      </c>
      <c r="AG22" s="35">
        <f>AG4-AG19</f>
        <v>3134127.36</v>
      </c>
    </row>
    <row r="23" spans="1:33" x14ac:dyDescent="0.3">
      <c r="A23" s="12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2">
        <f>T22/T4</f>
        <v>0.73216326530612241</v>
      </c>
      <c r="U23" s="32">
        <f t="shared" ref="U23:AD23" si="9">U22/W4</f>
        <v>0.73216326530612241</v>
      </c>
      <c r="V23" s="32">
        <f t="shared" si="9"/>
        <v>0.73216326530612241</v>
      </c>
      <c r="W23" s="32">
        <f t="shared" si="9"/>
        <v>0.73216326530612241</v>
      </c>
      <c r="X23" s="32">
        <f t="shared" si="9"/>
        <v>0.73216326530612241</v>
      </c>
      <c r="Y23" s="32">
        <f t="shared" si="9"/>
        <v>0.73216326530612241</v>
      </c>
      <c r="Z23" s="32">
        <f t="shared" si="9"/>
        <v>0.73216326530612241</v>
      </c>
      <c r="AA23" s="32">
        <f t="shared" si="9"/>
        <v>0.73216326530612241</v>
      </c>
      <c r="AB23" s="32">
        <f t="shared" si="9"/>
        <v>0.73216326530612241</v>
      </c>
      <c r="AC23" s="32">
        <f t="shared" si="9"/>
        <v>0.73216326530612241</v>
      </c>
      <c r="AD23" s="32">
        <f t="shared" si="9"/>
        <v>0.73216326530612241</v>
      </c>
      <c r="AE23" s="32">
        <f>AE22/AE4</f>
        <v>0.73216326530612241</v>
      </c>
      <c r="AF23" s="32">
        <f>AF22/AF4</f>
        <v>0.73216326530612241</v>
      </c>
      <c r="AG23" s="33">
        <f>AG22/AG4</f>
        <v>0.73216326530612241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4"/>
      <c r="AF24" s="34"/>
      <c r="AG24" s="27"/>
    </row>
    <row r="25" spans="1:33" x14ac:dyDescent="0.3">
      <c r="A25" s="7" t="s">
        <v>8</v>
      </c>
      <c r="B25" s="14">
        <f>B26+B32</f>
        <v>2000</v>
      </c>
      <c r="C25" s="38"/>
      <c r="D25" s="38"/>
      <c r="E25" s="38"/>
      <c r="F25" s="38"/>
      <c r="G25" s="38"/>
      <c r="H25" s="38"/>
      <c r="I25" s="14"/>
      <c r="J25" s="14"/>
      <c r="K25" s="14"/>
      <c r="L25" s="14"/>
      <c r="M25" s="90">
        <f>M26+M32</f>
        <v>63706.81</v>
      </c>
      <c r="N25" s="14"/>
      <c r="O25" s="14"/>
      <c r="P25" s="14"/>
      <c r="Q25" s="90">
        <f>Q26+Q32</f>
        <v>356649.20999999996</v>
      </c>
      <c r="R25" s="14">
        <f>R26+R32</f>
        <v>7450</v>
      </c>
      <c r="S25" s="13">
        <f>S26+S32</f>
        <v>254990</v>
      </c>
      <c r="T25" s="13">
        <f>T26+T32</f>
        <v>1560490</v>
      </c>
      <c r="U25" s="13">
        <f t="shared" ref="T25:W25" si="10">U26+U32</f>
        <v>4990</v>
      </c>
      <c r="V25" s="13">
        <f t="shared" si="10"/>
        <v>8490</v>
      </c>
      <c r="W25" s="13">
        <f t="shared" si="10"/>
        <v>5490</v>
      </c>
      <c r="X25" s="13">
        <f>W32</f>
        <v>5490</v>
      </c>
      <c r="Y25" s="13">
        <f t="shared" ref="Y25:AE25" si="11">Y26+Y32</f>
        <v>2000</v>
      </c>
      <c r="Z25" s="13">
        <f t="shared" si="11"/>
        <v>1910000</v>
      </c>
      <c r="AA25" s="13">
        <f t="shared" si="11"/>
        <v>2000</v>
      </c>
      <c r="AB25" s="13">
        <f t="shared" si="11"/>
        <v>2000</v>
      </c>
      <c r="AC25" s="13">
        <f t="shared" si="11"/>
        <v>2000</v>
      </c>
      <c r="AD25" s="13">
        <f t="shared" si="11"/>
        <v>2000</v>
      </c>
      <c r="AE25" s="39">
        <f t="shared" si="11"/>
        <v>2000</v>
      </c>
      <c r="AF25" s="13">
        <f>AF26+AE32</f>
        <v>2000</v>
      </c>
      <c r="AG25" s="13">
        <f>SUM(B25:AF25)</f>
        <v>4193746.02</v>
      </c>
    </row>
    <row r="26" spans="1:33" x14ac:dyDescent="0.3">
      <c r="A26" s="15" t="s">
        <v>10</v>
      </c>
      <c r="B26" s="16">
        <f>SUM(B27:B30)</f>
        <v>2000</v>
      </c>
      <c r="C26" s="3"/>
      <c r="D26" s="3"/>
      <c r="E26" s="3"/>
      <c r="F26" s="15"/>
      <c r="G26" s="15"/>
      <c r="H26" s="3"/>
      <c r="I26" s="16"/>
      <c r="J26" s="16"/>
      <c r="K26" s="15"/>
      <c r="L26" s="15"/>
      <c r="M26" s="15"/>
      <c r="N26" s="15"/>
      <c r="O26" s="15"/>
      <c r="P26" s="15"/>
      <c r="Q26" s="15"/>
      <c r="R26" s="15"/>
      <c r="S26" s="16">
        <f>SUM(S27:S30)</f>
        <v>252000</v>
      </c>
      <c r="T26" s="16"/>
      <c r="U26" s="15"/>
      <c r="V26" s="15"/>
      <c r="W26" s="15"/>
      <c r="X26" s="15"/>
      <c r="Y26" s="15"/>
      <c r="Z26" s="15"/>
      <c r="AA26" s="15"/>
      <c r="AB26" s="15"/>
      <c r="AC26" s="15"/>
      <c r="AD26" s="21"/>
      <c r="AE26" s="3"/>
      <c r="AF26" s="3"/>
      <c r="AG26" s="40">
        <f>SUM(B26:AF26)</f>
        <v>254000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2"/>
      <c r="AE27" s="3"/>
      <c r="AF27" s="3"/>
      <c r="AG27" s="23"/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3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>
        <v>252000</v>
      </c>
      <c r="T29" s="2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3">
        <f>SUM(B29:AF29)</f>
        <v>252000</v>
      </c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2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9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9"/>
    </row>
    <row r="32" spans="1:33" x14ac:dyDescent="0.3">
      <c r="A32" s="15" t="s">
        <v>15</v>
      </c>
      <c r="B32" s="3"/>
      <c r="C32" s="3"/>
      <c r="D32" s="3"/>
      <c r="E32" s="3"/>
      <c r="F32" s="15"/>
      <c r="G32" s="15"/>
      <c r="H32" s="3"/>
      <c r="I32" s="16"/>
      <c r="J32" s="20"/>
      <c r="K32" s="16"/>
      <c r="L32" s="16"/>
      <c r="M32" s="41">
        <f>SUM(M33:M38)</f>
        <v>63706.81</v>
      </c>
      <c r="N32" s="16"/>
      <c r="O32" s="16"/>
      <c r="P32" s="16"/>
      <c r="Q32" s="41">
        <f>SUM(Q33:Q38)</f>
        <v>356649.20999999996</v>
      </c>
      <c r="R32" s="16">
        <f>SUM(R33:R38)</f>
        <v>7450</v>
      </c>
      <c r="S32" s="16">
        <f>SUM(S33:S38)</f>
        <v>2990</v>
      </c>
      <c r="T32" s="16">
        <f>SUM(T33:T38)</f>
        <v>1560490</v>
      </c>
      <c r="U32" s="16">
        <f>SUM(U33:U38)</f>
        <v>4990</v>
      </c>
      <c r="V32" s="16">
        <f t="shared" ref="T32:AF32" si="12">SUM(V33:V38)</f>
        <v>8490</v>
      </c>
      <c r="W32" s="16">
        <f t="shared" si="12"/>
        <v>5490</v>
      </c>
      <c r="X32" s="16">
        <f t="shared" si="12"/>
        <v>2000</v>
      </c>
      <c r="Y32" s="16">
        <f t="shared" si="12"/>
        <v>2000</v>
      </c>
      <c r="Z32" s="16">
        <f>SUM(Z33:Z38)</f>
        <v>1910000</v>
      </c>
      <c r="AA32" s="16">
        <f t="shared" si="12"/>
        <v>2000</v>
      </c>
      <c r="AB32" s="16">
        <f t="shared" si="12"/>
        <v>2000</v>
      </c>
      <c r="AC32" s="16">
        <f t="shared" si="12"/>
        <v>2000</v>
      </c>
      <c r="AD32" s="16">
        <f t="shared" si="12"/>
        <v>2000</v>
      </c>
      <c r="AE32" s="16">
        <f t="shared" si="12"/>
        <v>2000</v>
      </c>
      <c r="AF32" s="16">
        <f t="shared" si="12"/>
        <v>2000</v>
      </c>
      <c r="AG32" s="42">
        <f>SUM(B32:AF32)</f>
        <v>3936256.02</v>
      </c>
    </row>
    <row r="33" spans="1:33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18"/>
      <c r="K33" s="3"/>
      <c r="L33" s="3"/>
      <c r="M33" s="3"/>
      <c r="N33" s="3"/>
      <c r="O33" s="3"/>
      <c r="P33" s="3"/>
      <c r="Q33" s="3"/>
      <c r="R33" s="3"/>
      <c r="S33" s="3"/>
      <c r="T33" s="3"/>
      <c r="U33" s="22"/>
      <c r="V33" s="3"/>
      <c r="W33" s="3"/>
      <c r="X33" s="3"/>
      <c r="Y33" s="3"/>
      <c r="Z33" s="22">
        <v>1908000</v>
      </c>
      <c r="AA33" s="22"/>
      <c r="AB33" s="3"/>
      <c r="AC33" s="3"/>
      <c r="AD33" s="22"/>
      <c r="AE33" s="3"/>
      <c r="AF33" s="3"/>
      <c r="AG33" s="43">
        <f>SUM(B33:AF33)</f>
        <v>1908000</v>
      </c>
    </row>
    <row r="34" spans="1:33" x14ac:dyDescent="0.3">
      <c r="A34" s="3" t="s">
        <v>17</v>
      </c>
      <c r="B34" s="3"/>
      <c r="C34" s="3"/>
      <c r="D34" s="3"/>
      <c r="E34" s="3"/>
      <c r="F34" s="3"/>
      <c r="G34" s="3"/>
      <c r="H34" s="3"/>
      <c r="I34" s="22"/>
      <c r="J34" s="3"/>
      <c r="K34" s="3"/>
      <c r="L34" s="3"/>
      <c r="M34" s="44">
        <v>63706.81</v>
      </c>
      <c r="N34" s="3"/>
      <c r="O34" s="3"/>
      <c r="P34" s="3"/>
      <c r="Q34" s="44">
        <v>148649.21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9">
        <f>SUM(B34:AF34)</f>
        <v>212356.02</v>
      </c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2">
        <v>208000</v>
      </c>
      <c r="R35" s="18">
        <v>7450</v>
      </c>
      <c r="S35" s="22">
        <v>1490</v>
      </c>
      <c r="T35" s="22">
        <v>1490</v>
      </c>
      <c r="U35" s="22">
        <v>1490</v>
      </c>
      <c r="V35" s="22">
        <v>1490</v>
      </c>
      <c r="W35" s="18">
        <v>1490</v>
      </c>
      <c r="X35" s="3"/>
      <c r="Y35" s="3"/>
      <c r="Z35" s="3"/>
      <c r="AA35" s="3"/>
      <c r="AB35" s="3"/>
      <c r="AC35" s="3"/>
      <c r="AD35" s="3"/>
      <c r="AE35" s="3"/>
      <c r="AF35" s="3"/>
      <c r="AG35" s="43">
        <f>SUM(B35:AF35)</f>
        <v>222900</v>
      </c>
    </row>
    <row r="36" spans="1:33" x14ac:dyDescent="0.3">
      <c r="A36" s="3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9"/>
      <c r="R36" s="49"/>
      <c r="S36" s="49"/>
      <c r="T36" s="62"/>
      <c r="U36" s="62"/>
      <c r="V36" s="62"/>
      <c r="W36" s="62"/>
      <c r="X36" s="3"/>
      <c r="Y36" s="3"/>
      <c r="Z36" s="3"/>
      <c r="AA36" s="3"/>
      <c r="AB36" s="3"/>
      <c r="AC36" s="3"/>
      <c r="AD36" s="3"/>
      <c r="AE36" s="3"/>
      <c r="AF36" s="3"/>
      <c r="AG36" s="45"/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8"/>
      <c r="R37" s="3"/>
      <c r="S37" s="18">
        <v>1500</v>
      </c>
      <c r="T37" s="22">
        <v>3000</v>
      </c>
      <c r="U37" s="22">
        <v>1500</v>
      </c>
      <c r="V37" s="22">
        <v>5000</v>
      </c>
      <c r="W37" s="18">
        <v>2000</v>
      </c>
      <c r="X37" s="22"/>
      <c r="Y37" s="22"/>
      <c r="Z37" s="3"/>
      <c r="AA37" s="3"/>
      <c r="AB37" s="3"/>
      <c r="AC37" s="3"/>
      <c r="AD37" s="3"/>
      <c r="AE37" s="3"/>
      <c r="AF37" s="3"/>
      <c r="AG37" s="19">
        <f>SUM(B37:AF37)</f>
        <v>13000</v>
      </c>
    </row>
    <row r="38" spans="1:33" x14ac:dyDescent="0.3">
      <c r="A38" s="3" t="s">
        <v>21</v>
      </c>
      <c r="B38" s="3"/>
      <c r="C38" s="22"/>
      <c r="D38" s="22"/>
      <c r="E38" s="22"/>
      <c r="F38" s="22"/>
      <c r="G38" s="22"/>
      <c r="H38" s="22"/>
      <c r="I38" s="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>
        <v>1556000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43">
        <f>SUM(B38:AF38)</f>
        <v>1580000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27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7"/>
    </row>
    <row r="41" spans="1:33" x14ac:dyDescent="0.3">
      <c r="A41" s="10" t="s">
        <v>22</v>
      </c>
      <c r="B41" s="24">
        <f>B22-B25</f>
        <v>-2000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4">
        <f>M22-M25</f>
        <v>-63706.81</v>
      </c>
      <c r="N41" s="25"/>
      <c r="O41" s="25"/>
      <c r="P41" s="25"/>
      <c r="Q41" s="24">
        <f>Q22-Q25</f>
        <v>-356649.20999999996</v>
      </c>
      <c r="R41" s="24">
        <f>R22-R25</f>
        <v>-7450</v>
      </c>
      <c r="S41" s="46">
        <f>S22-S25</f>
        <v>-254990</v>
      </c>
      <c r="T41" s="24">
        <f>T22-T25</f>
        <v>-1319403.28</v>
      </c>
      <c r="U41" s="47">
        <f>U22-U25</f>
        <v>236096.72</v>
      </c>
      <c r="V41" s="47">
        <f>V22-V25</f>
        <v>232596.72</v>
      </c>
      <c r="W41" s="47">
        <f>W22-W25</f>
        <v>235596.72</v>
      </c>
      <c r="X41" s="47">
        <f>X22-X25</f>
        <v>235596.72</v>
      </c>
      <c r="Y41" s="47">
        <f>Y22-Y25</f>
        <v>239086.72</v>
      </c>
      <c r="Z41" s="47">
        <f>Z22-Z25</f>
        <v>-1668913.28</v>
      </c>
      <c r="AA41" s="47">
        <f>AA22-AA25</f>
        <v>239086.72</v>
      </c>
      <c r="AB41" s="47">
        <f>AB22-AB25</f>
        <v>239086.72</v>
      </c>
      <c r="AC41" s="47">
        <f>AC22-AC25</f>
        <v>239086.72</v>
      </c>
      <c r="AD41" s="47">
        <f>AD22-AD25</f>
        <v>239086.72</v>
      </c>
      <c r="AE41" s="47">
        <f>AE22-AE25</f>
        <v>239086.72</v>
      </c>
      <c r="AF41" s="47">
        <f>AF22-AF25</f>
        <v>239086.72</v>
      </c>
      <c r="AG41" s="71">
        <f>AG22-AG25</f>
        <v>-1059618.6600000001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27"/>
    </row>
    <row r="43" spans="1:33" x14ac:dyDescent="0.3">
      <c r="A43" s="7" t="s">
        <v>23</v>
      </c>
      <c r="B43" s="13">
        <f>SUM(B44:B45)</f>
        <v>1221120</v>
      </c>
      <c r="C43" s="7"/>
      <c r="D43" s="7"/>
      <c r="E43" s="7"/>
      <c r="F43" s="7"/>
      <c r="G43" s="7"/>
      <c r="H43" s="7"/>
      <c r="I43" s="7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>
        <f t="shared" ref="T43:AF43" si="13">SUM(T44:T47)</f>
        <v>19756.8</v>
      </c>
      <c r="U43" s="48">
        <f t="shared" si="13"/>
        <v>19756.8</v>
      </c>
      <c r="V43" s="48">
        <f t="shared" si="13"/>
        <v>19756.8</v>
      </c>
      <c r="W43" s="48">
        <f t="shared" si="13"/>
        <v>19756.8</v>
      </c>
      <c r="X43" s="48">
        <f t="shared" si="13"/>
        <v>19756.8</v>
      </c>
      <c r="Y43" s="48">
        <f t="shared" si="13"/>
        <v>19756.8</v>
      </c>
      <c r="Z43" s="48">
        <f t="shared" si="13"/>
        <v>19756.8</v>
      </c>
      <c r="AA43" s="48">
        <f t="shared" si="13"/>
        <v>19756.8</v>
      </c>
      <c r="AB43" s="48">
        <f t="shared" si="13"/>
        <v>19756.8</v>
      </c>
      <c r="AC43" s="48">
        <f t="shared" si="13"/>
        <v>19756.8</v>
      </c>
      <c r="AD43" s="48">
        <f t="shared" si="13"/>
        <v>19756.8</v>
      </c>
      <c r="AE43" s="48">
        <f t="shared" si="13"/>
        <v>19756.8</v>
      </c>
      <c r="AF43" s="48">
        <f t="shared" si="13"/>
        <v>19756.8</v>
      </c>
      <c r="AG43" s="13">
        <f>SUM(B43:AF43)</f>
        <v>1477958.4000000006</v>
      </c>
    </row>
    <row r="44" spans="1:33" x14ac:dyDescent="0.3">
      <c r="A44" s="3" t="s">
        <v>32</v>
      </c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23"/>
    </row>
    <row r="45" spans="1:33" x14ac:dyDescent="0.3">
      <c r="A45" s="3" t="s">
        <v>31</v>
      </c>
      <c r="B45" s="22">
        <v>1221120</v>
      </c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3">
        <f>SUM(B45:AF45)</f>
        <v>1221120</v>
      </c>
    </row>
    <row r="46" spans="1:33" x14ac:dyDescent="0.3">
      <c r="A46" s="3" t="s">
        <v>24</v>
      </c>
      <c r="B46" s="3"/>
      <c r="C46" s="3"/>
      <c r="D46" s="3"/>
      <c r="E46" s="3"/>
      <c r="F46" s="3"/>
      <c r="G46" s="3"/>
      <c r="H46" s="3"/>
      <c r="I46" s="3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>
        <f>6%*T4</f>
        <v>19756.8</v>
      </c>
      <c r="U46" s="29">
        <f>6%*U4</f>
        <v>19756.8</v>
      </c>
      <c r="V46" s="29">
        <f>6%*V4</f>
        <v>19756.8</v>
      </c>
      <c r="W46" s="29">
        <f>6%*W4</f>
        <v>19756.8</v>
      </c>
      <c r="X46" s="29">
        <f>6%*X4</f>
        <v>19756.8</v>
      </c>
      <c r="Y46" s="29">
        <f>6%*Y4</f>
        <v>19756.8</v>
      </c>
      <c r="Z46" s="29">
        <f>6%*Z4</f>
        <v>19756.8</v>
      </c>
      <c r="AA46" s="29">
        <f>6%*AA4</f>
        <v>19756.8</v>
      </c>
      <c r="AB46" s="29">
        <f>6%*AB4</f>
        <v>19756.8</v>
      </c>
      <c r="AC46" s="29">
        <f>6%*AC4</f>
        <v>19756.8</v>
      </c>
      <c r="AD46" s="29">
        <f>6%*AD4</f>
        <v>19756.8</v>
      </c>
      <c r="AE46" s="29">
        <f>6%*AE4</f>
        <v>19756.8</v>
      </c>
      <c r="AF46" s="29">
        <f>6%*AF4</f>
        <v>19756.8</v>
      </c>
      <c r="AG46" s="23">
        <f>SUM(B46:AF46)</f>
        <v>256838.39999999994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7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7"/>
    </row>
    <row r="49" spans="1:33" x14ac:dyDescent="0.3">
      <c r="A49" s="10" t="s">
        <v>26</v>
      </c>
      <c r="B49" s="64">
        <f>B41-B43</f>
        <v>-1223120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64">
        <f>M41</f>
        <v>-63706.81</v>
      </c>
      <c r="N49" s="10"/>
      <c r="O49" s="10"/>
      <c r="P49" s="10"/>
      <c r="Q49" s="64">
        <f>Q41</f>
        <v>-356649.20999999996</v>
      </c>
      <c r="R49" s="64">
        <f>R41</f>
        <v>-7450</v>
      </c>
      <c r="S49" s="64">
        <f>S41</f>
        <v>-254990</v>
      </c>
      <c r="T49" s="64">
        <f t="shared" ref="T49:AF49" si="14">T41-T43</f>
        <v>-1339160.08</v>
      </c>
      <c r="U49" s="68">
        <f t="shared" si="14"/>
        <v>216339.92</v>
      </c>
      <c r="V49" s="68">
        <f t="shared" si="14"/>
        <v>212839.92</v>
      </c>
      <c r="W49" s="68">
        <f t="shared" si="14"/>
        <v>215839.92</v>
      </c>
      <c r="X49" s="64">
        <f t="shared" si="14"/>
        <v>215839.92</v>
      </c>
      <c r="Y49" s="68">
        <f t="shared" si="14"/>
        <v>219329.92000000001</v>
      </c>
      <c r="Z49" s="68">
        <f t="shared" si="14"/>
        <v>-1688670.08</v>
      </c>
      <c r="AA49" s="68">
        <f t="shared" si="14"/>
        <v>219329.92000000001</v>
      </c>
      <c r="AB49" s="68">
        <f t="shared" si="14"/>
        <v>219329.92000000001</v>
      </c>
      <c r="AC49" s="68">
        <f t="shared" si="14"/>
        <v>219329.92000000001</v>
      </c>
      <c r="AD49" s="68">
        <f t="shared" si="14"/>
        <v>219329.92000000001</v>
      </c>
      <c r="AE49" s="68">
        <f t="shared" si="14"/>
        <v>219329.92000000001</v>
      </c>
      <c r="AF49" s="68">
        <f t="shared" si="14"/>
        <v>219329.92000000001</v>
      </c>
      <c r="AG49" s="64">
        <f>AG41-AG43</f>
        <v>-2537577.0600000005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AG1:AG2"/>
    <mergeCell ref="B1:AF1"/>
    <mergeCell ref="B3:AF3"/>
  </mergeCells>
  <conditionalFormatting sqref="B11:AG11">
    <cfRule type="colorScale" priority="13">
      <colorScale>
        <cfvo type="min"/>
        <cfvo type="max"/>
        <color rgb="FFFFEF9C"/>
        <color rgb="FF63BE7B"/>
      </colorScale>
    </cfRule>
  </conditionalFormatting>
  <conditionalFormatting sqref="U12:AG12">
    <cfRule type="colorScale" priority="12">
      <colorScale>
        <cfvo type="min"/>
        <cfvo type="max"/>
        <color rgb="FFFFEF9C"/>
        <color rgb="FF63BE7B"/>
      </colorScale>
    </cfRule>
  </conditionalFormatting>
  <conditionalFormatting sqref="AF11:AG11">
    <cfRule type="colorScale" priority="11">
      <colorScale>
        <cfvo type="min"/>
        <cfvo type="max"/>
        <color rgb="FFFFEF9C"/>
        <color rgb="FF63BE7B"/>
      </colorScale>
    </cfRule>
  </conditionalFormatting>
  <conditionalFormatting sqref="T11:AG11">
    <cfRule type="colorScale" priority="1">
      <colorScale>
        <cfvo type="min"/>
        <cfvo type="max"/>
        <color rgb="FFFFEF9C"/>
        <color rgb="FF63BE7B"/>
      </colorScale>
    </cfRule>
  </conditionalFormatting>
  <conditionalFormatting sqref="S12:AG12">
    <cfRule type="colorScale" priority="8">
      <colorScale>
        <cfvo type="min"/>
        <cfvo type="max"/>
        <color rgb="FF63BE7B"/>
        <color rgb="FFFCFCFF"/>
      </colorScale>
    </cfRule>
  </conditionalFormatting>
  <conditionalFormatting sqref="S12:A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T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T17:AG17">
    <cfRule type="colorScale" priority="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X25:Y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Q27" zoomScale="80" zoomScaleNormal="80" workbookViewId="0">
      <selection activeCell="T47" sqref="T47"/>
    </sheetView>
  </sheetViews>
  <sheetFormatPr defaultRowHeight="14.4" x14ac:dyDescent="0.3"/>
  <cols>
    <col min="1" max="1" width="42.109375" bestFit="1" customWidth="1"/>
    <col min="2" max="9" width="14.5546875" bestFit="1" customWidth="1"/>
    <col min="10" max="10" width="15.109375" bestFit="1" customWidth="1"/>
    <col min="11" max="32" width="14.5546875" bestFit="1" customWidth="1"/>
    <col min="33" max="33" width="15.109375" bestFit="1" customWidth="1"/>
  </cols>
  <sheetData>
    <row r="1" spans="1:33" x14ac:dyDescent="0.3">
      <c r="A1" s="3"/>
      <c r="B1" s="84">
        <v>44927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44562</v>
      </c>
      <c r="C2" s="4">
        <v>44563</v>
      </c>
      <c r="D2" s="4">
        <v>44564</v>
      </c>
      <c r="E2" s="4">
        <v>44565</v>
      </c>
      <c r="F2" s="4">
        <v>44566</v>
      </c>
      <c r="G2" s="4">
        <v>44567</v>
      </c>
      <c r="H2" s="4">
        <v>44568</v>
      </c>
      <c r="I2" s="4">
        <v>44569</v>
      </c>
      <c r="J2" s="4">
        <v>44570</v>
      </c>
      <c r="K2" s="4">
        <v>44571</v>
      </c>
      <c r="L2" s="4">
        <v>44572</v>
      </c>
      <c r="M2" s="4">
        <v>44573</v>
      </c>
      <c r="N2" s="4">
        <v>44574</v>
      </c>
      <c r="O2" s="4">
        <v>44575</v>
      </c>
      <c r="P2" s="4">
        <v>44576</v>
      </c>
      <c r="Q2" s="4">
        <v>44577</v>
      </c>
      <c r="R2" s="4">
        <v>44578</v>
      </c>
      <c r="S2" s="4">
        <v>44579</v>
      </c>
      <c r="T2" s="4">
        <v>44580</v>
      </c>
      <c r="U2" s="4">
        <v>44581</v>
      </c>
      <c r="V2" s="4">
        <v>44582</v>
      </c>
      <c r="W2" s="4">
        <v>44583</v>
      </c>
      <c r="X2" s="4">
        <v>44584</v>
      </c>
      <c r="Y2" s="4">
        <v>44585</v>
      </c>
      <c r="Z2" s="4">
        <v>44586</v>
      </c>
      <c r="AA2" s="4">
        <v>44587</v>
      </c>
      <c r="AB2" s="4">
        <v>44588</v>
      </c>
      <c r="AC2" s="4">
        <v>44589</v>
      </c>
      <c r="AD2" s="4">
        <v>44590</v>
      </c>
      <c r="AE2" s="4">
        <v>44591</v>
      </c>
      <c r="AF2" s="4">
        <v>44592</v>
      </c>
      <c r="AG2" s="86"/>
    </row>
    <row r="3" spans="1:33" x14ac:dyDescent="0.3">
      <c r="A3" s="5" t="s">
        <v>30</v>
      </c>
      <c r="B3" s="87">
        <v>10693760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10693760</v>
      </c>
    </row>
    <row r="4" spans="1:33" x14ac:dyDescent="0.3">
      <c r="A4" s="7" t="s">
        <v>29</v>
      </c>
      <c r="B4" s="39">
        <f>SUM(B5:B8)</f>
        <v>344960</v>
      </c>
      <c r="C4" s="14">
        <f t="shared" ref="C4:AF4" si="0">SUM(C5:C8)</f>
        <v>344960</v>
      </c>
      <c r="D4" s="14">
        <f t="shared" si="0"/>
        <v>344960</v>
      </c>
      <c r="E4" s="14">
        <f t="shared" si="0"/>
        <v>344960</v>
      </c>
      <c r="F4" s="14">
        <f t="shared" si="0"/>
        <v>344960</v>
      </c>
      <c r="G4" s="14">
        <f t="shared" si="0"/>
        <v>344960</v>
      </c>
      <c r="H4" s="14">
        <f t="shared" si="0"/>
        <v>344960</v>
      </c>
      <c r="I4" s="14">
        <f t="shared" si="0"/>
        <v>344960</v>
      </c>
      <c r="J4" s="14">
        <f t="shared" si="0"/>
        <v>344960</v>
      </c>
      <c r="K4" s="14">
        <f t="shared" si="0"/>
        <v>344960</v>
      </c>
      <c r="L4" s="14">
        <f t="shared" si="0"/>
        <v>344960</v>
      </c>
      <c r="M4" s="14">
        <f t="shared" si="0"/>
        <v>344960</v>
      </c>
      <c r="N4" s="14">
        <f t="shared" si="0"/>
        <v>344960</v>
      </c>
      <c r="O4" s="14">
        <f t="shared" si="0"/>
        <v>344960</v>
      </c>
      <c r="P4" s="14">
        <f t="shared" si="0"/>
        <v>344960</v>
      </c>
      <c r="Q4" s="14">
        <f t="shared" si="0"/>
        <v>344960</v>
      </c>
      <c r="R4" s="14">
        <f t="shared" si="0"/>
        <v>344960</v>
      </c>
      <c r="S4" s="14">
        <f t="shared" si="0"/>
        <v>344960</v>
      </c>
      <c r="T4" s="14">
        <f t="shared" si="0"/>
        <v>344960</v>
      </c>
      <c r="U4" s="14">
        <f t="shared" si="0"/>
        <v>344960</v>
      </c>
      <c r="V4" s="14">
        <f t="shared" si="0"/>
        <v>344960</v>
      </c>
      <c r="W4" s="14">
        <f t="shared" si="0"/>
        <v>344960</v>
      </c>
      <c r="X4" s="14">
        <f t="shared" si="0"/>
        <v>344960</v>
      </c>
      <c r="Y4" s="14">
        <f t="shared" si="0"/>
        <v>344960</v>
      </c>
      <c r="Z4" s="14">
        <f t="shared" si="0"/>
        <v>344960</v>
      </c>
      <c r="AA4" s="14">
        <f>SUM(AA5:AA8)</f>
        <v>344960</v>
      </c>
      <c r="AB4" s="14">
        <f t="shared" si="0"/>
        <v>344960</v>
      </c>
      <c r="AC4" s="14">
        <f t="shared" si="0"/>
        <v>344960</v>
      </c>
      <c r="AD4" s="14">
        <f t="shared" si="0"/>
        <v>344960</v>
      </c>
      <c r="AE4" s="14">
        <f t="shared" si="0"/>
        <v>344960</v>
      </c>
      <c r="AF4" s="14">
        <f t="shared" si="0"/>
        <v>344960</v>
      </c>
      <c r="AG4" s="14">
        <f>SUM(B4:AF4)</f>
        <v>10693760</v>
      </c>
    </row>
    <row r="5" spans="1:33" x14ac:dyDescent="0.3">
      <c r="A5" s="3" t="s">
        <v>0</v>
      </c>
      <c r="B5" s="22">
        <v>86240</v>
      </c>
      <c r="C5" s="22">
        <v>86240</v>
      </c>
      <c r="D5" s="22">
        <v>86240</v>
      </c>
      <c r="E5" s="22">
        <v>86240</v>
      </c>
      <c r="F5" s="22">
        <v>86240</v>
      </c>
      <c r="G5" s="22">
        <v>86240</v>
      </c>
      <c r="H5" s="22">
        <v>86240</v>
      </c>
      <c r="I5" s="22">
        <v>86240</v>
      </c>
      <c r="J5" s="22">
        <v>86240</v>
      </c>
      <c r="K5" s="22">
        <v>86240</v>
      </c>
      <c r="L5" s="22">
        <v>86240</v>
      </c>
      <c r="M5" s="22">
        <v>86240</v>
      </c>
      <c r="N5" s="22">
        <v>86240</v>
      </c>
      <c r="O5" s="22">
        <v>86240</v>
      </c>
      <c r="P5" s="22">
        <v>86240</v>
      </c>
      <c r="Q5" s="22">
        <v>86240</v>
      </c>
      <c r="R5" s="22">
        <v>86240</v>
      </c>
      <c r="S5" s="22">
        <v>86240</v>
      </c>
      <c r="T5" s="22">
        <v>86240</v>
      </c>
      <c r="U5" s="22">
        <v>86240</v>
      </c>
      <c r="V5" s="22">
        <v>86240</v>
      </c>
      <c r="W5" s="22">
        <v>86240</v>
      </c>
      <c r="X5" s="22">
        <v>86240</v>
      </c>
      <c r="Y5" s="22">
        <v>86240</v>
      </c>
      <c r="Z5" s="22">
        <v>86240</v>
      </c>
      <c r="AA5" s="22">
        <v>86240</v>
      </c>
      <c r="AB5" s="22">
        <v>86240</v>
      </c>
      <c r="AC5" s="22">
        <v>86240</v>
      </c>
      <c r="AD5" s="22">
        <v>86240</v>
      </c>
      <c r="AE5" s="22">
        <v>86240</v>
      </c>
      <c r="AF5" s="22">
        <v>86240</v>
      </c>
      <c r="AG5" s="43">
        <f>SUM(B5:AF5)</f>
        <v>2673440</v>
      </c>
    </row>
    <row r="6" spans="1:33" x14ac:dyDescent="0.3">
      <c r="A6" s="3" t="s">
        <v>1</v>
      </c>
      <c r="B6" s="22">
        <v>86240</v>
      </c>
      <c r="C6" s="22">
        <v>86240</v>
      </c>
      <c r="D6" s="22">
        <v>86240</v>
      </c>
      <c r="E6" s="22">
        <v>86240</v>
      </c>
      <c r="F6" s="22">
        <v>86240</v>
      </c>
      <c r="G6" s="22">
        <v>86240</v>
      </c>
      <c r="H6" s="22">
        <v>86240</v>
      </c>
      <c r="I6" s="22">
        <v>86240</v>
      </c>
      <c r="J6" s="22">
        <v>86240</v>
      </c>
      <c r="K6" s="22">
        <v>86240</v>
      </c>
      <c r="L6" s="22">
        <v>86240</v>
      </c>
      <c r="M6" s="22">
        <v>86240</v>
      </c>
      <c r="N6" s="22">
        <v>86240</v>
      </c>
      <c r="O6" s="22">
        <v>86240</v>
      </c>
      <c r="P6" s="22">
        <v>86240</v>
      </c>
      <c r="Q6" s="22">
        <v>86240</v>
      </c>
      <c r="R6" s="22">
        <v>86240</v>
      </c>
      <c r="S6" s="22">
        <v>86240</v>
      </c>
      <c r="T6" s="22">
        <v>86240</v>
      </c>
      <c r="U6" s="22">
        <v>86240</v>
      </c>
      <c r="V6" s="22">
        <v>86240</v>
      </c>
      <c r="W6" s="22">
        <v>86240</v>
      </c>
      <c r="X6" s="22">
        <v>86240</v>
      </c>
      <c r="Y6" s="22">
        <v>86240</v>
      </c>
      <c r="Z6" s="22">
        <v>86240</v>
      </c>
      <c r="AA6" s="22">
        <v>86240</v>
      </c>
      <c r="AB6" s="22">
        <v>86240</v>
      </c>
      <c r="AC6" s="22">
        <v>86240</v>
      </c>
      <c r="AD6" s="22">
        <v>86240</v>
      </c>
      <c r="AE6" s="22">
        <v>86240</v>
      </c>
      <c r="AF6" s="22">
        <v>86240</v>
      </c>
      <c r="AG6" s="43">
        <f>SUM(B6:AF6)</f>
        <v>2673440</v>
      </c>
    </row>
    <row r="7" spans="1:33" x14ac:dyDescent="0.3">
      <c r="A7" s="3" t="s">
        <v>2</v>
      </c>
      <c r="B7" s="22">
        <v>86240</v>
      </c>
      <c r="C7" s="22">
        <v>86240</v>
      </c>
      <c r="D7" s="22">
        <v>86240</v>
      </c>
      <c r="E7" s="22">
        <v>86240</v>
      </c>
      <c r="F7" s="22">
        <v>86240</v>
      </c>
      <c r="G7" s="22">
        <v>86240</v>
      </c>
      <c r="H7" s="22">
        <v>86240</v>
      </c>
      <c r="I7" s="22">
        <v>86240</v>
      </c>
      <c r="J7" s="22">
        <v>86240</v>
      </c>
      <c r="K7" s="22">
        <v>86240</v>
      </c>
      <c r="L7" s="22">
        <v>86240</v>
      </c>
      <c r="M7" s="22">
        <v>86240</v>
      </c>
      <c r="N7" s="22">
        <v>86240</v>
      </c>
      <c r="O7" s="22">
        <v>86240</v>
      </c>
      <c r="P7" s="22">
        <v>86240</v>
      </c>
      <c r="Q7" s="22">
        <v>86240</v>
      </c>
      <c r="R7" s="22">
        <v>86240</v>
      </c>
      <c r="S7" s="22">
        <v>86240</v>
      </c>
      <c r="T7" s="22">
        <v>86240</v>
      </c>
      <c r="U7" s="22">
        <v>86240</v>
      </c>
      <c r="V7" s="22">
        <v>86240</v>
      </c>
      <c r="W7" s="22">
        <v>86240</v>
      </c>
      <c r="X7" s="22">
        <v>86240</v>
      </c>
      <c r="Y7" s="22">
        <v>86240</v>
      </c>
      <c r="Z7" s="22">
        <v>86240</v>
      </c>
      <c r="AA7" s="22">
        <v>86240</v>
      </c>
      <c r="AB7" s="22">
        <v>86240</v>
      </c>
      <c r="AC7" s="22">
        <v>86240</v>
      </c>
      <c r="AD7" s="22">
        <v>86240</v>
      </c>
      <c r="AE7" s="22">
        <v>86240</v>
      </c>
      <c r="AF7" s="22">
        <v>86240</v>
      </c>
      <c r="AG7" s="43">
        <f>SUM(B7:AF7)</f>
        <v>2673440</v>
      </c>
    </row>
    <row r="8" spans="1:33" x14ac:dyDescent="0.3">
      <c r="A8" s="3" t="s">
        <v>3</v>
      </c>
      <c r="B8" s="22">
        <v>86240</v>
      </c>
      <c r="C8" s="22">
        <v>86240</v>
      </c>
      <c r="D8" s="22">
        <v>86240</v>
      </c>
      <c r="E8" s="22">
        <v>86240</v>
      </c>
      <c r="F8" s="22">
        <v>86240</v>
      </c>
      <c r="G8" s="22">
        <v>86240</v>
      </c>
      <c r="H8" s="22">
        <v>86240</v>
      </c>
      <c r="I8" s="22">
        <v>86240</v>
      </c>
      <c r="J8" s="22">
        <v>86240</v>
      </c>
      <c r="K8" s="22">
        <v>86240</v>
      </c>
      <c r="L8" s="22">
        <v>86240</v>
      </c>
      <c r="M8" s="22">
        <v>86240</v>
      </c>
      <c r="N8" s="22">
        <v>86240</v>
      </c>
      <c r="O8" s="22">
        <v>86240</v>
      </c>
      <c r="P8" s="22">
        <v>86240</v>
      </c>
      <c r="Q8" s="22">
        <v>86240</v>
      </c>
      <c r="R8" s="22">
        <v>86240</v>
      </c>
      <c r="S8" s="22">
        <v>86240</v>
      </c>
      <c r="T8" s="22">
        <v>86240</v>
      </c>
      <c r="U8" s="22">
        <v>86240</v>
      </c>
      <c r="V8" s="22">
        <v>86240</v>
      </c>
      <c r="W8" s="22">
        <v>86240</v>
      </c>
      <c r="X8" s="22">
        <v>86240</v>
      </c>
      <c r="Y8" s="22">
        <v>86240</v>
      </c>
      <c r="Z8" s="22">
        <v>86240</v>
      </c>
      <c r="AA8" s="22">
        <v>86240</v>
      </c>
      <c r="AB8" s="22">
        <v>86240</v>
      </c>
      <c r="AC8" s="22">
        <v>86240</v>
      </c>
      <c r="AD8" s="22">
        <v>86240</v>
      </c>
      <c r="AE8" s="22">
        <v>86240</v>
      </c>
      <c r="AF8" s="22">
        <v>86240</v>
      </c>
      <c r="AG8" s="43">
        <f>SUM(B8:AF8)</f>
        <v>2673440</v>
      </c>
    </row>
    <row r="9" spans="1:33" x14ac:dyDescent="0.3">
      <c r="A9" s="3"/>
      <c r="B9" s="3"/>
      <c r="C9" s="3"/>
      <c r="D9" s="34"/>
      <c r="E9" s="3"/>
      <c r="F9" s="34"/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82"/>
    </row>
    <row r="10" spans="1:33" x14ac:dyDescent="0.3">
      <c r="A10" s="3"/>
      <c r="B10" s="49" t="s">
        <v>49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9" t="s">
        <v>50</v>
      </c>
      <c r="AD10" s="3"/>
      <c r="AE10" s="3"/>
      <c r="AF10" s="3"/>
      <c r="AG10" s="82"/>
    </row>
    <row r="11" spans="1:33" x14ac:dyDescent="0.3">
      <c r="A11" s="10" t="s">
        <v>34</v>
      </c>
      <c r="B11" s="28">
        <v>3920</v>
      </c>
      <c r="C11" s="28">
        <v>3920</v>
      </c>
      <c r="D11" s="28">
        <v>3920</v>
      </c>
      <c r="E11" s="28">
        <v>3920</v>
      </c>
      <c r="F11" s="28">
        <v>3920</v>
      </c>
      <c r="G11" s="28">
        <v>3920</v>
      </c>
      <c r="H11" s="28">
        <v>3920</v>
      </c>
      <c r="I11" s="28">
        <v>3920</v>
      </c>
      <c r="J11" s="28">
        <v>3920</v>
      </c>
      <c r="K11" s="28">
        <v>3920</v>
      </c>
      <c r="L11" s="28">
        <v>3920</v>
      </c>
      <c r="M11" s="28">
        <v>3920</v>
      </c>
      <c r="N11" s="28">
        <v>3920</v>
      </c>
      <c r="O11" s="28">
        <v>3920</v>
      </c>
      <c r="P11" s="28">
        <v>3920</v>
      </c>
      <c r="Q11" s="28">
        <v>3920</v>
      </c>
      <c r="R11" s="28">
        <v>3920</v>
      </c>
      <c r="S11" s="28">
        <v>3920</v>
      </c>
      <c r="T11" s="28">
        <v>3920</v>
      </c>
      <c r="U11" s="28">
        <v>3920</v>
      </c>
      <c r="V11" s="28">
        <v>3920</v>
      </c>
      <c r="W11" s="28">
        <v>3920</v>
      </c>
      <c r="X11" s="28">
        <v>3920</v>
      </c>
      <c r="Y11" s="28">
        <v>3920</v>
      </c>
      <c r="Z11" s="28">
        <v>3920</v>
      </c>
      <c r="AA11" s="28">
        <v>3920</v>
      </c>
      <c r="AB11" s="28">
        <v>3920</v>
      </c>
      <c r="AC11" s="28">
        <v>3920</v>
      </c>
      <c r="AD11" s="28">
        <v>3920</v>
      </c>
      <c r="AE11" s="28">
        <v>3920</v>
      </c>
      <c r="AF11" s="28">
        <v>3920</v>
      </c>
      <c r="AG11" s="28">
        <v>3920</v>
      </c>
    </row>
    <row r="12" spans="1:33" x14ac:dyDescent="0.3">
      <c r="A12" s="10" t="s">
        <v>46</v>
      </c>
      <c r="B12" s="28">
        <f>SUM(B13:B16)</f>
        <v>7200</v>
      </c>
      <c r="C12" s="28">
        <f>SUM(C13:C16)</f>
        <v>7112</v>
      </c>
      <c r="D12" s="28">
        <f>SUM(D13:D16)</f>
        <v>7024</v>
      </c>
      <c r="E12" s="28">
        <f t="shared" ref="E12:AB12" si="1">SUM(E13:E16)</f>
        <v>6936</v>
      </c>
      <c r="F12" s="28">
        <f t="shared" si="1"/>
        <v>6848</v>
      </c>
      <c r="G12" s="28">
        <f t="shared" si="1"/>
        <v>6760</v>
      </c>
      <c r="H12" s="28">
        <f t="shared" si="1"/>
        <v>6672</v>
      </c>
      <c r="I12" s="28">
        <f t="shared" si="1"/>
        <v>6584</v>
      </c>
      <c r="J12" s="28">
        <f t="shared" si="1"/>
        <v>6496</v>
      </c>
      <c r="K12" s="28">
        <f t="shared" si="1"/>
        <v>6408</v>
      </c>
      <c r="L12" s="28">
        <f t="shared" si="1"/>
        <v>6320</v>
      </c>
      <c r="M12" s="28">
        <f t="shared" si="1"/>
        <v>6232</v>
      </c>
      <c r="N12" s="28">
        <f t="shared" si="1"/>
        <v>6144</v>
      </c>
      <c r="O12" s="28">
        <f t="shared" si="1"/>
        <v>6056</v>
      </c>
      <c r="P12" s="28">
        <f t="shared" si="1"/>
        <v>5968</v>
      </c>
      <c r="Q12" s="28">
        <f t="shared" si="1"/>
        <v>5880</v>
      </c>
      <c r="R12" s="28">
        <f t="shared" si="1"/>
        <v>5792</v>
      </c>
      <c r="S12" s="28">
        <f t="shared" si="1"/>
        <v>5704</v>
      </c>
      <c r="T12" s="28">
        <f t="shared" si="1"/>
        <v>5616</v>
      </c>
      <c r="U12" s="28">
        <f t="shared" si="1"/>
        <v>5528</v>
      </c>
      <c r="V12" s="28">
        <f t="shared" si="1"/>
        <v>5440</v>
      </c>
      <c r="W12" s="28">
        <f t="shared" si="1"/>
        <v>5352</v>
      </c>
      <c r="X12" s="28">
        <f t="shared" si="1"/>
        <v>5264</v>
      </c>
      <c r="Y12" s="28">
        <f t="shared" si="1"/>
        <v>5176</v>
      </c>
      <c r="Z12" s="28">
        <f>SUM(Z13:Z16)</f>
        <v>5088</v>
      </c>
      <c r="AA12" s="28">
        <f t="shared" si="1"/>
        <v>5000</v>
      </c>
      <c r="AB12" s="28">
        <f t="shared" si="1"/>
        <v>4912</v>
      </c>
      <c r="AC12" s="28">
        <f>SUM(AC13:AC16)</f>
        <v>9824</v>
      </c>
      <c r="AD12" s="28">
        <f>SUM(AD13:AD16)</f>
        <v>9736</v>
      </c>
      <c r="AE12" s="28">
        <f>SUM(AE13:AE16)</f>
        <v>9648</v>
      </c>
      <c r="AF12" s="28">
        <f>SUM(AF13:AF16)</f>
        <v>9560</v>
      </c>
      <c r="AG12" s="28">
        <f t="shared" ref="AG12:AG17" si="2">AF12</f>
        <v>9560</v>
      </c>
    </row>
    <row r="13" spans="1:33" x14ac:dyDescent="0.3">
      <c r="A13" s="11" t="s">
        <v>42</v>
      </c>
      <c r="B13" s="22">
        <v>1800</v>
      </c>
      <c r="C13" s="22">
        <f t="shared" ref="C13:R16" si="3">B13-22</f>
        <v>1778</v>
      </c>
      <c r="D13" s="22">
        <f t="shared" si="3"/>
        <v>1756</v>
      </c>
      <c r="E13" s="22">
        <f t="shared" si="3"/>
        <v>1734</v>
      </c>
      <c r="F13" s="22">
        <f t="shared" si="3"/>
        <v>1712</v>
      </c>
      <c r="G13" s="22">
        <f t="shared" si="3"/>
        <v>1690</v>
      </c>
      <c r="H13" s="22">
        <f t="shared" si="3"/>
        <v>1668</v>
      </c>
      <c r="I13" s="22">
        <f t="shared" si="3"/>
        <v>1646</v>
      </c>
      <c r="J13" s="22">
        <f t="shared" si="3"/>
        <v>1624</v>
      </c>
      <c r="K13" s="22">
        <f t="shared" si="3"/>
        <v>1602</v>
      </c>
      <c r="L13" s="22">
        <f t="shared" si="3"/>
        <v>1580</v>
      </c>
      <c r="M13" s="22">
        <f t="shared" si="3"/>
        <v>1558</v>
      </c>
      <c r="N13" s="22">
        <f t="shared" si="3"/>
        <v>1536</v>
      </c>
      <c r="O13" s="22">
        <f t="shared" si="3"/>
        <v>1514</v>
      </c>
      <c r="P13" s="22">
        <f t="shared" si="3"/>
        <v>1492</v>
      </c>
      <c r="Q13" s="22">
        <f t="shared" si="3"/>
        <v>1470</v>
      </c>
      <c r="R13" s="22">
        <f t="shared" si="3"/>
        <v>1448</v>
      </c>
      <c r="S13" s="22">
        <f t="shared" ref="S13:AF16" si="4">R13-22</f>
        <v>1426</v>
      </c>
      <c r="T13" s="22">
        <f t="shared" si="4"/>
        <v>1404</v>
      </c>
      <c r="U13" s="22">
        <f t="shared" si="4"/>
        <v>1382</v>
      </c>
      <c r="V13" s="22">
        <f t="shared" si="4"/>
        <v>1360</v>
      </c>
      <c r="W13" s="22">
        <f t="shared" si="4"/>
        <v>1338</v>
      </c>
      <c r="X13" s="22">
        <f t="shared" si="4"/>
        <v>1316</v>
      </c>
      <c r="Y13" s="22">
        <f t="shared" si="4"/>
        <v>1294</v>
      </c>
      <c r="Z13" s="22">
        <f t="shared" si="4"/>
        <v>1272</v>
      </c>
      <c r="AA13" s="22">
        <f t="shared" si="4"/>
        <v>1250</v>
      </c>
      <c r="AB13" s="22">
        <f t="shared" si="4"/>
        <v>1228</v>
      </c>
      <c r="AC13" s="22">
        <v>2456</v>
      </c>
      <c r="AD13" s="22">
        <f>AC13-22</f>
        <v>2434</v>
      </c>
      <c r="AE13" s="22">
        <f>AD13-22</f>
        <v>2412</v>
      </c>
      <c r="AF13" s="22">
        <f t="shared" si="4"/>
        <v>2390</v>
      </c>
      <c r="AG13" s="22">
        <f t="shared" si="2"/>
        <v>2390</v>
      </c>
    </row>
    <row r="14" spans="1:33" x14ac:dyDescent="0.3">
      <c r="A14" s="11" t="s">
        <v>43</v>
      </c>
      <c r="B14" s="22">
        <v>1800</v>
      </c>
      <c r="C14" s="22">
        <f t="shared" si="3"/>
        <v>1778</v>
      </c>
      <c r="D14" s="22">
        <f t="shared" si="3"/>
        <v>1756</v>
      </c>
      <c r="E14" s="22">
        <f t="shared" si="3"/>
        <v>1734</v>
      </c>
      <c r="F14" s="22">
        <f t="shared" si="3"/>
        <v>1712</v>
      </c>
      <c r="G14" s="22">
        <f t="shared" si="3"/>
        <v>1690</v>
      </c>
      <c r="H14" s="22">
        <f t="shared" si="3"/>
        <v>1668</v>
      </c>
      <c r="I14" s="22">
        <f t="shared" si="3"/>
        <v>1646</v>
      </c>
      <c r="J14" s="22">
        <f t="shared" si="3"/>
        <v>1624</v>
      </c>
      <c r="K14" s="22">
        <f t="shared" si="3"/>
        <v>1602</v>
      </c>
      <c r="L14" s="22">
        <f t="shared" si="3"/>
        <v>1580</v>
      </c>
      <c r="M14" s="22">
        <f t="shared" si="3"/>
        <v>1558</v>
      </c>
      <c r="N14" s="22">
        <f t="shared" si="3"/>
        <v>1536</v>
      </c>
      <c r="O14" s="22">
        <f t="shared" si="3"/>
        <v>1514</v>
      </c>
      <c r="P14" s="22">
        <f t="shared" si="3"/>
        <v>1492</v>
      </c>
      <c r="Q14" s="22">
        <f t="shared" si="3"/>
        <v>1470</v>
      </c>
      <c r="R14" s="22">
        <f t="shared" si="3"/>
        <v>1448</v>
      </c>
      <c r="S14" s="22">
        <f t="shared" si="4"/>
        <v>1426</v>
      </c>
      <c r="T14" s="22">
        <f t="shared" si="4"/>
        <v>1404</v>
      </c>
      <c r="U14" s="22">
        <f t="shared" si="4"/>
        <v>1382</v>
      </c>
      <c r="V14" s="22">
        <f t="shared" si="4"/>
        <v>1360</v>
      </c>
      <c r="W14" s="22">
        <f t="shared" si="4"/>
        <v>1338</v>
      </c>
      <c r="X14" s="22">
        <f t="shared" si="4"/>
        <v>1316</v>
      </c>
      <c r="Y14" s="22">
        <f t="shared" si="4"/>
        <v>1294</v>
      </c>
      <c r="Z14" s="22">
        <f t="shared" si="4"/>
        <v>1272</v>
      </c>
      <c r="AA14" s="22">
        <f t="shared" si="4"/>
        <v>1250</v>
      </c>
      <c r="AB14" s="22">
        <f t="shared" si="4"/>
        <v>1228</v>
      </c>
      <c r="AC14" s="22">
        <v>2456</v>
      </c>
      <c r="AD14" s="22">
        <f>AC14-22</f>
        <v>2434</v>
      </c>
      <c r="AE14" s="22">
        <f>AD14-22</f>
        <v>2412</v>
      </c>
      <c r="AF14" s="22">
        <f t="shared" si="4"/>
        <v>2390</v>
      </c>
      <c r="AG14" s="22">
        <f t="shared" si="2"/>
        <v>2390</v>
      </c>
    </row>
    <row r="15" spans="1:33" x14ac:dyDescent="0.3">
      <c r="A15" s="11" t="s">
        <v>44</v>
      </c>
      <c r="B15" s="22">
        <v>1800</v>
      </c>
      <c r="C15" s="22">
        <f t="shared" si="3"/>
        <v>1778</v>
      </c>
      <c r="D15" s="22">
        <f t="shared" si="3"/>
        <v>1756</v>
      </c>
      <c r="E15" s="22">
        <f t="shared" si="3"/>
        <v>1734</v>
      </c>
      <c r="F15" s="22">
        <f t="shared" si="3"/>
        <v>1712</v>
      </c>
      <c r="G15" s="22">
        <f t="shared" si="3"/>
        <v>1690</v>
      </c>
      <c r="H15" s="22">
        <f t="shared" si="3"/>
        <v>1668</v>
      </c>
      <c r="I15" s="22">
        <f t="shared" si="3"/>
        <v>1646</v>
      </c>
      <c r="J15" s="22">
        <f t="shared" si="3"/>
        <v>1624</v>
      </c>
      <c r="K15" s="22">
        <f t="shared" si="3"/>
        <v>1602</v>
      </c>
      <c r="L15" s="22">
        <f t="shared" si="3"/>
        <v>1580</v>
      </c>
      <c r="M15" s="22">
        <f t="shared" si="3"/>
        <v>1558</v>
      </c>
      <c r="N15" s="22">
        <f t="shared" si="3"/>
        <v>1536</v>
      </c>
      <c r="O15" s="22">
        <f t="shared" si="3"/>
        <v>1514</v>
      </c>
      <c r="P15" s="22">
        <f t="shared" si="3"/>
        <v>1492</v>
      </c>
      <c r="Q15" s="22">
        <f t="shared" si="3"/>
        <v>1470</v>
      </c>
      <c r="R15" s="22">
        <f t="shared" si="3"/>
        <v>1448</v>
      </c>
      <c r="S15" s="22">
        <f t="shared" si="4"/>
        <v>1426</v>
      </c>
      <c r="T15" s="22">
        <f t="shared" si="4"/>
        <v>1404</v>
      </c>
      <c r="U15" s="22">
        <f t="shared" si="4"/>
        <v>1382</v>
      </c>
      <c r="V15" s="22">
        <f t="shared" si="4"/>
        <v>1360</v>
      </c>
      <c r="W15" s="22">
        <f t="shared" si="4"/>
        <v>1338</v>
      </c>
      <c r="X15" s="22">
        <f t="shared" si="4"/>
        <v>1316</v>
      </c>
      <c r="Y15" s="22">
        <f t="shared" si="4"/>
        <v>1294</v>
      </c>
      <c r="Z15" s="22">
        <f t="shared" si="4"/>
        <v>1272</v>
      </c>
      <c r="AA15" s="22">
        <f t="shared" si="4"/>
        <v>1250</v>
      </c>
      <c r="AB15" s="22">
        <f t="shared" si="4"/>
        <v>1228</v>
      </c>
      <c r="AC15" s="22">
        <v>2456</v>
      </c>
      <c r="AD15" s="22">
        <f>AC15-22</f>
        <v>2434</v>
      </c>
      <c r="AE15" s="22">
        <f t="shared" si="4"/>
        <v>2412</v>
      </c>
      <c r="AF15" s="22">
        <f t="shared" si="4"/>
        <v>2390</v>
      </c>
      <c r="AG15" s="22">
        <f t="shared" si="2"/>
        <v>2390</v>
      </c>
    </row>
    <row r="16" spans="1:33" x14ac:dyDescent="0.3">
      <c r="A16" s="11" t="s">
        <v>45</v>
      </c>
      <c r="B16" s="22">
        <v>1800</v>
      </c>
      <c r="C16" s="22">
        <f t="shared" si="3"/>
        <v>1778</v>
      </c>
      <c r="D16" s="22">
        <f t="shared" si="3"/>
        <v>1756</v>
      </c>
      <c r="E16" s="22">
        <f t="shared" si="3"/>
        <v>1734</v>
      </c>
      <c r="F16" s="22">
        <f t="shared" si="3"/>
        <v>1712</v>
      </c>
      <c r="G16" s="22">
        <f t="shared" si="3"/>
        <v>1690</v>
      </c>
      <c r="H16" s="22">
        <f t="shared" si="3"/>
        <v>1668</v>
      </c>
      <c r="I16" s="22">
        <f t="shared" si="3"/>
        <v>1646</v>
      </c>
      <c r="J16" s="22">
        <f t="shared" si="3"/>
        <v>1624</v>
      </c>
      <c r="K16" s="22">
        <f t="shared" si="3"/>
        <v>1602</v>
      </c>
      <c r="L16" s="22">
        <f t="shared" si="3"/>
        <v>1580</v>
      </c>
      <c r="M16" s="22">
        <f t="shared" si="3"/>
        <v>1558</v>
      </c>
      <c r="N16" s="22">
        <f t="shared" si="3"/>
        <v>1536</v>
      </c>
      <c r="O16" s="22">
        <f t="shared" si="3"/>
        <v>1514</v>
      </c>
      <c r="P16" s="22">
        <f t="shared" si="3"/>
        <v>1492</v>
      </c>
      <c r="Q16" s="22">
        <f t="shared" si="3"/>
        <v>1470</v>
      </c>
      <c r="R16" s="22">
        <f t="shared" si="3"/>
        <v>1448</v>
      </c>
      <c r="S16" s="22">
        <f t="shared" si="4"/>
        <v>1426</v>
      </c>
      <c r="T16" s="22">
        <f t="shared" si="4"/>
        <v>1404</v>
      </c>
      <c r="U16" s="22">
        <f t="shared" si="4"/>
        <v>1382</v>
      </c>
      <c r="V16" s="22">
        <f t="shared" si="4"/>
        <v>1360</v>
      </c>
      <c r="W16" s="22">
        <f t="shared" si="4"/>
        <v>1338</v>
      </c>
      <c r="X16" s="22">
        <f t="shared" si="4"/>
        <v>1316</v>
      </c>
      <c r="Y16" s="22">
        <f t="shared" si="4"/>
        <v>1294</v>
      </c>
      <c r="Z16" s="22">
        <f t="shared" si="4"/>
        <v>1272</v>
      </c>
      <c r="AA16" s="22">
        <f t="shared" si="4"/>
        <v>1250</v>
      </c>
      <c r="AB16" s="22">
        <f t="shared" si="4"/>
        <v>1228</v>
      </c>
      <c r="AC16" s="22">
        <v>2456</v>
      </c>
      <c r="AD16" s="22">
        <f>AC16-22</f>
        <v>2434</v>
      </c>
      <c r="AE16" s="22">
        <f t="shared" si="4"/>
        <v>2412</v>
      </c>
      <c r="AF16" s="22">
        <f t="shared" si="4"/>
        <v>2390</v>
      </c>
      <c r="AG16" s="22">
        <f t="shared" si="2"/>
        <v>2390</v>
      </c>
    </row>
    <row r="17" spans="1:33" x14ac:dyDescent="0.3">
      <c r="A17" s="10" t="s">
        <v>37</v>
      </c>
      <c r="B17" s="28">
        <v>88</v>
      </c>
      <c r="C17" s="28">
        <v>88</v>
      </c>
      <c r="D17" s="28">
        <v>88</v>
      </c>
      <c r="E17" s="28">
        <v>88</v>
      </c>
      <c r="F17" s="28">
        <v>88</v>
      </c>
      <c r="G17" s="28">
        <v>88</v>
      </c>
      <c r="H17" s="28">
        <v>88</v>
      </c>
      <c r="I17" s="28">
        <v>88</v>
      </c>
      <c r="J17" s="28">
        <v>88</v>
      </c>
      <c r="K17" s="28">
        <v>88</v>
      </c>
      <c r="L17" s="28">
        <v>88</v>
      </c>
      <c r="M17" s="28">
        <v>88</v>
      </c>
      <c r="N17" s="28">
        <v>88</v>
      </c>
      <c r="O17" s="28">
        <v>88</v>
      </c>
      <c r="P17" s="28">
        <v>88</v>
      </c>
      <c r="Q17" s="28">
        <v>88</v>
      </c>
      <c r="R17" s="28">
        <v>88</v>
      </c>
      <c r="S17" s="28">
        <v>88</v>
      </c>
      <c r="T17" s="28">
        <v>88</v>
      </c>
      <c r="U17" s="28">
        <v>88</v>
      </c>
      <c r="V17" s="28">
        <v>88</v>
      </c>
      <c r="W17" s="28">
        <v>88</v>
      </c>
      <c r="X17" s="28">
        <v>88</v>
      </c>
      <c r="Y17" s="28">
        <v>88</v>
      </c>
      <c r="Z17" s="28">
        <v>88</v>
      </c>
      <c r="AA17" s="28">
        <v>88</v>
      </c>
      <c r="AB17" s="28">
        <v>88</v>
      </c>
      <c r="AC17" s="28">
        <v>88</v>
      </c>
      <c r="AD17" s="28">
        <v>88</v>
      </c>
      <c r="AE17" s="28">
        <v>88</v>
      </c>
      <c r="AF17" s="28">
        <v>88</v>
      </c>
      <c r="AG17" s="50">
        <f t="shared" si="2"/>
        <v>88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82"/>
    </row>
    <row r="19" spans="1:33" x14ac:dyDescent="0.3">
      <c r="A19" s="7" t="s">
        <v>4</v>
      </c>
      <c r="B19" s="70">
        <v>92392.960000000006</v>
      </c>
      <c r="C19" s="70">
        <v>92392.960000000006</v>
      </c>
      <c r="D19" s="70">
        <v>92392.960000000006</v>
      </c>
      <c r="E19" s="70">
        <v>92392.960000000006</v>
      </c>
      <c r="F19" s="70">
        <v>92392.960000000006</v>
      </c>
      <c r="G19" s="70">
        <v>92392.960000000006</v>
      </c>
      <c r="H19" s="70">
        <v>92392.960000000006</v>
      </c>
      <c r="I19" s="70">
        <v>92392.960000000006</v>
      </c>
      <c r="J19" s="70">
        <v>92392.960000000006</v>
      </c>
      <c r="K19" s="70">
        <v>92392.960000000006</v>
      </c>
      <c r="L19" s="70">
        <v>92392.960000000006</v>
      </c>
      <c r="M19" s="70">
        <v>92392.960000000006</v>
      </c>
      <c r="N19" s="70">
        <v>92392.960000000006</v>
      </c>
      <c r="O19" s="70">
        <v>92392.960000000006</v>
      </c>
      <c r="P19" s="70">
        <v>92392.960000000006</v>
      </c>
      <c r="Q19" s="70">
        <v>92392.960000000006</v>
      </c>
      <c r="R19" s="70">
        <v>92392.960000000006</v>
      </c>
      <c r="S19" s="70">
        <v>92392.960000000006</v>
      </c>
      <c r="T19" s="70">
        <v>92392.960000000006</v>
      </c>
      <c r="U19" s="70">
        <v>92392.960000000006</v>
      </c>
      <c r="V19" s="70">
        <v>92392.960000000006</v>
      </c>
      <c r="W19" s="70">
        <v>92392.960000000006</v>
      </c>
      <c r="X19" s="70">
        <v>92392.960000000006</v>
      </c>
      <c r="Y19" s="70">
        <v>92392.960000000006</v>
      </c>
      <c r="Z19" s="70">
        <v>92392.960000000006</v>
      </c>
      <c r="AA19" s="70">
        <v>92392.960000000006</v>
      </c>
      <c r="AB19" s="70">
        <v>92392.960000000006</v>
      </c>
      <c r="AC19" s="70">
        <v>92392.960000000006</v>
      </c>
      <c r="AD19" s="70">
        <v>92392.960000000006</v>
      </c>
      <c r="AE19" s="70">
        <v>92392.960000000006</v>
      </c>
      <c r="AF19" s="70">
        <v>92392.960000000006</v>
      </c>
      <c r="AG19" s="31">
        <f>SUM(B19:AF19)</f>
        <v>2864181.7599999993</v>
      </c>
    </row>
    <row r="20" spans="1:33" x14ac:dyDescent="0.3">
      <c r="A20" s="12" t="s">
        <v>5</v>
      </c>
      <c r="B20" s="32">
        <f t="shared" ref="B20:AG20" si="5">B19/B4</f>
        <v>0.26783673469387759</v>
      </c>
      <c r="C20" s="32">
        <f t="shared" si="5"/>
        <v>0.26783673469387759</v>
      </c>
      <c r="D20" s="32">
        <f t="shared" si="5"/>
        <v>0.26783673469387759</v>
      </c>
      <c r="E20" s="32">
        <f t="shared" si="5"/>
        <v>0.26783673469387759</v>
      </c>
      <c r="F20" s="32">
        <f t="shared" si="5"/>
        <v>0.26783673469387759</v>
      </c>
      <c r="G20" s="32">
        <f t="shared" si="5"/>
        <v>0.26783673469387759</v>
      </c>
      <c r="H20" s="32">
        <f t="shared" si="5"/>
        <v>0.26783673469387759</v>
      </c>
      <c r="I20" s="32">
        <f t="shared" si="5"/>
        <v>0.26783673469387759</v>
      </c>
      <c r="J20" s="32">
        <f t="shared" si="5"/>
        <v>0.26783673469387759</v>
      </c>
      <c r="K20" s="32">
        <f t="shared" si="5"/>
        <v>0.26783673469387759</v>
      </c>
      <c r="L20" s="32">
        <f t="shared" si="5"/>
        <v>0.26783673469387759</v>
      </c>
      <c r="M20" s="32">
        <f t="shared" si="5"/>
        <v>0.26783673469387759</v>
      </c>
      <c r="N20" s="32">
        <f t="shared" si="5"/>
        <v>0.26783673469387759</v>
      </c>
      <c r="O20" s="32">
        <f t="shared" si="5"/>
        <v>0.26783673469387759</v>
      </c>
      <c r="P20" s="32">
        <f t="shared" si="5"/>
        <v>0.26783673469387759</v>
      </c>
      <c r="Q20" s="32">
        <f t="shared" si="5"/>
        <v>0.26783673469387759</v>
      </c>
      <c r="R20" s="32">
        <f t="shared" si="5"/>
        <v>0.26783673469387759</v>
      </c>
      <c r="S20" s="32">
        <f t="shared" si="5"/>
        <v>0.26783673469387759</v>
      </c>
      <c r="T20" s="32">
        <f t="shared" si="5"/>
        <v>0.26783673469387759</v>
      </c>
      <c r="U20" s="32">
        <f t="shared" si="5"/>
        <v>0.26783673469387759</v>
      </c>
      <c r="V20" s="32">
        <f t="shared" si="5"/>
        <v>0.26783673469387759</v>
      </c>
      <c r="W20" s="32">
        <f t="shared" si="5"/>
        <v>0.26783673469387759</v>
      </c>
      <c r="X20" s="32">
        <f t="shared" si="5"/>
        <v>0.26783673469387759</v>
      </c>
      <c r="Y20" s="32">
        <f t="shared" si="5"/>
        <v>0.26783673469387759</v>
      </c>
      <c r="Z20" s="32">
        <f t="shared" si="5"/>
        <v>0.26783673469387759</v>
      </c>
      <c r="AA20" s="32">
        <f t="shared" si="5"/>
        <v>0.26783673469387759</v>
      </c>
      <c r="AB20" s="32">
        <f t="shared" si="5"/>
        <v>0.26783673469387759</v>
      </c>
      <c r="AC20" s="32">
        <f t="shared" si="5"/>
        <v>0.26783673469387759</v>
      </c>
      <c r="AD20" s="32">
        <f t="shared" si="5"/>
        <v>0.26783673469387759</v>
      </c>
      <c r="AE20" s="32">
        <f t="shared" si="5"/>
        <v>0.26783673469387759</v>
      </c>
      <c r="AF20" s="32">
        <f t="shared" si="5"/>
        <v>0.26783673469387759</v>
      </c>
      <c r="AG20" s="33">
        <f t="shared" si="5"/>
        <v>0.26783673469387748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82"/>
    </row>
    <row r="22" spans="1:33" x14ac:dyDescent="0.3">
      <c r="A22" s="7" t="s">
        <v>35</v>
      </c>
      <c r="B22" s="70">
        <f t="shared" ref="B22:AF22" si="6">B4-B19</f>
        <v>252567.03999999998</v>
      </c>
      <c r="C22" s="70">
        <f t="shared" si="6"/>
        <v>252567.03999999998</v>
      </c>
      <c r="D22" s="70">
        <f t="shared" si="6"/>
        <v>252567.03999999998</v>
      </c>
      <c r="E22" s="70">
        <f t="shared" si="6"/>
        <v>252567.03999999998</v>
      </c>
      <c r="F22" s="70">
        <f t="shared" si="6"/>
        <v>252567.03999999998</v>
      </c>
      <c r="G22" s="70">
        <f t="shared" si="6"/>
        <v>252567.03999999998</v>
      </c>
      <c r="H22" s="70">
        <f t="shared" si="6"/>
        <v>252567.03999999998</v>
      </c>
      <c r="I22" s="70">
        <f t="shared" si="6"/>
        <v>252567.03999999998</v>
      </c>
      <c r="J22" s="70">
        <f t="shared" si="6"/>
        <v>252567.03999999998</v>
      </c>
      <c r="K22" s="70">
        <f t="shared" si="6"/>
        <v>252567.03999999998</v>
      </c>
      <c r="L22" s="70">
        <f t="shared" si="6"/>
        <v>252567.03999999998</v>
      </c>
      <c r="M22" s="70">
        <f t="shared" si="6"/>
        <v>252567.03999999998</v>
      </c>
      <c r="N22" s="70">
        <f t="shared" si="6"/>
        <v>252567.03999999998</v>
      </c>
      <c r="O22" s="70">
        <f t="shared" si="6"/>
        <v>252567.03999999998</v>
      </c>
      <c r="P22" s="70">
        <f t="shared" si="6"/>
        <v>252567.03999999998</v>
      </c>
      <c r="Q22" s="70">
        <f t="shared" si="6"/>
        <v>252567.03999999998</v>
      </c>
      <c r="R22" s="70">
        <f t="shared" si="6"/>
        <v>252567.03999999998</v>
      </c>
      <c r="S22" s="70">
        <f t="shared" si="6"/>
        <v>252567.03999999998</v>
      </c>
      <c r="T22" s="70">
        <f t="shared" si="6"/>
        <v>252567.03999999998</v>
      </c>
      <c r="U22" s="70">
        <f t="shared" si="6"/>
        <v>252567.03999999998</v>
      </c>
      <c r="V22" s="70">
        <f t="shared" si="6"/>
        <v>252567.03999999998</v>
      </c>
      <c r="W22" s="70">
        <f t="shared" si="6"/>
        <v>252567.03999999998</v>
      </c>
      <c r="X22" s="70">
        <f t="shared" si="6"/>
        <v>252567.03999999998</v>
      </c>
      <c r="Y22" s="70">
        <f t="shared" si="6"/>
        <v>252567.03999999998</v>
      </c>
      <c r="Z22" s="70">
        <f t="shared" si="6"/>
        <v>252567.03999999998</v>
      </c>
      <c r="AA22" s="70">
        <f t="shared" si="6"/>
        <v>252567.03999999998</v>
      </c>
      <c r="AB22" s="70">
        <f t="shared" si="6"/>
        <v>252567.03999999998</v>
      </c>
      <c r="AC22" s="70">
        <f t="shared" si="6"/>
        <v>252567.03999999998</v>
      </c>
      <c r="AD22" s="70">
        <f t="shared" si="6"/>
        <v>252567.03999999998</v>
      </c>
      <c r="AE22" s="70">
        <f t="shared" si="6"/>
        <v>252567.03999999998</v>
      </c>
      <c r="AF22" s="70">
        <f t="shared" si="6"/>
        <v>252567.03999999998</v>
      </c>
      <c r="AG22" s="31">
        <f>SUM(B22:AF22)</f>
        <v>7829578.2400000002</v>
      </c>
    </row>
    <row r="23" spans="1:33" x14ac:dyDescent="0.3">
      <c r="A23" s="12" t="s">
        <v>7</v>
      </c>
      <c r="B23" s="32">
        <f t="shared" ref="B23:AG23" si="7">B22/B4</f>
        <v>0.73216326530612241</v>
      </c>
      <c r="C23" s="32">
        <f t="shared" si="7"/>
        <v>0.73216326530612241</v>
      </c>
      <c r="D23" s="32">
        <f t="shared" si="7"/>
        <v>0.73216326530612241</v>
      </c>
      <c r="E23" s="32">
        <f t="shared" si="7"/>
        <v>0.73216326530612241</v>
      </c>
      <c r="F23" s="32">
        <f t="shared" si="7"/>
        <v>0.73216326530612241</v>
      </c>
      <c r="G23" s="32">
        <f t="shared" si="7"/>
        <v>0.73216326530612241</v>
      </c>
      <c r="H23" s="32">
        <f t="shared" si="7"/>
        <v>0.73216326530612241</v>
      </c>
      <c r="I23" s="32">
        <f t="shared" si="7"/>
        <v>0.73216326530612241</v>
      </c>
      <c r="J23" s="32">
        <f t="shared" si="7"/>
        <v>0.73216326530612241</v>
      </c>
      <c r="K23" s="32">
        <f t="shared" si="7"/>
        <v>0.73216326530612241</v>
      </c>
      <c r="L23" s="32">
        <f t="shared" si="7"/>
        <v>0.73216326530612241</v>
      </c>
      <c r="M23" s="32">
        <f t="shared" si="7"/>
        <v>0.73216326530612241</v>
      </c>
      <c r="N23" s="32">
        <f t="shared" si="7"/>
        <v>0.73216326530612241</v>
      </c>
      <c r="O23" s="32">
        <f t="shared" si="7"/>
        <v>0.73216326530612241</v>
      </c>
      <c r="P23" s="32">
        <f t="shared" si="7"/>
        <v>0.73216326530612241</v>
      </c>
      <c r="Q23" s="32">
        <f t="shared" si="7"/>
        <v>0.73216326530612241</v>
      </c>
      <c r="R23" s="32">
        <f t="shared" si="7"/>
        <v>0.73216326530612241</v>
      </c>
      <c r="S23" s="32">
        <f t="shared" si="7"/>
        <v>0.73216326530612241</v>
      </c>
      <c r="T23" s="32">
        <f t="shared" si="7"/>
        <v>0.73216326530612241</v>
      </c>
      <c r="U23" s="32">
        <f t="shared" si="7"/>
        <v>0.73216326530612241</v>
      </c>
      <c r="V23" s="32">
        <f t="shared" si="7"/>
        <v>0.73216326530612241</v>
      </c>
      <c r="W23" s="32">
        <f t="shared" si="7"/>
        <v>0.73216326530612241</v>
      </c>
      <c r="X23" s="32">
        <f t="shared" si="7"/>
        <v>0.73216326530612241</v>
      </c>
      <c r="Y23" s="32">
        <f t="shared" si="7"/>
        <v>0.73216326530612241</v>
      </c>
      <c r="Z23" s="32">
        <f t="shared" si="7"/>
        <v>0.73216326530612241</v>
      </c>
      <c r="AA23" s="32">
        <f t="shared" si="7"/>
        <v>0.73216326530612241</v>
      </c>
      <c r="AB23" s="32">
        <f t="shared" si="7"/>
        <v>0.73216326530612241</v>
      </c>
      <c r="AC23" s="32">
        <f t="shared" si="7"/>
        <v>0.73216326530612241</v>
      </c>
      <c r="AD23" s="32">
        <f t="shared" si="7"/>
        <v>0.73216326530612241</v>
      </c>
      <c r="AE23" s="32">
        <f t="shared" si="7"/>
        <v>0.73216326530612241</v>
      </c>
      <c r="AF23" s="32">
        <f t="shared" si="7"/>
        <v>0.73216326530612241</v>
      </c>
      <c r="AG23" s="33">
        <f t="shared" si="7"/>
        <v>0.73216326530612252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82"/>
    </row>
    <row r="25" spans="1:33" x14ac:dyDescent="0.3">
      <c r="A25" s="7" t="s">
        <v>8</v>
      </c>
      <c r="B25" s="39">
        <f t="shared" ref="B25:AF25" si="8">B26+B32</f>
        <v>19450</v>
      </c>
      <c r="C25" s="39">
        <f t="shared" si="8"/>
        <v>4990</v>
      </c>
      <c r="D25" s="39">
        <f t="shared" si="8"/>
        <v>6490</v>
      </c>
      <c r="E25" s="39">
        <f t="shared" si="8"/>
        <v>4990</v>
      </c>
      <c r="F25" s="39">
        <f t="shared" si="8"/>
        <v>8490</v>
      </c>
      <c r="G25" s="39">
        <f t="shared" si="8"/>
        <v>5490</v>
      </c>
      <c r="H25" s="39">
        <f t="shared" si="8"/>
        <v>2000</v>
      </c>
      <c r="I25" s="39">
        <f t="shared" si="8"/>
        <v>2000</v>
      </c>
      <c r="J25" s="39">
        <f t="shared" si="8"/>
        <v>1910000</v>
      </c>
      <c r="K25" s="39">
        <f t="shared" si="8"/>
        <v>2000</v>
      </c>
      <c r="L25" s="39">
        <f t="shared" si="8"/>
        <v>2000</v>
      </c>
      <c r="M25" s="39">
        <f t="shared" si="8"/>
        <v>2000</v>
      </c>
      <c r="N25" s="39">
        <f t="shared" si="8"/>
        <v>2000</v>
      </c>
      <c r="O25" s="39">
        <f t="shared" si="8"/>
        <v>2000</v>
      </c>
      <c r="P25" s="39">
        <f t="shared" si="8"/>
        <v>2000</v>
      </c>
      <c r="Q25" s="39">
        <f t="shared" si="8"/>
        <v>2000</v>
      </c>
      <c r="R25" s="39">
        <f t="shared" si="8"/>
        <v>2000</v>
      </c>
      <c r="S25" s="39">
        <f t="shared" si="8"/>
        <v>2000</v>
      </c>
      <c r="T25" s="39">
        <f t="shared" si="8"/>
        <v>2000</v>
      </c>
      <c r="U25" s="39">
        <f t="shared" si="8"/>
        <v>2000</v>
      </c>
      <c r="V25" s="39">
        <f t="shared" si="8"/>
        <v>54805.440000000002</v>
      </c>
      <c r="W25" s="39">
        <f t="shared" si="8"/>
        <v>2000</v>
      </c>
      <c r="X25" s="39">
        <f t="shared" si="8"/>
        <v>2000</v>
      </c>
      <c r="Y25" s="39">
        <f t="shared" si="8"/>
        <v>2000</v>
      </c>
      <c r="Z25" s="39">
        <f t="shared" si="8"/>
        <v>125212.7</v>
      </c>
      <c r="AA25" s="39">
        <f t="shared" si="8"/>
        <v>132000</v>
      </c>
      <c r="AB25" s="39">
        <f t="shared" si="8"/>
        <v>6470</v>
      </c>
      <c r="AC25" s="39">
        <f t="shared" si="8"/>
        <v>4990</v>
      </c>
      <c r="AD25" s="39">
        <f t="shared" si="8"/>
        <v>6490</v>
      </c>
      <c r="AE25" s="39">
        <f t="shared" si="8"/>
        <v>4990</v>
      </c>
      <c r="AF25" s="39">
        <f t="shared" si="8"/>
        <v>25490</v>
      </c>
      <c r="AG25" s="39">
        <f>SUM(B25:AF25)</f>
        <v>2352348.14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SUM(AF27:AF30)</f>
        <v>17000</v>
      </c>
      <c r="AG26" s="42">
        <f>SUM(B26:AF26)</f>
        <v>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2">
        <v>17000</v>
      </c>
      <c r="AG27" s="19">
        <f>SUM(B27:AF27)</f>
        <v>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3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82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82"/>
    </row>
    <row r="31" spans="1:33" x14ac:dyDescent="0.3">
      <c r="A31" s="3"/>
      <c r="B31" s="3"/>
      <c r="C31" s="3"/>
      <c r="D31" s="3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82"/>
    </row>
    <row r="32" spans="1:33" x14ac:dyDescent="0.3">
      <c r="A32" s="15" t="s">
        <v>15</v>
      </c>
      <c r="B32" s="51">
        <f t="shared" ref="B32:AF32" si="9">SUM(B33:B38)</f>
        <v>17450</v>
      </c>
      <c r="C32" s="51">
        <f t="shared" si="9"/>
        <v>4990</v>
      </c>
      <c r="D32" s="51">
        <f>SUM(D33:D38)</f>
        <v>6490</v>
      </c>
      <c r="E32" s="51">
        <f t="shared" si="9"/>
        <v>4990</v>
      </c>
      <c r="F32" s="51">
        <f>SUM(F33:F38)</f>
        <v>8490</v>
      </c>
      <c r="G32" s="51">
        <f t="shared" si="9"/>
        <v>5490</v>
      </c>
      <c r="H32" s="21">
        <f t="shared" si="9"/>
        <v>2000</v>
      </c>
      <c r="I32" s="51">
        <f t="shared" si="9"/>
        <v>2000</v>
      </c>
      <c r="J32" s="51">
        <f>SUM(J33:J38)</f>
        <v>1910000</v>
      </c>
      <c r="K32" s="51">
        <f>SUM(K33:K38)</f>
        <v>2000</v>
      </c>
      <c r="L32" s="51">
        <f t="shared" si="9"/>
        <v>2000</v>
      </c>
      <c r="M32" s="51">
        <f t="shared" si="9"/>
        <v>2000</v>
      </c>
      <c r="N32" s="51">
        <f>SUM(N33:N38)</f>
        <v>2000</v>
      </c>
      <c r="O32" s="51">
        <f t="shared" si="9"/>
        <v>2000</v>
      </c>
      <c r="P32" s="51">
        <f t="shared" si="9"/>
        <v>2000</v>
      </c>
      <c r="Q32" s="51">
        <f t="shared" si="9"/>
        <v>2000</v>
      </c>
      <c r="R32" s="51">
        <f>SUM(R33:R38)</f>
        <v>2000</v>
      </c>
      <c r="S32" s="51">
        <f>SUM(S33:S38)</f>
        <v>2000</v>
      </c>
      <c r="T32" s="51">
        <f t="shared" si="9"/>
        <v>2000</v>
      </c>
      <c r="U32" s="51">
        <f t="shared" si="9"/>
        <v>2000</v>
      </c>
      <c r="V32" s="51">
        <f t="shared" si="9"/>
        <v>54805.440000000002</v>
      </c>
      <c r="W32" s="51">
        <f t="shared" si="9"/>
        <v>2000</v>
      </c>
      <c r="X32" s="51">
        <f t="shared" si="9"/>
        <v>2000</v>
      </c>
      <c r="Y32" s="51">
        <f>SUM(Y33:Y38)</f>
        <v>2000</v>
      </c>
      <c r="Z32" s="51">
        <f t="shared" si="9"/>
        <v>125212.7</v>
      </c>
      <c r="AA32" s="51">
        <f t="shared" si="9"/>
        <v>132000</v>
      </c>
      <c r="AB32" s="51">
        <f t="shared" si="9"/>
        <v>6470</v>
      </c>
      <c r="AC32" s="51">
        <f>SUM(AC33:AC38)</f>
        <v>4990</v>
      </c>
      <c r="AD32" s="51">
        <f t="shared" si="9"/>
        <v>6490</v>
      </c>
      <c r="AE32" s="51">
        <f t="shared" si="9"/>
        <v>4990</v>
      </c>
      <c r="AF32" s="16">
        <f t="shared" si="9"/>
        <v>8490</v>
      </c>
      <c r="AG32" s="17">
        <f>SUM(B32:AF32)</f>
        <v>2333348.14</v>
      </c>
    </row>
    <row r="33" spans="1:33" x14ac:dyDescent="0.3">
      <c r="A33" s="3" t="s">
        <v>16</v>
      </c>
      <c r="B33" s="22"/>
      <c r="C33" s="22"/>
      <c r="D33" s="22"/>
      <c r="E33" s="3"/>
      <c r="F33" s="3"/>
      <c r="G33" s="3"/>
      <c r="H33" s="3"/>
      <c r="I33" s="3"/>
      <c r="J33" s="22">
        <v>1908000</v>
      </c>
      <c r="K33" s="22"/>
      <c r="L33" s="3"/>
      <c r="M33" s="3"/>
      <c r="N33" s="22"/>
      <c r="O33" s="3"/>
      <c r="P33" s="3"/>
      <c r="Q33" s="3"/>
      <c r="R33" s="22"/>
      <c r="S33" s="22"/>
      <c r="T33" s="3"/>
      <c r="U33" s="3"/>
      <c r="V33" s="3"/>
      <c r="W33" s="3"/>
      <c r="X33" s="22"/>
      <c r="Y33" s="3"/>
      <c r="Z33" s="3"/>
      <c r="AA33" s="3"/>
      <c r="AB33" s="3"/>
      <c r="AC33" s="3"/>
      <c r="AD33" s="44"/>
      <c r="AE33" s="3"/>
      <c r="AF33" s="3"/>
      <c r="AG33" s="19">
        <f>SUM(B33:AF33)</f>
        <v>1908000</v>
      </c>
    </row>
    <row r="34" spans="1:33" x14ac:dyDescent="0.3">
      <c r="A34" s="3" t="s">
        <v>17</v>
      </c>
      <c r="B34" s="22"/>
      <c r="C34" s="22"/>
      <c r="D34" s="3"/>
      <c r="E34" s="3"/>
      <c r="F34" s="3"/>
      <c r="G34" s="3"/>
      <c r="H34" s="3"/>
      <c r="I34" s="3"/>
      <c r="J34" s="3"/>
      <c r="K34" s="3"/>
      <c r="L34" s="3"/>
      <c r="M34" s="3"/>
      <c r="N34" s="44"/>
      <c r="O34" s="3"/>
      <c r="P34" s="3"/>
      <c r="Q34" s="3"/>
      <c r="R34" s="3"/>
      <c r="S34" s="44"/>
      <c r="T34" s="3"/>
      <c r="U34" s="3"/>
      <c r="V34" s="73">
        <v>52805.440000000002</v>
      </c>
      <c r="W34" s="44"/>
      <c r="X34" s="3"/>
      <c r="Y34" s="3"/>
      <c r="Z34" s="44">
        <v>123212.7</v>
      </c>
      <c r="AA34" s="44"/>
      <c r="AB34" s="3"/>
      <c r="AC34" s="3"/>
      <c r="AD34" s="44"/>
      <c r="AE34" s="3"/>
      <c r="AF34" s="3"/>
      <c r="AG34" s="19">
        <f>SUM(B34:AF34)</f>
        <v>176018.14</v>
      </c>
    </row>
    <row r="35" spans="1:33" x14ac:dyDescent="0.3">
      <c r="A35" s="3" t="s">
        <v>18</v>
      </c>
      <c r="B35" s="22">
        <v>7450</v>
      </c>
      <c r="C35" s="22">
        <v>1490</v>
      </c>
      <c r="D35" s="18">
        <v>1490</v>
      </c>
      <c r="E35" s="18">
        <v>1490</v>
      </c>
      <c r="F35" s="18">
        <v>1490</v>
      </c>
      <c r="G35" s="18">
        <v>1490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8"/>
      <c r="AA35" s="22">
        <v>130000</v>
      </c>
      <c r="AB35" s="22">
        <v>4470</v>
      </c>
      <c r="AC35" s="22">
        <v>1490</v>
      </c>
      <c r="AD35" s="22">
        <v>1490</v>
      </c>
      <c r="AE35" s="22">
        <v>1490</v>
      </c>
      <c r="AF35" s="22">
        <v>1490</v>
      </c>
      <c r="AG35" s="43">
        <f>SUM(B35:AF35)</f>
        <v>155330</v>
      </c>
    </row>
    <row r="36" spans="1:33" x14ac:dyDescent="0.3">
      <c r="A36" s="3" t="s">
        <v>19</v>
      </c>
      <c r="B36" s="49"/>
      <c r="C36" s="49"/>
      <c r="D36" s="62"/>
      <c r="E36" s="62"/>
      <c r="F36" s="62"/>
      <c r="G36" s="6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2"/>
      <c r="AB36" s="49"/>
      <c r="AC36" s="49"/>
      <c r="AD36" s="49"/>
      <c r="AE36" s="49"/>
      <c r="AF36" s="49"/>
      <c r="AG36" s="52"/>
    </row>
    <row r="37" spans="1:33" x14ac:dyDescent="0.3">
      <c r="A37" s="3" t="s">
        <v>20</v>
      </c>
      <c r="B37" s="22"/>
      <c r="C37" s="22">
        <v>1500</v>
      </c>
      <c r="D37" s="18">
        <v>3000</v>
      </c>
      <c r="E37" s="18">
        <v>1500</v>
      </c>
      <c r="F37" s="18">
        <v>5000</v>
      </c>
      <c r="G37" s="18">
        <v>2000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2"/>
      <c r="AB37" s="22"/>
      <c r="AC37" s="22">
        <v>1500</v>
      </c>
      <c r="AD37" s="22">
        <v>3000</v>
      </c>
      <c r="AE37" s="22">
        <v>1500</v>
      </c>
      <c r="AF37" s="22">
        <v>5000</v>
      </c>
      <c r="AG37" s="43">
        <f>SUM(B37:AF37)</f>
        <v>24000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4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82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82"/>
    </row>
    <row r="41" spans="1:33" x14ac:dyDescent="0.3">
      <c r="A41" s="10" t="s">
        <v>22</v>
      </c>
      <c r="B41" s="47">
        <f t="shared" ref="B41:AF41" si="10">B22-B25</f>
        <v>233117.03999999998</v>
      </c>
      <c r="C41" s="47">
        <f t="shared" si="10"/>
        <v>247577.03999999998</v>
      </c>
      <c r="D41" s="47">
        <f t="shared" si="10"/>
        <v>246077.03999999998</v>
      </c>
      <c r="E41" s="47">
        <f t="shared" si="10"/>
        <v>247577.03999999998</v>
      </c>
      <c r="F41" s="47">
        <f t="shared" si="10"/>
        <v>244077.03999999998</v>
      </c>
      <c r="G41" s="47">
        <f t="shared" si="10"/>
        <v>247077.03999999998</v>
      </c>
      <c r="H41" s="47">
        <f t="shared" si="10"/>
        <v>250567.03999999998</v>
      </c>
      <c r="I41" s="47">
        <f t="shared" si="10"/>
        <v>250567.03999999998</v>
      </c>
      <c r="J41" s="47">
        <f t="shared" si="10"/>
        <v>-1657432.96</v>
      </c>
      <c r="K41" s="47">
        <f t="shared" si="10"/>
        <v>250567.03999999998</v>
      </c>
      <c r="L41" s="47">
        <f t="shared" si="10"/>
        <v>250567.03999999998</v>
      </c>
      <c r="M41" s="47">
        <f t="shared" si="10"/>
        <v>250567.03999999998</v>
      </c>
      <c r="N41" s="47">
        <f t="shared" si="10"/>
        <v>250567.03999999998</v>
      </c>
      <c r="O41" s="47">
        <f t="shared" si="10"/>
        <v>250567.03999999998</v>
      </c>
      <c r="P41" s="47">
        <f t="shared" si="10"/>
        <v>250567.03999999998</v>
      </c>
      <c r="Q41" s="47">
        <f t="shared" si="10"/>
        <v>250567.03999999998</v>
      </c>
      <c r="R41" s="47">
        <f t="shared" si="10"/>
        <v>250567.03999999998</v>
      </c>
      <c r="S41" s="47">
        <f t="shared" si="10"/>
        <v>250567.03999999998</v>
      </c>
      <c r="T41" s="47">
        <f t="shared" si="10"/>
        <v>250567.03999999998</v>
      </c>
      <c r="U41" s="47">
        <f t="shared" si="10"/>
        <v>250567.03999999998</v>
      </c>
      <c r="V41" s="47">
        <f t="shared" si="10"/>
        <v>197761.59999999998</v>
      </c>
      <c r="W41" s="47">
        <f t="shared" si="10"/>
        <v>250567.03999999998</v>
      </c>
      <c r="X41" s="47">
        <f t="shared" si="10"/>
        <v>250567.03999999998</v>
      </c>
      <c r="Y41" s="47">
        <f t="shared" si="10"/>
        <v>250567.03999999998</v>
      </c>
      <c r="Z41" s="47">
        <f t="shared" si="10"/>
        <v>127354.33999999998</v>
      </c>
      <c r="AA41" s="47">
        <f t="shared" si="10"/>
        <v>120567.03999999998</v>
      </c>
      <c r="AB41" s="47">
        <f t="shared" si="10"/>
        <v>246097.03999999998</v>
      </c>
      <c r="AC41" s="47">
        <f t="shared" si="10"/>
        <v>247577.03999999998</v>
      </c>
      <c r="AD41" s="47">
        <f t="shared" si="10"/>
        <v>246077.03999999998</v>
      </c>
      <c r="AE41" s="47">
        <f t="shared" si="10"/>
        <v>247577.03999999998</v>
      </c>
      <c r="AF41" s="47">
        <f t="shared" si="10"/>
        <v>227077.03999999998</v>
      </c>
      <c r="AG41" s="46">
        <f>SUM(A41:AF41)</f>
        <v>5477230.1000000006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82"/>
    </row>
    <row r="43" spans="1:33" x14ac:dyDescent="0.3">
      <c r="A43" s="7" t="s">
        <v>23</v>
      </c>
      <c r="B43" s="48">
        <f t="shared" ref="B43:AF43" si="11">SUM(B44:B47)</f>
        <v>20697.599999999999</v>
      </c>
      <c r="C43" s="39">
        <f t="shared" si="11"/>
        <v>20697.599999999999</v>
      </c>
      <c r="D43" s="39">
        <f t="shared" si="11"/>
        <v>20697.599999999999</v>
      </c>
      <c r="E43" s="39">
        <f t="shared" si="11"/>
        <v>20697.599999999999</v>
      </c>
      <c r="F43" s="39">
        <f t="shared" si="11"/>
        <v>20697.599999999999</v>
      </c>
      <c r="G43" s="39">
        <f t="shared" si="11"/>
        <v>20697.599999999999</v>
      </c>
      <c r="H43" s="39">
        <f t="shared" si="11"/>
        <v>20697.599999999999</v>
      </c>
      <c r="I43" s="39">
        <f t="shared" si="11"/>
        <v>20697.599999999999</v>
      </c>
      <c r="J43" s="39">
        <f t="shared" si="11"/>
        <v>20697.599999999999</v>
      </c>
      <c r="K43" s="39">
        <f t="shared" si="11"/>
        <v>20697.599999999999</v>
      </c>
      <c r="L43" s="39">
        <f t="shared" si="11"/>
        <v>20697.599999999999</v>
      </c>
      <c r="M43" s="39">
        <f t="shared" si="11"/>
        <v>20697.599999999999</v>
      </c>
      <c r="N43" s="39">
        <f t="shared" si="11"/>
        <v>20697.599999999999</v>
      </c>
      <c r="O43" s="39">
        <f t="shared" si="11"/>
        <v>20697.599999999999</v>
      </c>
      <c r="P43" s="39">
        <f t="shared" si="11"/>
        <v>20697.599999999999</v>
      </c>
      <c r="Q43" s="39">
        <f t="shared" si="11"/>
        <v>20697.599999999999</v>
      </c>
      <c r="R43" s="39">
        <f t="shared" si="11"/>
        <v>20697.599999999999</v>
      </c>
      <c r="S43" s="39">
        <f t="shared" si="11"/>
        <v>20697.599999999999</v>
      </c>
      <c r="T43" s="39">
        <f t="shared" si="11"/>
        <v>20697.599999999999</v>
      </c>
      <c r="U43" s="39">
        <f t="shared" si="11"/>
        <v>20697.599999999999</v>
      </c>
      <c r="V43" s="39">
        <f t="shared" si="11"/>
        <v>783897.59999999998</v>
      </c>
      <c r="W43" s="39">
        <f t="shared" si="11"/>
        <v>20697.599999999999</v>
      </c>
      <c r="X43" s="39">
        <f t="shared" si="11"/>
        <v>20697.599999999999</v>
      </c>
      <c r="Y43" s="39">
        <f t="shared" si="11"/>
        <v>20697.599999999999</v>
      </c>
      <c r="Z43" s="39">
        <f t="shared" si="11"/>
        <v>20697.599999999999</v>
      </c>
      <c r="AA43" s="39">
        <f t="shared" si="11"/>
        <v>20697.599999999999</v>
      </c>
      <c r="AB43" s="39">
        <f t="shared" si="11"/>
        <v>20697.599999999999</v>
      </c>
      <c r="AC43" s="39">
        <f t="shared" si="11"/>
        <v>20697.599999999999</v>
      </c>
      <c r="AD43" s="39">
        <f t="shared" si="11"/>
        <v>20697.599999999999</v>
      </c>
      <c r="AE43" s="39">
        <f t="shared" si="11"/>
        <v>20697.599999999999</v>
      </c>
      <c r="AF43" s="39">
        <f t="shared" si="11"/>
        <v>20697.599999999999</v>
      </c>
      <c r="AG43" s="14">
        <f>SUM(AG44:AG47)</f>
        <v>1404825.5999999996</v>
      </c>
    </row>
    <row r="44" spans="1:33" x14ac:dyDescent="0.3">
      <c r="A44" s="3" t="s">
        <v>32</v>
      </c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9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8">
        <v>763200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19">
        <f>SUM(B45:AF45)</f>
        <v>763200</v>
      </c>
    </row>
    <row r="46" spans="1:33" x14ac:dyDescent="0.3">
      <c r="A46" s="3" t="s">
        <v>24</v>
      </c>
      <c r="B46" s="29">
        <f>6%*B4</f>
        <v>20697.599999999999</v>
      </c>
      <c r="C46" s="29">
        <f>6%*C4</f>
        <v>20697.599999999999</v>
      </c>
      <c r="D46" s="29">
        <f>6%*D4</f>
        <v>20697.599999999999</v>
      </c>
      <c r="E46" s="29">
        <f>6%*E4</f>
        <v>20697.599999999999</v>
      </c>
      <c r="F46" s="29">
        <f>6%*F4</f>
        <v>20697.599999999999</v>
      </c>
      <c r="G46" s="29">
        <f>6%*G4</f>
        <v>20697.599999999999</v>
      </c>
      <c r="H46" s="29">
        <f>6%*H4</f>
        <v>20697.599999999999</v>
      </c>
      <c r="I46" s="29">
        <f>6%*I4</f>
        <v>20697.599999999999</v>
      </c>
      <c r="J46" s="29">
        <f>6%*J4</f>
        <v>20697.599999999999</v>
      </c>
      <c r="K46" s="29">
        <f>6%*K4</f>
        <v>20697.599999999999</v>
      </c>
      <c r="L46" s="29">
        <f>6%*L4</f>
        <v>20697.599999999999</v>
      </c>
      <c r="M46" s="29">
        <f>6%*M4</f>
        <v>20697.599999999999</v>
      </c>
      <c r="N46" s="29">
        <f>6%*N4</f>
        <v>20697.599999999999</v>
      </c>
      <c r="O46" s="29">
        <f>6%*O4</f>
        <v>20697.599999999999</v>
      </c>
      <c r="P46" s="29">
        <f>6%*P4</f>
        <v>20697.599999999999</v>
      </c>
      <c r="Q46" s="29">
        <f>6%*Q4</f>
        <v>20697.599999999999</v>
      </c>
      <c r="R46" s="29">
        <f>6%*R4</f>
        <v>20697.599999999999</v>
      </c>
      <c r="S46" s="29">
        <f>6%*S4</f>
        <v>20697.599999999999</v>
      </c>
      <c r="T46" s="29">
        <f>6%*T4</f>
        <v>20697.599999999999</v>
      </c>
      <c r="U46" s="29">
        <f>6%*U4</f>
        <v>20697.599999999999</v>
      </c>
      <c r="V46" s="29">
        <f>6%*V4</f>
        <v>20697.599999999999</v>
      </c>
      <c r="W46" s="29">
        <f>6%*W4</f>
        <v>20697.599999999999</v>
      </c>
      <c r="X46" s="29">
        <f>6%*X4</f>
        <v>20697.599999999999</v>
      </c>
      <c r="Y46" s="29">
        <f>6%*Y4</f>
        <v>20697.599999999999</v>
      </c>
      <c r="Z46" s="29">
        <f>6%*Z4</f>
        <v>20697.599999999999</v>
      </c>
      <c r="AA46" s="29">
        <f>6%*AA4</f>
        <v>20697.599999999999</v>
      </c>
      <c r="AB46" s="29">
        <f>6%*AB4</f>
        <v>20697.599999999999</v>
      </c>
      <c r="AC46" s="29">
        <f>6%*AC4</f>
        <v>20697.599999999999</v>
      </c>
      <c r="AD46" s="29">
        <f>6%*AD4</f>
        <v>20697.599999999999</v>
      </c>
      <c r="AE46" s="29">
        <f>6%*AE4</f>
        <v>20697.599999999999</v>
      </c>
      <c r="AF46" s="29">
        <f>6%*AF4</f>
        <v>20697.599999999999</v>
      </c>
      <c r="AG46" s="43">
        <f>SUM(B46:AF46)</f>
        <v>641625.59999999963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52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52"/>
    </row>
    <row r="49" spans="1:33" x14ac:dyDescent="0.3">
      <c r="A49" s="10" t="s">
        <v>26</v>
      </c>
      <c r="B49" s="68">
        <f t="shared" ref="B49:AF49" si="12">B41-B43</f>
        <v>212419.43999999997</v>
      </c>
      <c r="C49" s="68">
        <f t="shared" si="12"/>
        <v>226879.43999999997</v>
      </c>
      <c r="D49" s="68">
        <f t="shared" si="12"/>
        <v>225379.43999999997</v>
      </c>
      <c r="E49" s="68">
        <f t="shared" si="12"/>
        <v>226879.43999999997</v>
      </c>
      <c r="F49" s="68">
        <f t="shared" si="12"/>
        <v>223379.43999999997</v>
      </c>
      <c r="G49" s="68">
        <f t="shared" si="12"/>
        <v>226379.43999999997</v>
      </c>
      <c r="H49" s="68">
        <f t="shared" si="12"/>
        <v>229869.43999999997</v>
      </c>
      <c r="I49" s="68">
        <f t="shared" si="12"/>
        <v>229869.43999999997</v>
      </c>
      <c r="J49" s="68">
        <f t="shared" si="12"/>
        <v>-1678130.56</v>
      </c>
      <c r="K49" s="68">
        <f t="shared" si="12"/>
        <v>229869.43999999997</v>
      </c>
      <c r="L49" s="68">
        <f t="shared" si="12"/>
        <v>229869.43999999997</v>
      </c>
      <c r="M49" s="68">
        <f t="shared" si="12"/>
        <v>229869.43999999997</v>
      </c>
      <c r="N49" s="68">
        <f t="shared" si="12"/>
        <v>229869.43999999997</v>
      </c>
      <c r="O49" s="68">
        <f t="shared" si="12"/>
        <v>229869.43999999997</v>
      </c>
      <c r="P49" s="68">
        <f t="shared" si="12"/>
        <v>229869.43999999997</v>
      </c>
      <c r="Q49" s="68">
        <f t="shared" si="12"/>
        <v>229869.43999999997</v>
      </c>
      <c r="R49" s="68">
        <f t="shared" si="12"/>
        <v>229869.43999999997</v>
      </c>
      <c r="S49" s="68">
        <f t="shared" si="12"/>
        <v>229869.43999999997</v>
      </c>
      <c r="T49" s="68">
        <f t="shared" si="12"/>
        <v>229869.43999999997</v>
      </c>
      <c r="U49" s="68">
        <f t="shared" si="12"/>
        <v>229869.43999999997</v>
      </c>
      <c r="V49" s="68">
        <f t="shared" si="12"/>
        <v>-586136</v>
      </c>
      <c r="W49" s="68">
        <f t="shared" si="12"/>
        <v>229869.43999999997</v>
      </c>
      <c r="X49" s="68">
        <f t="shared" si="12"/>
        <v>229869.43999999997</v>
      </c>
      <c r="Y49" s="68">
        <f t="shared" si="12"/>
        <v>229869.43999999997</v>
      </c>
      <c r="Z49" s="68">
        <f t="shared" si="12"/>
        <v>106656.73999999999</v>
      </c>
      <c r="AA49" s="68">
        <f t="shared" si="12"/>
        <v>99869.439999999973</v>
      </c>
      <c r="AB49" s="68">
        <f t="shared" si="12"/>
        <v>225399.43999999997</v>
      </c>
      <c r="AC49" s="68">
        <f t="shared" si="12"/>
        <v>226879.43999999997</v>
      </c>
      <c r="AD49" s="68">
        <f t="shared" si="12"/>
        <v>225379.43999999997</v>
      </c>
      <c r="AE49" s="68">
        <f t="shared" si="12"/>
        <v>226879.43999999997</v>
      </c>
      <c r="AF49" s="68">
        <f t="shared" si="12"/>
        <v>206379.43999999997</v>
      </c>
      <c r="AG49" s="71">
        <f>SUM(B49:AF49)</f>
        <v>4072404.4999999991</v>
      </c>
    </row>
  </sheetData>
  <mergeCells count="3">
    <mergeCell ref="B1:AF1"/>
    <mergeCell ref="AG1:AG2"/>
    <mergeCell ref="B3:AF3"/>
  </mergeCells>
  <conditionalFormatting sqref="B11:AG11 A12">
    <cfRule type="colorScale" priority="10">
      <colorScale>
        <cfvo type="min"/>
        <cfvo type="max"/>
        <color rgb="FFFFEF9C"/>
        <color rgb="FF63BE7B"/>
      </colorScale>
    </cfRule>
  </conditionalFormatting>
  <conditionalFormatting sqref="B17:AF17 B12:AG12">
    <cfRule type="colorScale" priority="9">
      <colorScale>
        <cfvo type="min"/>
        <cfvo type="max"/>
        <color rgb="FFFFEF9C"/>
        <color rgb="FF63BE7B"/>
      </colorScale>
    </cfRule>
  </conditionalFormatting>
  <conditionalFormatting sqref="A11:A12">
    <cfRule type="colorScale" priority="11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8">
      <colorScale>
        <cfvo type="min"/>
        <cfvo type="max"/>
        <color rgb="FFFFEF9C"/>
        <color rgb="FF63BE7B"/>
      </colorScale>
    </cfRule>
  </conditionalFormatting>
  <conditionalFormatting sqref="B11:AF11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5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6">
      <colorScale>
        <cfvo type="min"/>
        <cfvo type="max"/>
        <color rgb="FFFFEF9C"/>
        <color rgb="FF63BE7B"/>
      </colorScale>
    </cfRule>
  </conditionalFormatting>
  <conditionalFormatting sqref="AA12:A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AB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2:AB12">
    <cfRule type="colorScale" priority="2">
      <colorScale>
        <cfvo type="min"/>
        <cfvo type="max"/>
        <color rgb="FFFFEF9C"/>
        <color rgb="FF63BE7B"/>
      </colorScale>
    </cfRule>
  </conditionalFormatting>
  <conditionalFormatting sqref="AC12:AG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L17" zoomScale="80" zoomScaleNormal="80" workbookViewId="0">
      <selection activeCell="AD49" sqref="AD49"/>
    </sheetView>
  </sheetViews>
  <sheetFormatPr defaultRowHeight="14.4" x14ac:dyDescent="0.3"/>
  <cols>
    <col min="1" max="1" width="48.5546875" customWidth="1"/>
    <col min="2" max="2" width="13.44140625" bestFit="1" customWidth="1"/>
    <col min="3" max="10" width="13" bestFit="1" customWidth="1"/>
    <col min="11" max="11" width="14.109375" bestFit="1" customWidth="1"/>
    <col min="12" max="25" width="13" bestFit="1" customWidth="1"/>
    <col min="26" max="26" width="14.109375" bestFit="1" customWidth="1"/>
    <col min="27" max="27" width="13" bestFit="1" customWidth="1"/>
    <col min="28" max="29" width="13" customWidth="1"/>
    <col min="30" max="30" width="16.109375" customWidth="1"/>
  </cols>
  <sheetData>
    <row r="1" spans="1:30" x14ac:dyDescent="0.3">
      <c r="A1" s="3"/>
      <c r="B1" s="84">
        <v>44958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9" t="s">
        <v>9</v>
      </c>
    </row>
    <row r="2" spans="1:30" x14ac:dyDescent="0.3">
      <c r="A2" s="3"/>
      <c r="B2" s="4">
        <v>44593</v>
      </c>
      <c r="C2" s="4">
        <v>44594</v>
      </c>
      <c r="D2" s="4">
        <v>44595</v>
      </c>
      <c r="E2" s="4">
        <v>44596</v>
      </c>
      <c r="F2" s="4">
        <v>44597</v>
      </c>
      <c r="G2" s="4">
        <v>44598</v>
      </c>
      <c r="H2" s="4">
        <v>44599</v>
      </c>
      <c r="I2" s="4">
        <v>44600</v>
      </c>
      <c r="J2" s="4">
        <v>44601</v>
      </c>
      <c r="K2" s="4">
        <v>44602</v>
      </c>
      <c r="L2" s="4">
        <v>44603</v>
      </c>
      <c r="M2" s="4">
        <v>44604</v>
      </c>
      <c r="N2" s="4">
        <v>44605</v>
      </c>
      <c r="O2" s="4">
        <v>44606</v>
      </c>
      <c r="P2" s="4">
        <v>44607</v>
      </c>
      <c r="Q2" s="4">
        <v>44608</v>
      </c>
      <c r="R2" s="4">
        <v>44609</v>
      </c>
      <c r="S2" s="4">
        <v>44610</v>
      </c>
      <c r="T2" s="4">
        <v>44611</v>
      </c>
      <c r="U2" s="4">
        <v>44612</v>
      </c>
      <c r="V2" s="4">
        <v>44613</v>
      </c>
      <c r="W2" s="4">
        <v>44614</v>
      </c>
      <c r="X2" s="4">
        <v>44615</v>
      </c>
      <c r="Y2" s="4">
        <v>44616</v>
      </c>
      <c r="Z2" s="4">
        <v>44617</v>
      </c>
      <c r="AA2" s="4">
        <v>44618</v>
      </c>
      <c r="AB2" s="4">
        <v>44619</v>
      </c>
      <c r="AC2" s="4">
        <v>44620</v>
      </c>
      <c r="AD2" s="89"/>
    </row>
    <row r="3" spans="1:30" x14ac:dyDescent="0.3">
      <c r="A3" s="5" t="s">
        <v>30</v>
      </c>
      <c r="B3" s="87">
        <v>10097920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26">
        <f>B3</f>
        <v>10097920</v>
      </c>
    </row>
    <row r="4" spans="1:30" x14ac:dyDescent="0.3">
      <c r="A4" s="7" t="s">
        <v>29</v>
      </c>
      <c r="B4" s="14">
        <f t="shared" ref="B4:AC4" si="0">SUM(B5:B8)</f>
        <v>360640</v>
      </c>
      <c r="C4" s="14">
        <f t="shared" si="0"/>
        <v>360640</v>
      </c>
      <c r="D4" s="14">
        <f t="shared" si="0"/>
        <v>360640</v>
      </c>
      <c r="E4" s="14">
        <f t="shared" si="0"/>
        <v>360640</v>
      </c>
      <c r="F4" s="14">
        <f t="shared" si="0"/>
        <v>360640</v>
      </c>
      <c r="G4" s="14">
        <f t="shared" si="0"/>
        <v>360640</v>
      </c>
      <c r="H4" s="14">
        <f t="shared" si="0"/>
        <v>360640</v>
      </c>
      <c r="I4" s="14">
        <f t="shared" si="0"/>
        <v>360640</v>
      </c>
      <c r="J4" s="14">
        <f t="shared" si="0"/>
        <v>360640</v>
      </c>
      <c r="K4" s="14">
        <f t="shared" si="0"/>
        <v>360640</v>
      </c>
      <c r="L4" s="14">
        <f t="shared" si="0"/>
        <v>360640</v>
      </c>
      <c r="M4" s="14">
        <f t="shared" si="0"/>
        <v>360640</v>
      </c>
      <c r="N4" s="14">
        <f t="shared" si="0"/>
        <v>360640</v>
      </c>
      <c r="O4" s="14">
        <f t="shared" si="0"/>
        <v>360640</v>
      </c>
      <c r="P4" s="14">
        <f t="shared" si="0"/>
        <v>360640</v>
      </c>
      <c r="Q4" s="14">
        <f t="shared" si="0"/>
        <v>360640</v>
      </c>
      <c r="R4" s="14">
        <f t="shared" si="0"/>
        <v>360640</v>
      </c>
      <c r="S4" s="14">
        <f t="shared" si="0"/>
        <v>360640</v>
      </c>
      <c r="T4" s="14">
        <f t="shared" si="0"/>
        <v>360640</v>
      </c>
      <c r="U4" s="14">
        <f t="shared" si="0"/>
        <v>360640</v>
      </c>
      <c r="V4" s="14">
        <f t="shared" si="0"/>
        <v>360640</v>
      </c>
      <c r="W4" s="14">
        <f t="shared" si="0"/>
        <v>360640</v>
      </c>
      <c r="X4" s="14">
        <f t="shared" si="0"/>
        <v>360640</v>
      </c>
      <c r="Y4" s="14">
        <f t="shared" si="0"/>
        <v>360640</v>
      </c>
      <c r="Z4" s="14">
        <f t="shared" si="0"/>
        <v>360640</v>
      </c>
      <c r="AA4" s="14">
        <f t="shared" si="0"/>
        <v>360640</v>
      </c>
      <c r="AB4" s="14">
        <f t="shared" si="0"/>
        <v>360640</v>
      </c>
      <c r="AC4" s="14">
        <f t="shared" si="0"/>
        <v>360640</v>
      </c>
      <c r="AD4" s="14">
        <f>SUM(B4:AC4)</f>
        <v>10097920</v>
      </c>
    </row>
    <row r="5" spans="1:30" x14ac:dyDescent="0.3">
      <c r="A5" s="3" t="s">
        <v>0</v>
      </c>
      <c r="B5" s="22">
        <v>90160</v>
      </c>
      <c r="C5" s="22">
        <v>90160</v>
      </c>
      <c r="D5" s="22">
        <v>90160</v>
      </c>
      <c r="E5" s="22">
        <v>90160</v>
      </c>
      <c r="F5" s="22">
        <v>90160</v>
      </c>
      <c r="G5" s="22">
        <v>90160</v>
      </c>
      <c r="H5" s="22">
        <v>90160</v>
      </c>
      <c r="I5" s="22">
        <v>90160</v>
      </c>
      <c r="J5" s="22">
        <v>90160</v>
      </c>
      <c r="K5" s="22">
        <v>90160</v>
      </c>
      <c r="L5" s="22">
        <v>90160</v>
      </c>
      <c r="M5" s="22">
        <v>90160</v>
      </c>
      <c r="N5" s="22">
        <v>90160</v>
      </c>
      <c r="O5" s="22">
        <v>90160</v>
      </c>
      <c r="P5" s="22">
        <v>90160</v>
      </c>
      <c r="Q5" s="22">
        <v>90160</v>
      </c>
      <c r="R5" s="22">
        <v>90160</v>
      </c>
      <c r="S5" s="22">
        <v>90160</v>
      </c>
      <c r="T5" s="22">
        <v>90160</v>
      </c>
      <c r="U5" s="22">
        <v>90160</v>
      </c>
      <c r="V5" s="22">
        <v>90160</v>
      </c>
      <c r="W5" s="22">
        <v>90160</v>
      </c>
      <c r="X5" s="22">
        <v>90160</v>
      </c>
      <c r="Y5" s="22">
        <v>90160</v>
      </c>
      <c r="Z5" s="22">
        <v>90160</v>
      </c>
      <c r="AA5" s="22">
        <v>90160</v>
      </c>
      <c r="AB5" s="22">
        <v>90160</v>
      </c>
      <c r="AC5" s="22">
        <v>90160</v>
      </c>
      <c r="AD5" s="23">
        <f>SUM(B5:AC5)</f>
        <v>2524480</v>
      </c>
    </row>
    <row r="6" spans="1:30" x14ac:dyDescent="0.3">
      <c r="A6" s="3" t="s">
        <v>1</v>
      </c>
      <c r="B6" s="22">
        <v>90160</v>
      </c>
      <c r="C6" s="22">
        <v>90160</v>
      </c>
      <c r="D6" s="22">
        <v>90160</v>
      </c>
      <c r="E6" s="22">
        <v>90160</v>
      </c>
      <c r="F6" s="22">
        <v>90160</v>
      </c>
      <c r="G6" s="22">
        <v>90160</v>
      </c>
      <c r="H6" s="22">
        <v>90160</v>
      </c>
      <c r="I6" s="22">
        <v>90160</v>
      </c>
      <c r="J6" s="22">
        <v>90160</v>
      </c>
      <c r="K6" s="22">
        <v>90160</v>
      </c>
      <c r="L6" s="22">
        <v>90160</v>
      </c>
      <c r="M6" s="22">
        <v>90160</v>
      </c>
      <c r="N6" s="22">
        <v>90160</v>
      </c>
      <c r="O6" s="22">
        <v>90160</v>
      </c>
      <c r="P6" s="22">
        <v>90160</v>
      </c>
      <c r="Q6" s="22">
        <v>90160</v>
      </c>
      <c r="R6" s="22">
        <v>90160</v>
      </c>
      <c r="S6" s="22">
        <v>90160</v>
      </c>
      <c r="T6" s="22">
        <v>90160</v>
      </c>
      <c r="U6" s="22">
        <v>90160</v>
      </c>
      <c r="V6" s="22">
        <v>90160</v>
      </c>
      <c r="W6" s="22">
        <v>90160</v>
      </c>
      <c r="X6" s="22">
        <v>90160</v>
      </c>
      <c r="Y6" s="22">
        <v>90160</v>
      </c>
      <c r="Z6" s="22">
        <v>90160</v>
      </c>
      <c r="AA6" s="22">
        <v>90160</v>
      </c>
      <c r="AB6" s="22">
        <v>90160</v>
      </c>
      <c r="AC6" s="22">
        <v>90160</v>
      </c>
      <c r="AD6" s="23">
        <f>SUM(B6:AC6)</f>
        <v>2524480</v>
      </c>
    </row>
    <row r="7" spans="1:30" x14ac:dyDescent="0.3">
      <c r="A7" s="3" t="s">
        <v>2</v>
      </c>
      <c r="B7" s="22">
        <v>90160</v>
      </c>
      <c r="C7" s="22">
        <v>90160</v>
      </c>
      <c r="D7" s="22">
        <v>90160</v>
      </c>
      <c r="E7" s="22">
        <v>90160</v>
      </c>
      <c r="F7" s="22">
        <v>90160</v>
      </c>
      <c r="G7" s="22">
        <v>90160</v>
      </c>
      <c r="H7" s="22">
        <v>90160</v>
      </c>
      <c r="I7" s="22">
        <v>90160</v>
      </c>
      <c r="J7" s="22">
        <v>90160</v>
      </c>
      <c r="K7" s="22">
        <v>90160</v>
      </c>
      <c r="L7" s="22">
        <v>90160</v>
      </c>
      <c r="M7" s="22">
        <v>90160</v>
      </c>
      <c r="N7" s="22">
        <v>90160</v>
      </c>
      <c r="O7" s="22">
        <v>90160</v>
      </c>
      <c r="P7" s="22">
        <v>90160</v>
      </c>
      <c r="Q7" s="22">
        <v>90160</v>
      </c>
      <c r="R7" s="22">
        <v>90160</v>
      </c>
      <c r="S7" s="22">
        <v>90160</v>
      </c>
      <c r="T7" s="22">
        <v>90160</v>
      </c>
      <c r="U7" s="22">
        <v>90160</v>
      </c>
      <c r="V7" s="22">
        <v>90160</v>
      </c>
      <c r="W7" s="22">
        <v>90160</v>
      </c>
      <c r="X7" s="22">
        <v>90160</v>
      </c>
      <c r="Y7" s="22">
        <v>90160</v>
      </c>
      <c r="Z7" s="22">
        <v>90160</v>
      </c>
      <c r="AA7" s="22">
        <v>90160</v>
      </c>
      <c r="AB7" s="22">
        <v>90160</v>
      </c>
      <c r="AC7" s="22">
        <v>90160</v>
      </c>
      <c r="AD7" s="23">
        <f>SUM(B7:AC7)</f>
        <v>2524480</v>
      </c>
    </row>
    <row r="8" spans="1:30" x14ac:dyDescent="0.3">
      <c r="A8" s="3" t="s">
        <v>3</v>
      </c>
      <c r="B8" s="22">
        <v>90160</v>
      </c>
      <c r="C8" s="22">
        <v>90160</v>
      </c>
      <c r="D8" s="22">
        <v>90160</v>
      </c>
      <c r="E8" s="22">
        <v>90160</v>
      </c>
      <c r="F8" s="22">
        <v>90160</v>
      </c>
      <c r="G8" s="22">
        <v>90160</v>
      </c>
      <c r="H8" s="22">
        <v>90160</v>
      </c>
      <c r="I8" s="22">
        <v>90160</v>
      </c>
      <c r="J8" s="22">
        <v>90160</v>
      </c>
      <c r="K8" s="22">
        <v>90160</v>
      </c>
      <c r="L8" s="22">
        <v>90160</v>
      </c>
      <c r="M8" s="22">
        <v>90160</v>
      </c>
      <c r="N8" s="22">
        <v>90160</v>
      </c>
      <c r="O8" s="22">
        <v>90160</v>
      </c>
      <c r="P8" s="22">
        <v>90160</v>
      </c>
      <c r="Q8" s="22">
        <v>90160</v>
      </c>
      <c r="R8" s="22">
        <v>90160</v>
      </c>
      <c r="S8" s="22">
        <v>90160</v>
      </c>
      <c r="T8" s="22">
        <v>90160</v>
      </c>
      <c r="U8" s="22">
        <v>90160</v>
      </c>
      <c r="V8" s="22">
        <v>90160</v>
      </c>
      <c r="W8" s="22">
        <v>90160</v>
      </c>
      <c r="X8" s="22">
        <v>90160</v>
      </c>
      <c r="Y8" s="22">
        <v>90160</v>
      </c>
      <c r="Z8" s="22">
        <v>90160</v>
      </c>
      <c r="AA8" s="22">
        <v>90160</v>
      </c>
      <c r="AB8" s="22">
        <v>90160</v>
      </c>
      <c r="AC8" s="22">
        <v>90160</v>
      </c>
      <c r="AD8" s="23">
        <f>SUM(B8:AC8)</f>
        <v>2524480</v>
      </c>
    </row>
    <row r="9" spans="1:30" x14ac:dyDescent="0.3">
      <c r="A9" s="3"/>
      <c r="B9" s="3"/>
      <c r="C9" s="34"/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  <c r="Q9" s="3"/>
      <c r="R9" s="3"/>
      <c r="S9" s="34"/>
      <c r="T9" s="3"/>
      <c r="U9" s="3"/>
      <c r="V9" s="3"/>
      <c r="W9" s="3"/>
      <c r="X9" s="3"/>
      <c r="Y9" s="3"/>
      <c r="AA9" s="3"/>
      <c r="AB9" s="3"/>
      <c r="AC9" s="3"/>
      <c r="AD9" s="27"/>
    </row>
    <row r="10" spans="1:30" x14ac:dyDescent="0.3">
      <c r="K10" s="34"/>
      <c r="Z10" s="34"/>
      <c r="AD10" s="27"/>
    </row>
    <row r="11" spans="1:30" x14ac:dyDescent="0.3">
      <c r="A11" s="10" t="s">
        <v>34</v>
      </c>
      <c r="B11" s="28">
        <v>3920</v>
      </c>
      <c r="C11" s="28">
        <v>3920</v>
      </c>
      <c r="D11" s="28">
        <v>3920</v>
      </c>
      <c r="E11" s="28">
        <v>3920</v>
      </c>
      <c r="F11" s="28">
        <v>3920</v>
      </c>
      <c r="G11" s="28">
        <v>3920</v>
      </c>
      <c r="H11" s="28">
        <v>3920</v>
      </c>
      <c r="I11" s="28">
        <v>3920</v>
      </c>
      <c r="J11" s="28">
        <v>3920</v>
      </c>
      <c r="K11" s="28">
        <v>3920</v>
      </c>
      <c r="L11" s="28">
        <v>3920</v>
      </c>
      <c r="M11" s="28">
        <v>3920</v>
      </c>
      <c r="N11" s="28">
        <v>3920</v>
      </c>
      <c r="O11" s="28">
        <v>3920</v>
      </c>
      <c r="P11" s="28">
        <v>3920</v>
      </c>
      <c r="Q11" s="28">
        <v>3920</v>
      </c>
      <c r="R11" s="28">
        <v>3920</v>
      </c>
      <c r="S11" s="28">
        <v>3920</v>
      </c>
      <c r="T11" s="28">
        <v>3920</v>
      </c>
      <c r="U11" s="28">
        <v>3920</v>
      </c>
      <c r="V11" s="28">
        <v>3920</v>
      </c>
      <c r="W11" s="28">
        <v>3920</v>
      </c>
      <c r="X11" s="28">
        <v>3920</v>
      </c>
      <c r="Y11" s="28">
        <v>3920</v>
      </c>
      <c r="Z11" s="28">
        <v>3920</v>
      </c>
      <c r="AA11" s="28">
        <v>3920</v>
      </c>
      <c r="AB11" s="28">
        <v>3920</v>
      </c>
      <c r="AC11" s="28">
        <v>3920</v>
      </c>
      <c r="AD11" s="28">
        <v>3920</v>
      </c>
    </row>
    <row r="12" spans="1:30" x14ac:dyDescent="0.3">
      <c r="A12" s="10" t="s">
        <v>46</v>
      </c>
      <c r="B12" s="28">
        <f>SUM(B13:B16)</f>
        <v>9468</v>
      </c>
      <c r="C12" s="28">
        <f>SUM(C13:C16)</f>
        <v>9376</v>
      </c>
      <c r="D12" s="28">
        <f>SUM(D13:D16)</f>
        <v>9284</v>
      </c>
      <c r="E12" s="28">
        <f t="shared" ref="E12:AC12" si="1">SUM(E13:E16)</f>
        <v>9192</v>
      </c>
      <c r="F12" s="28">
        <f t="shared" si="1"/>
        <v>9100</v>
      </c>
      <c r="G12" s="28">
        <f t="shared" si="1"/>
        <v>9008</v>
      </c>
      <c r="H12" s="28">
        <f t="shared" si="1"/>
        <v>8916</v>
      </c>
      <c r="I12" s="28">
        <f t="shared" si="1"/>
        <v>8824</v>
      </c>
      <c r="J12" s="28">
        <f t="shared" si="1"/>
        <v>8732</v>
      </c>
      <c r="K12" s="28">
        <f t="shared" si="1"/>
        <v>8640</v>
      </c>
      <c r="L12" s="28">
        <f t="shared" si="1"/>
        <v>8548</v>
      </c>
      <c r="M12" s="28">
        <f t="shared" si="1"/>
        <v>8456</v>
      </c>
      <c r="N12" s="28">
        <f t="shared" si="1"/>
        <v>8364</v>
      </c>
      <c r="O12" s="28">
        <f t="shared" si="1"/>
        <v>8272</v>
      </c>
      <c r="P12" s="28">
        <f t="shared" si="1"/>
        <v>8180</v>
      </c>
      <c r="Q12" s="28">
        <f t="shared" si="1"/>
        <v>8088</v>
      </c>
      <c r="R12" s="28">
        <f t="shared" si="1"/>
        <v>7996</v>
      </c>
      <c r="S12" s="28">
        <f t="shared" si="1"/>
        <v>7904</v>
      </c>
      <c r="T12" s="28">
        <f t="shared" si="1"/>
        <v>7812</v>
      </c>
      <c r="U12" s="28">
        <f t="shared" si="1"/>
        <v>7720</v>
      </c>
      <c r="V12" s="28">
        <f t="shared" si="1"/>
        <v>7628</v>
      </c>
      <c r="W12" s="28">
        <f t="shared" si="1"/>
        <v>7536</v>
      </c>
      <c r="X12" s="28">
        <f t="shared" si="1"/>
        <v>7444</v>
      </c>
      <c r="Y12" s="28">
        <f t="shared" si="1"/>
        <v>7352</v>
      </c>
      <c r="Z12" s="28">
        <f t="shared" si="1"/>
        <v>7260</v>
      </c>
      <c r="AA12" s="28">
        <f t="shared" si="1"/>
        <v>7168</v>
      </c>
      <c r="AB12" s="28">
        <f t="shared" si="1"/>
        <v>7076</v>
      </c>
      <c r="AC12" s="28">
        <f t="shared" si="1"/>
        <v>6984</v>
      </c>
      <c r="AD12" s="53">
        <f t="shared" ref="AD12:AD17" si="2">AC12</f>
        <v>6984</v>
      </c>
    </row>
    <row r="13" spans="1:30" x14ac:dyDescent="0.3">
      <c r="A13" s="11" t="s">
        <v>42</v>
      </c>
      <c r="B13" s="22">
        <v>2367</v>
      </c>
      <c r="C13" s="29">
        <f t="shared" ref="C13:D16" si="3">B13-23</f>
        <v>2344</v>
      </c>
      <c r="D13" s="29">
        <f t="shared" si="3"/>
        <v>2321</v>
      </c>
      <c r="E13" s="29">
        <f t="shared" ref="E13:AC13" si="4">D13-23</f>
        <v>2298</v>
      </c>
      <c r="F13" s="29">
        <f t="shared" si="4"/>
        <v>2275</v>
      </c>
      <c r="G13" s="29">
        <f t="shared" si="4"/>
        <v>2252</v>
      </c>
      <c r="H13" s="29">
        <f t="shared" si="4"/>
        <v>2229</v>
      </c>
      <c r="I13" s="29">
        <f t="shared" si="4"/>
        <v>2206</v>
      </c>
      <c r="J13" s="29">
        <f t="shared" si="4"/>
        <v>2183</v>
      </c>
      <c r="K13" s="29">
        <f t="shared" si="4"/>
        <v>2160</v>
      </c>
      <c r="L13" s="29">
        <f t="shared" si="4"/>
        <v>2137</v>
      </c>
      <c r="M13" s="29">
        <f t="shared" si="4"/>
        <v>2114</v>
      </c>
      <c r="N13" s="29">
        <f t="shared" si="4"/>
        <v>2091</v>
      </c>
      <c r="O13" s="29">
        <f t="shared" si="4"/>
        <v>2068</v>
      </c>
      <c r="P13" s="29">
        <f t="shared" si="4"/>
        <v>2045</v>
      </c>
      <c r="Q13" s="29">
        <f t="shared" si="4"/>
        <v>2022</v>
      </c>
      <c r="R13" s="29">
        <f t="shared" si="4"/>
        <v>1999</v>
      </c>
      <c r="S13" s="29">
        <f t="shared" si="4"/>
        <v>1976</v>
      </c>
      <c r="T13" s="29">
        <f t="shared" si="4"/>
        <v>1953</v>
      </c>
      <c r="U13" s="29">
        <f t="shared" si="4"/>
        <v>1930</v>
      </c>
      <c r="V13" s="29">
        <f t="shared" si="4"/>
        <v>1907</v>
      </c>
      <c r="W13" s="29">
        <f t="shared" si="4"/>
        <v>1884</v>
      </c>
      <c r="X13" s="29">
        <f t="shared" si="4"/>
        <v>1861</v>
      </c>
      <c r="Y13" s="29">
        <f t="shared" si="4"/>
        <v>1838</v>
      </c>
      <c r="Z13" s="29">
        <f t="shared" si="4"/>
        <v>1815</v>
      </c>
      <c r="AA13" s="29">
        <f t="shared" si="4"/>
        <v>1792</v>
      </c>
      <c r="AB13" s="29">
        <f t="shared" si="4"/>
        <v>1769</v>
      </c>
      <c r="AC13" s="29">
        <f t="shared" si="4"/>
        <v>1746</v>
      </c>
      <c r="AD13" s="29">
        <f t="shared" si="2"/>
        <v>1746</v>
      </c>
    </row>
    <row r="14" spans="1:30" x14ac:dyDescent="0.3">
      <c r="A14" s="11" t="s">
        <v>43</v>
      </c>
      <c r="B14" s="22">
        <v>2367</v>
      </c>
      <c r="C14" s="29">
        <f t="shared" si="3"/>
        <v>2344</v>
      </c>
      <c r="D14" s="29">
        <f t="shared" si="3"/>
        <v>2321</v>
      </c>
      <c r="E14" s="29">
        <f t="shared" ref="E14:AC14" si="5">D14-23</f>
        <v>2298</v>
      </c>
      <c r="F14" s="29">
        <f t="shared" si="5"/>
        <v>2275</v>
      </c>
      <c r="G14" s="29">
        <f t="shared" si="5"/>
        <v>2252</v>
      </c>
      <c r="H14" s="29">
        <f t="shared" si="5"/>
        <v>2229</v>
      </c>
      <c r="I14" s="29">
        <f t="shared" si="5"/>
        <v>2206</v>
      </c>
      <c r="J14" s="29">
        <f t="shared" si="5"/>
        <v>2183</v>
      </c>
      <c r="K14" s="29">
        <f t="shared" si="5"/>
        <v>2160</v>
      </c>
      <c r="L14" s="29">
        <f t="shared" si="5"/>
        <v>2137</v>
      </c>
      <c r="M14" s="29">
        <f t="shared" si="5"/>
        <v>2114</v>
      </c>
      <c r="N14" s="29">
        <f t="shared" si="5"/>
        <v>2091</v>
      </c>
      <c r="O14" s="29">
        <f t="shared" si="5"/>
        <v>2068</v>
      </c>
      <c r="P14" s="29">
        <f t="shared" si="5"/>
        <v>2045</v>
      </c>
      <c r="Q14" s="29">
        <f t="shared" si="5"/>
        <v>2022</v>
      </c>
      <c r="R14" s="29">
        <f t="shared" si="5"/>
        <v>1999</v>
      </c>
      <c r="S14" s="29">
        <f t="shared" si="5"/>
        <v>1976</v>
      </c>
      <c r="T14" s="29">
        <f t="shared" si="5"/>
        <v>1953</v>
      </c>
      <c r="U14" s="29">
        <f t="shared" si="5"/>
        <v>1930</v>
      </c>
      <c r="V14" s="29">
        <f t="shared" si="5"/>
        <v>1907</v>
      </c>
      <c r="W14" s="29">
        <f t="shared" si="5"/>
        <v>1884</v>
      </c>
      <c r="X14" s="29">
        <f t="shared" si="5"/>
        <v>1861</v>
      </c>
      <c r="Y14" s="29">
        <f t="shared" si="5"/>
        <v>1838</v>
      </c>
      <c r="Z14" s="29">
        <f t="shared" si="5"/>
        <v>1815</v>
      </c>
      <c r="AA14" s="29">
        <f t="shared" si="5"/>
        <v>1792</v>
      </c>
      <c r="AB14" s="29">
        <f t="shared" si="5"/>
        <v>1769</v>
      </c>
      <c r="AC14" s="29">
        <f t="shared" si="5"/>
        <v>1746</v>
      </c>
      <c r="AD14" s="29">
        <f t="shared" si="2"/>
        <v>1746</v>
      </c>
    </row>
    <row r="15" spans="1:30" x14ac:dyDescent="0.3">
      <c r="A15" s="11" t="s">
        <v>44</v>
      </c>
      <c r="B15" s="22">
        <v>2367</v>
      </c>
      <c r="C15" s="29">
        <f t="shared" si="3"/>
        <v>2344</v>
      </c>
      <c r="D15" s="29">
        <f t="shared" si="3"/>
        <v>2321</v>
      </c>
      <c r="E15" s="29">
        <f t="shared" ref="E15:AC15" si="6">D15-23</f>
        <v>2298</v>
      </c>
      <c r="F15" s="29">
        <f t="shared" si="6"/>
        <v>2275</v>
      </c>
      <c r="G15" s="29">
        <f t="shared" si="6"/>
        <v>2252</v>
      </c>
      <c r="H15" s="29">
        <f t="shared" si="6"/>
        <v>2229</v>
      </c>
      <c r="I15" s="29">
        <f t="shared" si="6"/>
        <v>2206</v>
      </c>
      <c r="J15" s="29">
        <f t="shared" si="6"/>
        <v>2183</v>
      </c>
      <c r="K15" s="29">
        <f t="shared" si="6"/>
        <v>2160</v>
      </c>
      <c r="L15" s="29">
        <f t="shared" si="6"/>
        <v>2137</v>
      </c>
      <c r="M15" s="29">
        <f t="shared" si="6"/>
        <v>2114</v>
      </c>
      <c r="N15" s="29">
        <f t="shared" si="6"/>
        <v>2091</v>
      </c>
      <c r="O15" s="29">
        <f t="shared" si="6"/>
        <v>2068</v>
      </c>
      <c r="P15" s="29">
        <f t="shared" si="6"/>
        <v>2045</v>
      </c>
      <c r="Q15" s="29">
        <f t="shared" si="6"/>
        <v>2022</v>
      </c>
      <c r="R15" s="29">
        <f t="shared" si="6"/>
        <v>1999</v>
      </c>
      <c r="S15" s="29">
        <f t="shared" si="6"/>
        <v>1976</v>
      </c>
      <c r="T15" s="29">
        <f t="shared" si="6"/>
        <v>1953</v>
      </c>
      <c r="U15" s="29">
        <f t="shared" si="6"/>
        <v>1930</v>
      </c>
      <c r="V15" s="29">
        <f t="shared" si="6"/>
        <v>1907</v>
      </c>
      <c r="W15" s="29">
        <f t="shared" si="6"/>
        <v>1884</v>
      </c>
      <c r="X15" s="29">
        <f t="shared" si="6"/>
        <v>1861</v>
      </c>
      <c r="Y15" s="29">
        <f t="shared" si="6"/>
        <v>1838</v>
      </c>
      <c r="Z15" s="29">
        <f t="shared" si="6"/>
        <v>1815</v>
      </c>
      <c r="AA15" s="29">
        <f t="shared" si="6"/>
        <v>1792</v>
      </c>
      <c r="AB15" s="29">
        <f t="shared" si="6"/>
        <v>1769</v>
      </c>
      <c r="AC15" s="29">
        <f t="shared" si="6"/>
        <v>1746</v>
      </c>
      <c r="AD15" s="29">
        <f t="shared" si="2"/>
        <v>1746</v>
      </c>
    </row>
    <row r="16" spans="1:30" x14ac:dyDescent="0.3">
      <c r="A16" s="11" t="s">
        <v>45</v>
      </c>
      <c r="B16" s="22">
        <v>2367</v>
      </c>
      <c r="C16" s="29">
        <f t="shared" si="3"/>
        <v>2344</v>
      </c>
      <c r="D16" s="29">
        <f t="shared" si="3"/>
        <v>2321</v>
      </c>
      <c r="E16" s="29">
        <f t="shared" ref="E16:AC16" si="7">D16-23</f>
        <v>2298</v>
      </c>
      <c r="F16" s="29">
        <f t="shared" si="7"/>
        <v>2275</v>
      </c>
      <c r="G16" s="29">
        <f t="shared" si="7"/>
        <v>2252</v>
      </c>
      <c r="H16" s="29">
        <f t="shared" si="7"/>
        <v>2229</v>
      </c>
      <c r="I16" s="29">
        <f t="shared" si="7"/>
        <v>2206</v>
      </c>
      <c r="J16" s="29">
        <f t="shared" si="7"/>
        <v>2183</v>
      </c>
      <c r="K16" s="29">
        <f t="shared" si="7"/>
        <v>2160</v>
      </c>
      <c r="L16" s="29">
        <f t="shared" si="7"/>
        <v>2137</v>
      </c>
      <c r="M16" s="29">
        <f t="shared" si="7"/>
        <v>2114</v>
      </c>
      <c r="N16" s="29">
        <f t="shared" si="7"/>
        <v>2091</v>
      </c>
      <c r="O16" s="29">
        <f t="shared" si="7"/>
        <v>2068</v>
      </c>
      <c r="P16" s="29">
        <f t="shared" si="7"/>
        <v>2045</v>
      </c>
      <c r="Q16" s="29">
        <f t="shared" si="7"/>
        <v>2022</v>
      </c>
      <c r="R16" s="29">
        <f t="shared" si="7"/>
        <v>1999</v>
      </c>
      <c r="S16" s="29">
        <f t="shared" si="7"/>
        <v>1976</v>
      </c>
      <c r="T16" s="29">
        <f t="shared" si="7"/>
        <v>1953</v>
      </c>
      <c r="U16" s="29">
        <f t="shared" si="7"/>
        <v>1930</v>
      </c>
      <c r="V16" s="29">
        <f t="shared" si="7"/>
        <v>1907</v>
      </c>
      <c r="W16" s="29">
        <f t="shared" si="7"/>
        <v>1884</v>
      </c>
      <c r="X16" s="29">
        <f t="shared" si="7"/>
        <v>1861</v>
      </c>
      <c r="Y16" s="29">
        <f t="shared" si="7"/>
        <v>1838</v>
      </c>
      <c r="Z16" s="29">
        <f t="shared" si="7"/>
        <v>1815</v>
      </c>
      <c r="AA16" s="29">
        <f t="shared" si="7"/>
        <v>1792</v>
      </c>
      <c r="AB16" s="29">
        <f t="shared" si="7"/>
        <v>1769</v>
      </c>
      <c r="AC16" s="29">
        <f t="shared" si="7"/>
        <v>1746</v>
      </c>
      <c r="AD16" s="29">
        <f t="shared" si="2"/>
        <v>1746</v>
      </c>
    </row>
    <row r="17" spans="1:30" x14ac:dyDescent="0.3">
      <c r="A17" s="10" t="s">
        <v>37</v>
      </c>
      <c r="B17" s="54">
        <v>92</v>
      </c>
      <c r="C17" s="54">
        <v>92</v>
      </c>
      <c r="D17" s="54">
        <v>92</v>
      </c>
      <c r="E17" s="54">
        <v>92</v>
      </c>
      <c r="F17" s="54">
        <v>92</v>
      </c>
      <c r="G17" s="54">
        <v>92</v>
      </c>
      <c r="H17" s="54">
        <v>92</v>
      </c>
      <c r="I17" s="54">
        <v>92</v>
      </c>
      <c r="J17" s="54">
        <v>92</v>
      </c>
      <c r="K17" s="54">
        <v>92</v>
      </c>
      <c r="L17" s="54">
        <v>92</v>
      </c>
      <c r="M17" s="54">
        <v>92</v>
      </c>
      <c r="N17" s="54">
        <v>92</v>
      </c>
      <c r="O17" s="54">
        <v>92</v>
      </c>
      <c r="P17" s="54">
        <v>92</v>
      </c>
      <c r="Q17" s="54">
        <v>92</v>
      </c>
      <c r="R17" s="54">
        <v>92</v>
      </c>
      <c r="S17" s="54">
        <v>92</v>
      </c>
      <c r="T17" s="54">
        <v>92</v>
      </c>
      <c r="U17" s="54">
        <v>92</v>
      </c>
      <c r="V17" s="54">
        <v>92</v>
      </c>
      <c r="W17" s="54">
        <v>92</v>
      </c>
      <c r="X17" s="54">
        <v>92</v>
      </c>
      <c r="Y17" s="54">
        <v>92</v>
      </c>
      <c r="Z17" s="54">
        <v>92</v>
      </c>
      <c r="AA17" s="54">
        <v>92</v>
      </c>
      <c r="AB17" s="54">
        <v>92</v>
      </c>
      <c r="AC17" s="54">
        <v>92</v>
      </c>
      <c r="AD17" s="55">
        <f t="shared" si="2"/>
        <v>92</v>
      </c>
    </row>
    <row r="18" spans="1:3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27"/>
    </row>
    <row r="19" spans="1:30" x14ac:dyDescent="0.3">
      <c r="A19" s="7" t="s">
        <v>4</v>
      </c>
      <c r="B19" s="70">
        <v>96592.639999999999</v>
      </c>
      <c r="C19" s="70">
        <v>96592.639999999999</v>
      </c>
      <c r="D19" s="70">
        <v>96592.639999999999</v>
      </c>
      <c r="E19" s="70">
        <v>96592.639999999999</v>
      </c>
      <c r="F19" s="70">
        <v>96592.639999999999</v>
      </c>
      <c r="G19" s="70">
        <v>96592.639999999999</v>
      </c>
      <c r="H19" s="70">
        <v>96592.639999999999</v>
      </c>
      <c r="I19" s="70">
        <v>96592.639999999999</v>
      </c>
      <c r="J19" s="70">
        <v>96592.639999999999</v>
      </c>
      <c r="K19" s="70">
        <v>96592.639999999999</v>
      </c>
      <c r="L19" s="70">
        <v>96592.639999999999</v>
      </c>
      <c r="M19" s="70">
        <v>96592.639999999999</v>
      </c>
      <c r="N19" s="70">
        <v>96592.639999999999</v>
      </c>
      <c r="O19" s="70">
        <v>96592.639999999999</v>
      </c>
      <c r="P19" s="70">
        <v>96592.639999999999</v>
      </c>
      <c r="Q19" s="70">
        <v>96592.639999999999</v>
      </c>
      <c r="R19" s="70">
        <v>96592.639999999999</v>
      </c>
      <c r="S19" s="70">
        <v>96592.639999999999</v>
      </c>
      <c r="T19" s="70">
        <v>96592.639999999999</v>
      </c>
      <c r="U19" s="70">
        <v>96592.639999999999</v>
      </c>
      <c r="V19" s="70">
        <v>96592.639999999999</v>
      </c>
      <c r="W19" s="70">
        <v>96592.639999999999</v>
      </c>
      <c r="X19" s="70">
        <v>96592.639999999999</v>
      </c>
      <c r="Y19" s="70">
        <v>96592.639999999999</v>
      </c>
      <c r="Z19" s="70">
        <v>96592.639999999999</v>
      </c>
      <c r="AA19" s="70">
        <v>96592.639999999999</v>
      </c>
      <c r="AB19" s="70">
        <v>96592.639999999999</v>
      </c>
      <c r="AC19" s="70">
        <v>96592.639999999999</v>
      </c>
      <c r="AD19" s="31">
        <f>SUM(B19:AC19)</f>
        <v>2704593.92</v>
      </c>
    </row>
    <row r="20" spans="1:30" x14ac:dyDescent="0.3">
      <c r="A20" s="12" t="s">
        <v>5</v>
      </c>
      <c r="B20" s="32">
        <f t="shared" ref="B20:AD20" si="8">B19/B4</f>
        <v>0.26783673469387753</v>
      </c>
      <c r="C20" s="32">
        <f t="shared" si="8"/>
        <v>0.26783673469387753</v>
      </c>
      <c r="D20" s="32">
        <f t="shared" si="8"/>
        <v>0.26783673469387753</v>
      </c>
      <c r="E20" s="32">
        <f t="shared" si="8"/>
        <v>0.26783673469387753</v>
      </c>
      <c r="F20" s="32">
        <f t="shared" si="8"/>
        <v>0.26783673469387753</v>
      </c>
      <c r="G20" s="32">
        <f t="shared" si="8"/>
        <v>0.26783673469387753</v>
      </c>
      <c r="H20" s="32">
        <f t="shared" si="8"/>
        <v>0.26783673469387753</v>
      </c>
      <c r="I20" s="32">
        <f t="shared" si="8"/>
        <v>0.26783673469387753</v>
      </c>
      <c r="J20" s="32">
        <f t="shared" si="8"/>
        <v>0.26783673469387753</v>
      </c>
      <c r="K20" s="32">
        <f t="shared" si="8"/>
        <v>0.26783673469387753</v>
      </c>
      <c r="L20" s="32">
        <f t="shared" si="8"/>
        <v>0.26783673469387753</v>
      </c>
      <c r="M20" s="32">
        <f t="shared" si="8"/>
        <v>0.26783673469387753</v>
      </c>
      <c r="N20" s="32">
        <f t="shared" si="8"/>
        <v>0.26783673469387753</v>
      </c>
      <c r="O20" s="32">
        <f t="shared" si="8"/>
        <v>0.26783673469387753</v>
      </c>
      <c r="P20" s="32">
        <f t="shared" si="8"/>
        <v>0.26783673469387753</v>
      </c>
      <c r="Q20" s="32">
        <f t="shared" si="8"/>
        <v>0.26783673469387753</v>
      </c>
      <c r="R20" s="32">
        <f t="shared" si="8"/>
        <v>0.26783673469387753</v>
      </c>
      <c r="S20" s="32">
        <f t="shared" si="8"/>
        <v>0.26783673469387753</v>
      </c>
      <c r="T20" s="32">
        <f t="shared" si="8"/>
        <v>0.26783673469387753</v>
      </c>
      <c r="U20" s="32">
        <f t="shared" si="8"/>
        <v>0.26783673469387753</v>
      </c>
      <c r="V20" s="32">
        <f t="shared" si="8"/>
        <v>0.26783673469387753</v>
      </c>
      <c r="W20" s="32">
        <f t="shared" si="8"/>
        <v>0.26783673469387753</v>
      </c>
      <c r="X20" s="32">
        <f t="shared" si="8"/>
        <v>0.26783673469387753</v>
      </c>
      <c r="Y20" s="32">
        <f t="shared" si="8"/>
        <v>0.26783673469387753</v>
      </c>
      <c r="Z20" s="32">
        <f t="shared" si="8"/>
        <v>0.26783673469387753</v>
      </c>
      <c r="AA20" s="32">
        <f t="shared" si="8"/>
        <v>0.26783673469387753</v>
      </c>
      <c r="AB20" s="32">
        <f t="shared" si="8"/>
        <v>0.26783673469387753</v>
      </c>
      <c r="AC20" s="32">
        <f t="shared" si="8"/>
        <v>0.26783673469387753</v>
      </c>
      <c r="AD20" s="33">
        <f t="shared" si="8"/>
        <v>0.26783673469387753</v>
      </c>
    </row>
    <row r="21" spans="1:3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7"/>
    </row>
    <row r="22" spans="1:30" x14ac:dyDescent="0.3">
      <c r="A22" s="7" t="s">
        <v>6</v>
      </c>
      <c r="B22" s="39">
        <f t="shared" ref="B22:AC22" si="9">B4-B19</f>
        <v>264047.35999999999</v>
      </c>
      <c r="C22" s="39">
        <f t="shared" si="9"/>
        <v>264047.35999999999</v>
      </c>
      <c r="D22" s="39">
        <f t="shared" si="9"/>
        <v>264047.35999999999</v>
      </c>
      <c r="E22" s="39">
        <f t="shared" si="9"/>
        <v>264047.35999999999</v>
      </c>
      <c r="F22" s="39">
        <f t="shared" si="9"/>
        <v>264047.35999999999</v>
      </c>
      <c r="G22" s="39">
        <f t="shared" si="9"/>
        <v>264047.35999999999</v>
      </c>
      <c r="H22" s="39">
        <f t="shared" si="9"/>
        <v>264047.35999999999</v>
      </c>
      <c r="I22" s="39">
        <f t="shared" si="9"/>
        <v>264047.35999999999</v>
      </c>
      <c r="J22" s="39">
        <f t="shared" si="9"/>
        <v>264047.35999999999</v>
      </c>
      <c r="K22" s="39">
        <f t="shared" si="9"/>
        <v>264047.35999999999</v>
      </c>
      <c r="L22" s="39">
        <f t="shared" si="9"/>
        <v>264047.35999999999</v>
      </c>
      <c r="M22" s="39">
        <f t="shared" si="9"/>
        <v>264047.35999999999</v>
      </c>
      <c r="N22" s="39">
        <f t="shared" si="9"/>
        <v>264047.35999999999</v>
      </c>
      <c r="O22" s="39">
        <f t="shared" si="9"/>
        <v>264047.35999999999</v>
      </c>
      <c r="P22" s="39">
        <f t="shared" si="9"/>
        <v>264047.35999999999</v>
      </c>
      <c r="Q22" s="39">
        <f t="shared" si="9"/>
        <v>264047.35999999999</v>
      </c>
      <c r="R22" s="39">
        <f t="shared" si="9"/>
        <v>264047.35999999999</v>
      </c>
      <c r="S22" s="39">
        <f t="shared" si="9"/>
        <v>264047.35999999999</v>
      </c>
      <c r="T22" s="39">
        <f t="shared" si="9"/>
        <v>264047.35999999999</v>
      </c>
      <c r="U22" s="39">
        <f t="shared" si="9"/>
        <v>264047.35999999999</v>
      </c>
      <c r="V22" s="39">
        <f t="shared" si="9"/>
        <v>264047.35999999999</v>
      </c>
      <c r="W22" s="39">
        <f t="shared" si="9"/>
        <v>264047.35999999999</v>
      </c>
      <c r="X22" s="39">
        <f t="shared" si="9"/>
        <v>264047.35999999999</v>
      </c>
      <c r="Y22" s="39">
        <f t="shared" si="9"/>
        <v>264047.35999999999</v>
      </c>
      <c r="Z22" s="39">
        <f t="shared" si="9"/>
        <v>264047.35999999999</v>
      </c>
      <c r="AA22" s="39">
        <f t="shared" si="9"/>
        <v>264047.35999999999</v>
      </c>
      <c r="AB22" s="39">
        <f t="shared" si="9"/>
        <v>264047.35999999999</v>
      </c>
      <c r="AC22" s="39">
        <f t="shared" si="9"/>
        <v>264047.35999999999</v>
      </c>
      <c r="AD22" s="39">
        <f>SUM(B22:AC22)</f>
        <v>7393326.0800000029</v>
      </c>
    </row>
    <row r="23" spans="1:30" x14ac:dyDescent="0.3">
      <c r="A23" s="12" t="s">
        <v>7</v>
      </c>
      <c r="B23" s="32">
        <f t="shared" ref="B23:AD23" si="10">B22/B4</f>
        <v>0.73216326530612241</v>
      </c>
      <c r="C23" s="32">
        <f t="shared" si="10"/>
        <v>0.73216326530612241</v>
      </c>
      <c r="D23" s="32">
        <f t="shared" si="10"/>
        <v>0.73216326530612241</v>
      </c>
      <c r="E23" s="32">
        <f t="shared" si="10"/>
        <v>0.73216326530612241</v>
      </c>
      <c r="F23" s="32">
        <f t="shared" si="10"/>
        <v>0.73216326530612241</v>
      </c>
      <c r="G23" s="32">
        <f t="shared" si="10"/>
        <v>0.73216326530612241</v>
      </c>
      <c r="H23" s="32">
        <f t="shared" si="10"/>
        <v>0.73216326530612241</v>
      </c>
      <c r="I23" s="32">
        <f t="shared" si="10"/>
        <v>0.73216326530612241</v>
      </c>
      <c r="J23" s="32">
        <f t="shared" si="10"/>
        <v>0.73216326530612241</v>
      </c>
      <c r="K23" s="32">
        <f t="shared" si="10"/>
        <v>0.73216326530612241</v>
      </c>
      <c r="L23" s="32">
        <f t="shared" si="10"/>
        <v>0.73216326530612241</v>
      </c>
      <c r="M23" s="32">
        <f t="shared" si="10"/>
        <v>0.73216326530612241</v>
      </c>
      <c r="N23" s="32">
        <f t="shared" si="10"/>
        <v>0.73216326530612241</v>
      </c>
      <c r="O23" s="32">
        <f t="shared" si="10"/>
        <v>0.73216326530612241</v>
      </c>
      <c r="P23" s="32">
        <f t="shared" si="10"/>
        <v>0.73216326530612241</v>
      </c>
      <c r="Q23" s="32">
        <f t="shared" si="10"/>
        <v>0.73216326530612241</v>
      </c>
      <c r="R23" s="32">
        <f t="shared" si="10"/>
        <v>0.73216326530612241</v>
      </c>
      <c r="S23" s="32">
        <f t="shared" si="10"/>
        <v>0.73216326530612241</v>
      </c>
      <c r="T23" s="32">
        <f t="shared" si="10"/>
        <v>0.73216326530612241</v>
      </c>
      <c r="U23" s="32">
        <f t="shared" si="10"/>
        <v>0.73216326530612241</v>
      </c>
      <c r="V23" s="32">
        <f t="shared" si="10"/>
        <v>0.73216326530612241</v>
      </c>
      <c r="W23" s="32">
        <f t="shared" si="10"/>
        <v>0.73216326530612241</v>
      </c>
      <c r="X23" s="32">
        <f t="shared" si="10"/>
        <v>0.73216326530612241</v>
      </c>
      <c r="Y23" s="32">
        <f t="shared" si="10"/>
        <v>0.73216326530612241</v>
      </c>
      <c r="Z23" s="32">
        <f t="shared" si="10"/>
        <v>0.73216326530612241</v>
      </c>
      <c r="AA23" s="32">
        <f t="shared" si="10"/>
        <v>0.73216326530612241</v>
      </c>
      <c r="AB23" s="32">
        <f t="shared" si="10"/>
        <v>0.73216326530612241</v>
      </c>
      <c r="AC23" s="32">
        <f t="shared" si="10"/>
        <v>0.73216326530612241</v>
      </c>
      <c r="AD23" s="33">
        <f t="shared" si="10"/>
        <v>0.73216326530612275</v>
      </c>
    </row>
    <row r="24" spans="1:3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7"/>
    </row>
    <row r="25" spans="1:30" x14ac:dyDescent="0.3">
      <c r="A25" s="7" t="s">
        <v>8</v>
      </c>
      <c r="B25" s="39">
        <f t="shared" ref="B25:AC25" si="11">B26+B32</f>
        <v>15490</v>
      </c>
      <c r="C25" s="48">
        <f t="shared" si="11"/>
        <v>2000</v>
      </c>
      <c r="D25" s="48">
        <f t="shared" si="11"/>
        <v>2000</v>
      </c>
      <c r="E25" s="48">
        <f t="shared" si="11"/>
        <v>2000</v>
      </c>
      <c r="F25" s="48">
        <f t="shared" si="11"/>
        <v>2000</v>
      </c>
      <c r="G25" s="48">
        <f t="shared" si="11"/>
        <v>2000</v>
      </c>
      <c r="H25" s="48">
        <f t="shared" si="11"/>
        <v>2000</v>
      </c>
      <c r="I25" s="48">
        <f t="shared" si="11"/>
        <v>2000</v>
      </c>
      <c r="J25" s="48">
        <f t="shared" si="11"/>
        <v>2000</v>
      </c>
      <c r="K25" s="48">
        <f t="shared" si="11"/>
        <v>1910000</v>
      </c>
      <c r="L25" s="48">
        <f t="shared" si="11"/>
        <v>2000</v>
      </c>
      <c r="M25" s="48">
        <f t="shared" si="11"/>
        <v>2000</v>
      </c>
      <c r="N25" s="48">
        <f t="shared" si="11"/>
        <v>2000</v>
      </c>
      <c r="O25" s="48">
        <f t="shared" si="11"/>
        <v>2000</v>
      </c>
      <c r="P25" s="48">
        <f t="shared" si="11"/>
        <v>2000</v>
      </c>
      <c r="Q25" s="48">
        <f t="shared" si="11"/>
        <v>10940</v>
      </c>
      <c r="R25" s="48">
        <f t="shared" si="11"/>
        <v>4990</v>
      </c>
      <c r="S25" s="48">
        <f t="shared" si="11"/>
        <v>6490</v>
      </c>
      <c r="T25" s="48">
        <f t="shared" si="11"/>
        <v>4990</v>
      </c>
      <c r="U25" s="48">
        <f t="shared" si="11"/>
        <v>2000</v>
      </c>
      <c r="V25" s="48">
        <f t="shared" si="11"/>
        <v>2000</v>
      </c>
      <c r="W25" s="48">
        <f t="shared" si="11"/>
        <v>2000</v>
      </c>
      <c r="X25" s="48">
        <f t="shared" si="11"/>
        <v>2000</v>
      </c>
      <c r="Y25" s="48">
        <f t="shared" si="11"/>
        <v>2000</v>
      </c>
      <c r="Z25" s="48">
        <f t="shared" si="11"/>
        <v>1910000</v>
      </c>
      <c r="AA25" s="48">
        <f t="shared" si="11"/>
        <v>2000</v>
      </c>
      <c r="AB25" s="48">
        <f t="shared" si="11"/>
        <v>2000</v>
      </c>
      <c r="AC25" s="48">
        <f t="shared" si="11"/>
        <v>19000</v>
      </c>
      <c r="AD25" s="48">
        <f>SUM(B25:AC25)</f>
        <v>3921900</v>
      </c>
    </row>
    <row r="26" spans="1:30" x14ac:dyDescent="0.3">
      <c r="A26" s="15" t="s">
        <v>10</v>
      </c>
      <c r="B26" s="16">
        <f>SUM(B27:B30)</f>
        <v>2000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>
        <f>SUM(AC27:AC30)</f>
        <v>17000</v>
      </c>
      <c r="AD26" s="56">
        <f>SUM(B26:AC26)</f>
        <v>19000</v>
      </c>
    </row>
    <row r="27" spans="1:30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2">
        <v>17000</v>
      </c>
      <c r="AD27" s="19">
        <f>SUM(B27:AC27)</f>
        <v>17000</v>
      </c>
    </row>
    <row r="28" spans="1:30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3">
        <f>SUM(B28:AC28)</f>
        <v>2000</v>
      </c>
    </row>
    <row r="29" spans="1:30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7"/>
    </row>
    <row r="30" spans="1:30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7"/>
    </row>
    <row r="31" spans="1:3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7"/>
    </row>
    <row r="32" spans="1:30" x14ac:dyDescent="0.3">
      <c r="A32" s="15" t="s">
        <v>15</v>
      </c>
      <c r="B32" s="16">
        <f t="shared" ref="B32:AC32" si="12">SUM(B33:B38)</f>
        <v>13490</v>
      </c>
      <c r="C32" s="16">
        <f t="shared" si="12"/>
        <v>2000</v>
      </c>
      <c r="D32" s="16">
        <f t="shared" si="12"/>
        <v>2000</v>
      </c>
      <c r="E32" s="16">
        <f t="shared" si="12"/>
        <v>2000</v>
      </c>
      <c r="F32" s="16">
        <f t="shared" si="12"/>
        <v>2000</v>
      </c>
      <c r="G32" s="16">
        <f t="shared" si="12"/>
        <v>2000</v>
      </c>
      <c r="H32" s="16">
        <f t="shared" si="12"/>
        <v>2000</v>
      </c>
      <c r="I32" s="16">
        <f t="shared" si="12"/>
        <v>2000</v>
      </c>
      <c r="J32" s="16">
        <f t="shared" si="12"/>
        <v>2000</v>
      </c>
      <c r="K32" s="16">
        <f>SUM(K33:K38)</f>
        <v>1910000</v>
      </c>
      <c r="L32" s="16">
        <f>SUM(L33:L38)</f>
        <v>2000</v>
      </c>
      <c r="M32" s="16">
        <f t="shared" si="12"/>
        <v>2000</v>
      </c>
      <c r="N32" s="16">
        <f t="shared" si="12"/>
        <v>2000</v>
      </c>
      <c r="O32" s="16">
        <f t="shared" si="12"/>
        <v>2000</v>
      </c>
      <c r="P32" s="16">
        <f t="shared" si="12"/>
        <v>2000</v>
      </c>
      <c r="Q32" s="16">
        <f t="shared" si="12"/>
        <v>10940</v>
      </c>
      <c r="R32" s="16">
        <f t="shared" si="12"/>
        <v>4990</v>
      </c>
      <c r="S32" s="16">
        <f t="shared" si="12"/>
        <v>6490</v>
      </c>
      <c r="T32" s="16">
        <f t="shared" si="12"/>
        <v>4990</v>
      </c>
      <c r="U32" s="16">
        <f t="shared" si="12"/>
        <v>2000</v>
      </c>
      <c r="V32" s="16">
        <f t="shared" si="12"/>
        <v>2000</v>
      </c>
      <c r="W32" s="16">
        <f t="shared" si="12"/>
        <v>2000</v>
      </c>
      <c r="X32" s="16">
        <f t="shared" si="12"/>
        <v>2000</v>
      </c>
      <c r="Y32" s="16">
        <f t="shared" si="12"/>
        <v>2000</v>
      </c>
      <c r="Z32" s="16">
        <f>SUM(Z33:Z38)</f>
        <v>1910000</v>
      </c>
      <c r="AA32" s="16">
        <f>SUM(AA33:AA38)</f>
        <v>2000</v>
      </c>
      <c r="AB32" s="16">
        <f t="shared" si="12"/>
        <v>2000</v>
      </c>
      <c r="AC32" s="16">
        <f t="shared" si="12"/>
        <v>2000</v>
      </c>
      <c r="AD32" s="42">
        <f>SUM(AD33:AD38)</f>
        <v>3902900</v>
      </c>
    </row>
    <row r="33" spans="1:30" x14ac:dyDescent="0.3">
      <c r="A33" s="3" t="s">
        <v>16</v>
      </c>
      <c r="B33" s="3"/>
      <c r="C33" s="22"/>
      <c r="D33" s="3"/>
      <c r="E33" s="3"/>
      <c r="F33" s="3"/>
      <c r="G33" s="3"/>
      <c r="H33" s="3"/>
      <c r="I33" s="3"/>
      <c r="J33" s="22"/>
      <c r="K33" s="22">
        <v>1908000</v>
      </c>
      <c r="L33" s="18"/>
      <c r="M33" s="3"/>
      <c r="N33" s="22"/>
      <c r="O33" s="3"/>
      <c r="P33" s="3"/>
      <c r="Q33" s="3"/>
      <c r="R33" s="3"/>
      <c r="S33" s="3"/>
      <c r="T33" s="3"/>
      <c r="U33" s="3"/>
      <c r="V33" s="3"/>
      <c r="W33" s="3"/>
      <c r="X33" s="3"/>
      <c r="Y33" s="22"/>
      <c r="Z33" s="22">
        <v>1908000</v>
      </c>
      <c r="AA33" s="18"/>
      <c r="AB33" s="3"/>
      <c r="AC33" s="22"/>
      <c r="AD33" s="19">
        <f>SUM(B33:AC33)</f>
        <v>3816000</v>
      </c>
    </row>
    <row r="34" spans="1:30" x14ac:dyDescent="0.3">
      <c r="A34" s="3" t="s">
        <v>17</v>
      </c>
      <c r="B34" s="44"/>
      <c r="C34" s="44"/>
      <c r="D34" s="44"/>
      <c r="E34" s="44"/>
      <c r="F34" s="44"/>
      <c r="G34" s="44"/>
      <c r="H34" s="44"/>
      <c r="I34" s="44"/>
      <c r="J34" s="3"/>
      <c r="K34" s="3"/>
      <c r="L34" s="3"/>
      <c r="M34" s="3"/>
      <c r="N34" s="3"/>
      <c r="O34" s="44"/>
      <c r="P34" s="3"/>
      <c r="Q34" s="3"/>
      <c r="R34" s="3"/>
      <c r="S34" s="44"/>
      <c r="T34" s="3"/>
      <c r="U34" s="3"/>
      <c r="V34" s="3"/>
      <c r="W34" s="3"/>
      <c r="X34" s="3"/>
      <c r="Y34" s="3"/>
      <c r="Z34" s="3"/>
      <c r="AA34" s="3"/>
      <c r="AB34" s="3"/>
      <c r="AC34" s="3"/>
      <c r="AD34" s="27"/>
    </row>
    <row r="35" spans="1:30" x14ac:dyDescent="0.3">
      <c r="A35" s="3" t="s">
        <v>18</v>
      </c>
      <c r="B35" s="18">
        <v>1490</v>
      </c>
      <c r="C35" s="3"/>
      <c r="D35" s="22"/>
      <c r="E35" s="22"/>
      <c r="F35" s="22"/>
      <c r="G35" s="22"/>
      <c r="H35" s="3"/>
      <c r="Q35" s="22">
        <v>4470</v>
      </c>
      <c r="R35" s="22">
        <v>1490</v>
      </c>
      <c r="S35" s="22">
        <v>1490</v>
      </c>
      <c r="T35" s="18">
        <v>1490</v>
      </c>
      <c r="U35" s="18"/>
      <c r="V35" s="22"/>
      <c r="W35" s="3"/>
      <c r="X35" s="3"/>
      <c r="Y35" s="3"/>
      <c r="Z35" s="3"/>
      <c r="AA35" s="3"/>
      <c r="AB35" s="3"/>
      <c r="AC35" s="3"/>
      <c r="AD35" s="61">
        <f>SUM(B35:AC35)</f>
        <v>10430</v>
      </c>
    </row>
    <row r="36" spans="1:30" x14ac:dyDescent="0.3">
      <c r="A36" s="3" t="s">
        <v>19</v>
      </c>
      <c r="B36" s="62"/>
      <c r="C36" s="3"/>
      <c r="D36" s="3"/>
      <c r="E36" s="3"/>
      <c r="F36" s="3"/>
      <c r="G36" s="3"/>
      <c r="H36" s="3"/>
      <c r="I36" s="22"/>
      <c r="J36" s="22"/>
      <c r="K36" s="22"/>
      <c r="L36" s="3"/>
      <c r="M36" s="3"/>
      <c r="N36" s="3"/>
      <c r="O36" s="3"/>
      <c r="P36" s="3"/>
      <c r="Q36" s="62"/>
      <c r="R36" s="62"/>
      <c r="S36" s="62"/>
      <c r="T36" s="62"/>
      <c r="U36" s="62"/>
      <c r="V36" s="62"/>
      <c r="W36" s="3"/>
      <c r="X36" s="3"/>
      <c r="Y36" s="3"/>
      <c r="Z36" s="3"/>
      <c r="AA36" s="3"/>
      <c r="AB36" s="3"/>
      <c r="AC36" s="3"/>
      <c r="AD36" s="27"/>
    </row>
    <row r="37" spans="1:30" x14ac:dyDescent="0.3">
      <c r="A37" s="3" t="s">
        <v>20</v>
      </c>
      <c r="B37" s="18">
        <v>2000</v>
      </c>
      <c r="C37" s="3"/>
      <c r="D37" s="3"/>
      <c r="E37" s="3"/>
      <c r="F37" s="3"/>
      <c r="G37" s="22"/>
      <c r="H37" s="22"/>
      <c r="I37" s="22"/>
      <c r="J37" s="22"/>
      <c r="K37" s="22"/>
      <c r="L37" s="3"/>
      <c r="M37" s="3"/>
      <c r="N37" s="3"/>
      <c r="O37" s="3"/>
      <c r="P37" s="3"/>
      <c r="Q37" s="18">
        <v>4470</v>
      </c>
      <c r="R37" s="18">
        <v>1500</v>
      </c>
      <c r="S37" s="18">
        <v>3000</v>
      </c>
      <c r="T37" s="18">
        <v>1500</v>
      </c>
      <c r="U37" s="18"/>
      <c r="V37" s="18"/>
      <c r="W37" s="3"/>
      <c r="X37" s="3"/>
      <c r="Y37" s="3"/>
      <c r="Z37" s="3"/>
      <c r="AA37" s="3"/>
      <c r="AB37" s="3"/>
      <c r="AC37" s="3"/>
      <c r="AD37" s="23">
        <f>SUM(B37:AC37)</f>
        <v>12470</v>
      </c>
    </row>
    <row r="38" spans="1:30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3">
        <f>SUM(B38:AC38)</f>
        <v>64000</v>
      </c>
    </row>
    <row r="39" spans="1:3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7"/>
    </row>
    <row r="40" spans="1:3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7"/>
    </row>
    <row r="41" spans="1:30" x14ac:dyDescent="0.3">
      <c r="A41" s="10" t="s">
        <v>22</v>
      </c>
      <c r="B41" s="24">
        <f t="shared" ref="B41:AC41" si="13">B22-B25</f>
        <v>248557.36</v>
      </c>
      <c r="C41" s="24">
        <f t="shared" si="13"/>
        <v>262047.35999999999</v>
      </c>
      <c r="D41" s="24">
        <f t="shared" si="13"/>
        <v>262047.35999999999</v>
      </c>
      <c r="E41" s="24">
        <f t="shared" si="13"/>
        <v>262047.35999999999</v>
      </c>
      <c r="F41" s="24">
        <f t="shared" si="13"/>
        <v>262047.35999999999</v>
      </c>
      <c r="G41" s="24">
        <f t="shared" si="13"/>
        <v>262047.35999999999</v>
      </c>
      <c r="H41" s="24">
        <f t="shared" si="13"/>
        <v>262047.35999999999</v>
      </c>
      <c r="I41" s="24">
        <f t="shared" si="13"/>
        <v>262047.35999999999</v>
      </c>
      <c r="J41" s="24">
        <f t="shared" si="13"/>
        <v>262047.35999999999</v>
      </c>
      <c r="K41" s="24">
        <f t="shared" si="13"/>
        <v>-1645952.6400000001</v>
      </c>
      <c r="L41" s="24">
        <f t="shared" si="13"/>
        <v>262047.35999999999</v>
      </c>
      <c r="M41" s="24">
        <f t="shared" si="13"/>
        <v>262047.35999999999</v>
      </c>
      <c r="N41" s="24">
        <f t="shared" si="13"/>
        <v>262047.35999999999</v>
      </c>
      <c r="O41" s="24">
        <f t="shared" si="13"/>
        <v>262047.35999999999</v>
      </c>
      <c r="P41" s="24">
        <f t="shared" si="13"/>
        <v>262047.35999999999</v>
      </c>
      <c r="Q41" s="24">
        <f t="shared" si="13"/>
        <v>253107.36</v>
      </c>
      <c r="R41" s="24">
        <f t="shared" si="13"/>
        <v>259057.36</v>
      </c>
      <c r="S41" s="24">
        <f t="shared" si="13"/>
        <v>257557.36</v>
      </c>
      <c r="T41" s="24">
        <f t="shared" si="13"/>
        <v>259057.36</v>
      </c>
      <c r="U41" s="24">
        <f t="shared" si="13"/>
        <v>262047.35999999999</v>
      </c>
      <c r="V41" s="24">
        <f t="shared" si="13"/>
        <v>262047.35999999999</v>
      </c>
      <c r="W41" s="24">
        <f t="shared" si="13"/>
        <v>262047.35999999999</v>
      </c>
      <c r="X41" s="24">
        <f t="shared" si="13"/>
        <v>262047.35999999999</v>
      </c>
      <c r="Y41" s="24">
        <f t="shared" si="13"/>
        <v>262047.35999999999</v>
      </c>
      <c r="Z41" s="24">
        <f t="shared" si="13"/>
        <v>-1645952.6400000001</v>
      </c>
      <c r="AA41" s="24">
        <f t="shared" si="13"/>
        <v>262047.35999999999</v>
      </c>
      <c r="AB41" s="24">
        <f t="shared" si="13"/>
        <v>262047.35999999999</v>
      </c>
      <c r="AC41" s="24">
        <f t="shared" si="13"/>
        <v>245047.36</v>
      </c>
      <c r="AD41" s="24">
        <f>SUM(B41:AC41)</f>
        <v>3471426.0799999973</v>
      </c>
    </row>
    <row r="42" spans="1:3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27"/>
    </row>
    <row r="43" spans="1:30" x14ac:dyDescent="0.3">
      <c r="A43" s="7" t="s">
        <v>23</v>
      </c>
      <c r="B43" s="13">
        <f t="shared" ref="B43:AC43" si="14">SUM(B44:B47)</f>
        <v>21638.399999999998</v>
      </c>
      <c r="C43" s="39">
        <f t="shared" si="14"/>
        <v>21638.399999999998</v>
      </c>
      <c r="D43" s="39">
        <f t="shared" si="14"/>
        <v>21638.399999999998</v>
      </c>
      <c r="E43" s="39">
        <f t="shared" si="14"/>
        <v>21638.399999999998</v>
      </c>
      <c r="F43" s="39">
        <f t="shared" si="14"/>
        <v>21638.399999999998</v>
      </c>
      <c r="G43" s="39">
        <f t="shared" si="14"/>
        <v>21638.399999999998</v>
      </c>
      <c r="H43" s="39">
        <f t="shared" si="14"/>
        <v>21638.399999999998</v>
      </c>
      <c r="I43" s="39">
        <f t="shared" si="14"/>
        <v>21638.399999999998</v>
      </c>
      <c r="J43" s="39">
        <f t="shared" si="14"/>
        <v>21638.399999999998</v>
      </c>
      <c r="K43" s="39">
        <f t="shared" si="14"/>
        <v>21638.399999999998</v>
      </c>
      <c r="L43" s="39">
        <f t="shared" si="14"/>
        <v>21638.399999999998</v>
      </c>
      <c r="M43" s="39">
        <f t="shared" si="14"/>
        <v>21638.399999999998</v>
      </c>
      <c r="N43" s="39">
        <f t="shared" si="14"/>
        <v>21638.399999999998</v>
      </c>
      <c r="O43" s="39">
        <f t="shared" si="14"/>
        <v>21638.399999999998</v>
      </c>
      <c r="P43" s="39">
        <f t="shared" si="14"/>
        <v>21638.399999999998</v>
      </c>
      <c r="Q43" s="39">
        <f t="shared" si="14"/>
        <v>21638.399999999998</v>
      </c>
      <c r="R43" s="39">
        <f t="shared" si="14"/>
        <v>21638.399999999998</v>
      </c>
      <c r="S43" s="39">
        <f t="shared" si="14"/>
        <v>21638.399999999998</v>
      </c>
      <c r="T43" s="39">
        <f t="shared" si="14"/>
        <v>21638.399999999998</v>
      </c>
      <c r="U43" s="39">
        <f t="shared" si="14"/>
        <v>21638.399999999998</v>
      </c>
      <c r="V43" s="39">
        <f t="shared" si="14"/>
        <v>21638.399999999998</v>
      </c>
      <c r="W43" s="39">
        <f t="shared" si="14"/>
        <v>21638.399999999998</v>
      </c>
      <c r="X43" s="39">
        <f t="shared" si="14"/>
        <v>21638.399999999998</v>
      </c>
      <c r="Y43" s="39">
        <f t="shared" si="14"/>
        <v>21638.399999999998</v>
      </c>
      <c r="Z43" s="39">
        <f t="shared" si="14"/>
        <v>21638.399999999998</v>
      </c>
      <c r="AA43" s="39">
        <f t="shared" si="14"/>
        <v>21638.399999999998</v>
      </c>
      <c r="AB43" s="39">
        <f t="shared" si="14"/>
        <v>21638.399999999998</v>
      </c>
      <c r="AC43" s="39">
        <f t="shared" si="14"/>
        <v>21638.399999999998</v>
      </c>
      <c r="AD43" s="13">
        <f>SUM(B43:AC43)</f>
        <v>605875.2000000003</v>
      </c>
    </row>
    <row r="44" spans="1:30" x14ac:dyDescent="0.3">
      <c r="A44" s="3" t="s">
        <v>32</v>
      </c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3"/>
    </row>
    <row r="45" spans="1:30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27"/>
    </row>
    <row r="46" spans="1:30" x14ac:dyDescent="0.3">
      <c r="A46" s="3" t="s">
        <v>24</v>
      </c>
      <c r="B46" s="29">
        <f>6%*B4</f>
        <v>21638.399999999998</v>
      </c>
      <c r="C46" s="29">
        <f>6%*C4</f>
        <v>21638.399999999998</v>
      </c>
      <c r="D46" s="29">
        <f>6%*D4</f>
        <v>21638.399999999998</v>
      </c>
      <c r="E46" s="29">
        <f>6%*E4</f>
        <v>21638.399999999998</v>
      </c>
      <c r="F46" s="29">
        <f>6%*F4</f>
        <v>21638.399999999998</v>
      </c>
      <c r="G46" s="29">
        <f>6%*G4</f>
        <v>21638.399999999998</v>
      </c>
      <c r="H46" s="29">
        <f>6%*H4</f>
        <v>21638.399999999998</v>
      </c>
      <c r="I46" s="29">
        <f>6%*I4</f>
        <v>21638.399999999998</v>
      </c>
      <c r="J46" s="29">
        <f>6%*J4</f>
        <v>21638.399999999998</v>
      </c>
      <c r="K46" s="29">
        <f>6%*K4</f>
        <v>21638.399999999998</v>
      </c>
      <c r="L46" s="29">
        <f>6%*L4</f>
        <v>21638.399999999998</v>
      </c>
      <c r="M46" s="29">
        <f>6%*M4</f>
        <v>21638.399999999998</v>
      </c>
      <c r="N46" s="29">
        <f>6%*N4</f>
        <v>21638.399999999998</v>
      </c>
      <c r="O46" s="29">
        <f>6%*O4</f>
        <v>21638.399999999998</v>
      </c>
      <c r="P46" s="29">
        <f>6%*P4</f>
        <v>21638.399999999998</v>
      </c>
      <c r="Q46" s="29">
        <f>6%*Q4</f>
        <v>21638.399999999998</v>
      </c>
      <c r="R46" s="29">
        <f>6%*R4</f>
        <v>21638.399999999998</v>
      </c>
      <c r="S46" s="29">
        <f>6%*S4</f>
        <v>21638.399999999998</v>
      </c>
      <c r="T46" s="29">
        <f>6%*T4</f>
        <v>21638.399999999998</v>
      </c>
      <c r="U46" s="29">
        <f>6%*U4</f>
        <v>21638.399999999998</v>
      </c>
      <c r="V46" s="29">
        <f>6%*V4</f>
        <v>21638.399999999998</v>
      </c>
      <c r="W46" s="29">
        <f>6%*W4</f>
        <v>21638.399999999998</v>
      </c>
      <c r="X46" s="29">
        <f>6%*X4</f>
        <v>21638.399999999998</v>
      </c>
      <c r="Y46" s="29">
        <f>6%*Y4</f>
        <v>21638.399999999998</v>
      </c>
      <c r="Z46" s="29">
        <f>6%*Z4</f>
        <v>21638.399999999998</v>
      </c>
      <c r="AA46" s="29">
        <f>6%*AA4</f>
        <v>21638.399999999998</v>
      </c>
      <c r="AB46" s="29">
        <f>6%*AB4</f>
        <v>21638.399999999998</v>
      </c>
      <c r="AC46" s="29">
        <f>6%*AC4</f>
        <v>21638.399999999998</v>
      </c>
      <c r="AD46" s="23">
        <f>SUM(B46:AC46)</f>
        <v>605875.2000000003</v>
      </c>
    </row>
    <row r="47" spans="1:30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9"/>
    </row>
    <row r="48" spans="1:30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9"/>
    </row>
    <row r="49" spans="1:30" x14ac:dyDescent="0.3">
      <c r="A49" s="10" t="s">
        <v>26</v>
      </c>
      <c r="B49" s="64">
        <f t="shared" ref="B49:AC49" si="15">B41-B43</f>
        <v>226918.96</v>
      </c>
      <c r="C49" s="64">
        <f t="shared" si="15"/>
        <v>240408.95999999999</v>
      </c>
      <c r="D49" s="64">
        <f t="shared" si="15"/>
        <v>240408.95999999999</v>
      </c>
      <c r="E49" s="64">
        <f t="shared" si="15"/>
        <v>240408.95999999999</v>
      </c>
      <c r="F49" s="64">
        <f t="shared" si="15"/>
        <v>240408.95999999999</v>
      </c>
      <c r="G49" s="64">
        <f t="shared" si="15"/>
        <v>240408.95999999999</v>
      </c>
      <c r="H49" s="64">
        <f t="shared" si="15"/>
        <v>240408.95999999999</v>
      </c>
      <c r="I49" s="64">
        <f t="shared" si="15"/>
        <v>240408.95999999999</v>
      </c>
      <c r="J49" s="64">
        <f t="shared" si="15"/>
        <v>240408.95999999999</v>
      </c>
      <c r="K49" s="64">
        <f t="shared" si="15"/>
        <v>-1667591.04</v>
      </c>
      <c r="L49" s="64">
        <f t="shared" si="15"/>
        <v>240408.95999999999</v>
      </c>
      <c r="M49" s="64">
        <f t="shared" si="15"/>
        <v>240408.95999999999</v>
      </c>
      <c r="N49" s="64">
        <f t="shared" si="15"/>
        <v>240408.95999999999</v>
      </c>
      <c r="O49" s="64">
        <f t="shared" si="15"/>
        <v>240408.95999999999</v>
      </c>
      <c r="P49" s="64">
        <f t="shared" si="15"/>
        <v>240408.95999999999</v>
      </c>
      <c r="Q49" s="64">
        <f t="shared" si="15"/>
        <v>231468.96</v>
      </c>
      <c r="R49" s="64">
        <f t="shared" si="15"/>
        <v>237418.96</v>
      </c>
      <c r="S49" s="64">
        <f t="shared" si="15"/>
        <v>235918.96</v>
      </c>
      <c r="T49" s="64">
        <f t="shared" si="15"/>
        <v>237418.96</v>
      </c>
      <c r="U49" s="64">
        <f t="shared" si="15"/>
        <v>240408.95999999999</v>
      </c>
      <c r="V49" s="64">
        <f t="shared" si="15"/>
        <v>240408.95999999999</v>
      </c>
      <c r="W49" s="64">
        <f t="shared" si="15"/>
        <v>240408.95999999999</v>
      </c>
      <c r="X49" s="64">
        <f t="shared" si="15"/>
        <v>240408.95999999999</v>
      </c>
      <c r="Y49" s="64">
        <f t="shared" si="15"/>
        <v>240408.95999999999</v>
      </c>
      <c r="Z49" s="64">
        <f t="shared" si="15"/>
        <v>-1667591.04</v>
      </c>
      <c r="AA49" s="64">
        <f t="shared" si="15"/>
        <v>240408.95999999999</v>
      </c>
      <c r="AB49" s="64">
        <f t="shared" si="15"/>
        <v>240408.95999999999</v>
      </c>
      <c r="AC49" s="64">
        <f t="shared" si="15"/>
        <v>223408.96</v>
      </c>
      <c r="AD49" s="64">
        <f>AD41-AD43</f>
        <v>2865550.8799999971</v>
      </c>
    </row>
    <row r="50" spans="1:3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3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3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30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</sheetData>
  <mergeCells count="3">
    <mergeCell ref="B1:AC1"/>
    <mergeCell ref="AD1:AD2"/>
    <mergeCell ref="B3:AC3"/>
  </mergeCells>
  <conditionalFormatting sqref="B11:AD11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AD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7:AC17">
    <cfRule type="colorScale" priority="2">
      <colorScale>
        <cfvo type="min"/>
        <cfvo type="max"/>
        <color rgb="FFFFEF9C"/>
        <color rgb="FF63BE7B"/>
      </colorScale>
    </cfRule>
  </conditionalFormatting>
  <conditionalFormatting sqref="B17:AD1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4.5546875" bestFit="1" customWidth="1"/>
    <col min="3" max="9" width="14.109375" bestFit="1" customWidth="1"/>
    <col min="10" max="10" width="14.5546875" bestFit="1" customWidth="1"/>
    <col min="11" max="13" width="14.109375" bestFit="1" customWidth="1"/>
    <col min="14" max="14" width="14.5546875" bestFit="1" customWidth="1"/>
    <col min="15" max="15" width="14.109375" bestFit="1" customWidth="1"/>
    <col min="16" max="16" width="14.5546875" bestFit="1" customWidth="1"/>
    <col min="17" max="23" width="14.109375" bestFit="1" customWidth="1"/>
    <col min="24" max="24" width="14.109375" customWidth="1"/>
    <col min="25" max="25" width="14.109375" bestFit="1" customWidth="1"/>
    <col min="26" max="26" width="14.109375" customWidth="1"/>
    <col min="27" max="29" width="14.109375" bestFit="1" customWidth="1"/>
    <col min="30" max="30" width="16.33203125" bestFit="1" customWidth="1"/>
    <col min="31" max="31" width="14.109375" bestFit="1" customWidth="1"/>
    <col min="32" max="32" width="15.77734375" bestFit="1" customWidth="1"/>
    <col min="33" max="33" width="15.77734375" customWidth="1"/>
  </cols>
  <sheetData>
    <row r="1" spans="1:33" x14ac:dyDescent="0.3">
      <c r="A1" s="3"/>
      <c r="B1" s="84">
        <v>44986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44621</v>
      </c>
      <c r="C2" s="4">
        <v>44622</v>
      </c>
      <c r="D2" s="4">
        <v>44623</v>
      </c>
      <c r="E2" s="4">
        <v>44624</v>
      </c>
      <c r="F2" s="4">
        <v>44625</v>
      </c>
      <c r="G2" s="4">
        <v>44626</v>
      </c>
      <c r="H2" s="4">
        <v>44627</v>
      </c>
      <c r="I2" s="4">
        <v>44628</v>
      </c>
      <c r="J2" s="4">
        <v>44629</v>
      </c>
      <c r="K2" s="4">
        <v>44630</v>
      </c>
      <c r="L2" s="4">
        <v>44631</v>
      </c>
      <c r="M2" s="4">
        <v>44632</v>
      </c>
      <c r="N2" s="4">
        <v>44633</v>
      </c>
      <c r="O2" s="4">
        <v>44634</v>
      </c>
      <c r="P2" s="4">
        <v>44635</v>
      </c>
      <c r="Q2" s="4">
        <v>44636</v>
      </c>
      <c r="R2" s="4">
        <v>44637</v>
      </c>
      <c r="S2" s="4">
        <v>44638</v>
      </c>
      <c r="T2" s="4">
        <v>44639</v>
      </c>
      <c r="U2" s="4">
        <v>44640</v>
      </c>
      <c r="V2" s="4">
        <v>44641</v>
      </c>
      <c r="W2" s="4">
        <v>44642</v>
      </c>
      <c r="X2" s="4">
        <v>44643</v>
      </c>
      <c r="Y2" s="4">
        <v>44644</v>
      </c>
      <c r="Z2" s="4">
        <v>44645</v>
      </c>
      <c r="AA2" s="4">
        <v>44646</v>
      </c>
      <c r="AB2" s="4">
        <v>44647</v>
      </c>
      <c r="AC2" s="4">
        <v>44648</v>
      </c>
      <c r="AD2" s="4">
        <v>44649</v>
      </c>
      <c r="AE2" s="4">
        <v>44650</v>
      </c>
      <c r="AF2" s="4">
        <v>44651</v>
      </c>
      <c r="AG2" s="86"/>
    </row>
    <row r="3" spans="1:33" x14ac:dyDescent="0.3">
      <c r="A3" s="5" t="s">
        <v>30</v>
      </c>
      <c r="B3" s="87">
        <v>11725440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11725440</v>
      </c>
    </row>
    <row r="4" spans="1:33" x14ac:dyDescent="0.3">
      <c r="A4" s="7" t="s">
        <v>29</v>
      </c>
      <c r="B4" s="13">
        <f t="shared" ref="B4:AF4" si="0">SUM(B5:B8)</f>
        <v>378240</v>
      </c>
      <c r="C4" s="13">
        <f t="shared" si="0"/>
        <v>378240</v>
      </c>
      <c r="D4" s="13">
        <f t="shared" si="0"/>
        <v>378240</v>
      </c>
      <c r="E4" s="13">
        <f t="shared" si="0"/>
        <v>378240</v>
      </c>
      <c r="F4" s="13">
        <f t="shared" si="0"/>
        <v>378240</v>
      </c>
      <c r="G4" s="13">
        <f t="shared" si="0"/>
        <v>378240</v>
      </c>
      <c r="H4" s="13">
        <f t="shared" si="0"/>
        <v>378240</v>
      </c>
      <c r="I4" s="13">
        <f t="shared" si="0"/>
        <v>378240</v>
      </c>
      <c r="J4" s="13">
        <f t="shared" si="0"/>
        <v>378240</v>
      </c>
      <c r="K4" s="13">
        <f t="shared" si="0"/>
        <v>378240</v>
      </c>
      <c r="L4" s="13">
        <f t="shared" si="0"/>
        <v>378240</v>
      </c>
      <c r="M4" s="13">
        <f t="shared" si="0"/>
        <v>378240</v>
      </c>
      <c r="N4" s="13">
        <f t="shared" si="0"/>
        <v>378240</v>
      </c>
      <c r="O4" s="13">
        <f t="shared" si="0"/>
        <v>378240</v>
      </c>
      <c r="P4" s="13">
        <f t="shared" si="0"/>
        <v>378240</v>
      </c>
      <c r="Q4" s="13">
        <f t="shared" si="0"/>
        <v>378240</v>
      </c>
      <c r="R4" s="13">
        <f t="shared" si="0"/>
        <v>378240</v>
      </c>
      <c r="S4" s="13">
        <f t="shared" si="0"/>
        <v>378240</v>
      </c>
      <c r="T4" s="13">
        <f t="shared" si="0"/>
        <v>378240</v>
      </c>
      <c r="U4" s="13">
        <f t="shared" si="0"/>
        <v>378240</v>
      </c>
      <c r="V4" s="13">
        <f t="shared" si="0"/>
        <v>378240</v>
      </c>
      <c r="W4" s="13">
        <f t="shared" si="0"/>
        <v>378240</v>
      </c>
      <c r="X4" s="13">
        <f t="shared" si="0"/>
        <v>378240</v>
      </c>
      <c r="Y4" s="13">
        <f t="shared" si="0"/>
        <v>378240</v>
      </c>
      <c r="Z4" s="13">
        <f t="shared" si="0"/>
        <v>378240</v>
      </c>
      <c r="AA4" s="13">
        <f t="shared" si="0"/>
        <v>378240</v>
      </c>
      <c r="AB4" s="13">
        <f t="shared" si="0"/>
        <v>378240</v>
      </c>
      <c r="AC4" s="13">
        <f t="shared" si="0"/>
        <v>378240</v>
      </c>
      <c r="AD4" s="13">
        <f t="shared" si="0"/>
        <v>378240</v>
      </c>
      <c r="AE4" s="13">
        <f t="shared" si="0"/>
        <v>378240</v>
      </c>
      <c r="AF4" s="13">
        <f t="shared" si="0"/>
        <v>378240</v>
      </c>
      <c r="AG4" s="13">
        <f>SUM(B4:AF4)</f>
        <v>11725440</v>
      </c>
    </row>
    <row r="5" spans="1:33" x14ac:dyDescent="0.3">
      <c r="A5" s="3" t="s">
        <v>0</v>
      </c>
      <c r="B5" s="22">
        <v>94560</v>
      </c>
      <c r="C5" s="22">
        <v>94560</v>
      </c>
      <c r="D5" s="22">
        <v>94560</v>
      </c>
      <c r="E5" s="22">
        <v>94560</v>
      </c>
      <c r="F5" s="22">
        <v>94560</v>
      </c>
      <c r="G5" s="22">
        <v>94560</v>
      </c>
      <c r="H5" s="22">
        <v>94560</v>
      </c>
      <c r="I5" s="22">
        <v>94560</v>
      </c>
      <c r="J5" s="22">
        <v>94560</v>
      </c>
      <c r="K5" s="22">
        <v>94560</v>
      </c>
      <c r="L5" s="22">
        <v>94560</v>
      </c>
      <c r="M5" s="22">
        <v>94560</v>
      </c>
      <c r="N5" s="22">
        <v>94560</v>
      </c>
      <c r="O5" s="22">
        <v>94560</v>
      </c>
      <c r="P5" s="22">
        <v>94560</v>
      </c>
      <c r="Q5" s="22">
        <v>94560</v>
      </c>
      <c r="R5" s="22">
        <v>94560</v>
      </c>
      <c r="S5" s="22">
        <v>94560</v>
      </c>
      <c r="T5" s="22">
        <v>94560</v>
      </c>
      <c r="U5" s="22">
        <v>94560</v>
      </c>
      <c r="V5" s="22">
        <v>94560</v>
      </c>
      <c r="W5" s="22">
        <v>94560</v>
      </c>
      <c r="X5" s="22">
        <v>94560</v>
      </c>
      <c r="Y5" s="22">
        <v>94560</v>
      </c>
      <c r="Z5" s="22">
        <v>94560</v>
      </c>
      <c r="AA5" s="22">
        <v>94560</v>
      </c>
      <c r="AB5" s="22">
        <v>94560</v>
      </c>
      <c r="AC5" s="22">
        <v>94560</v>
      </c>
      <c r="AD5" s="22">
        <v>94560</v>
      </c>
      <c r="AE5" s="22">
        <v>94560</v>
      </c>
      <c r="AF5" s="22">
        <v>94560</v>
      </c>
      <c r="AG5" s="43">
        <f>SUM(B5:AF5)</f>
        <v>2931360</v>
      </c>
    </row>
    <row r="6" spans="1:33" x14ac:dyDescent="0.3">
      <c r="A6" s="3" t="s">
        <v>1</v>
      </c>
      <c r="B6" s="22">
        <v>94560</v>
      </c>
      <c r="C6" s="22">
        <v>94560</v>
      </c>
      <c r="D6" s="22">
        <v>94560</v>
      </c>
      <c r="E6" s="22">
        <v>94560</v>
      </c>
      <c r="F6" s="22">
        <v>94560</v>
      </c>
      <c r="G6" s="22">
        <v>94560</v>
      </c>
      <c r="H6" s="22">
        <v>94560</v>
      </c>
      <c r="I6" s="22">
        <v>94560</v>
      </c>
      <c r="J6" s="22">
        <v>94560</v>
      </c>
      <c r="K6" s="22">
        <v>94560</v>
      </c>
      <c r="L6" s="22">
        <v>94560</v>
      </c>
      <c r="M6" s="22">
        <v>94560</v>
      </c>
      <c r="N6" s="22">
        <v>94560</v>
      </c>
      <c r="O6" s="22">
        <v>94560</v>
      </c>
      <c r="P6" s="22">
        <v>94560</v>
      </c>
      <c r="Q6" s="22">
        <v>94560</v>
      </c>
      <c r="R6" s="22">
        <v>94560</v>
      </c>
      <c r="S6" s="22">
        <v>94560</v>
      </c>
      <c r="T6" s="22">
        <v>94560</v>
      </c>
      <c r="U6" s="22">
        <v>94560</v>
      </c>
      <c r="V6" s="22">
        <v>94560</v>
      </c>
      <c r="W6" s="22">
        <v>94560</v>
      </c>
      <c r="X6" s="22">
        <v>94560</v>
      </c>
      <c r="Y6" s="22">
        <v>94560</v>
      </c>
      <c r="Z6" s="22">
        <v>94560</v>
      </c>
      <c r="AA6" s="22">
        <v>94560</v>
      </c>
      <c r="AB6" s="22">
        <v>94560</v>
      </c>
      <c r="AC6" s="22">
        <v>94560</v>
      </c>
      <c r="AD6" s="22">
        <v>94560</v>
      </c>
      <c r="AE6" s="22">
        <v>94560</v>
      </c>
      <c r="AF6" s="22">
        <v>94560</v>
      </c>
      <c r="AG6" s="43">
        <f>SUM(B6:AF6)</f>
        <v>2931360</v>
      </c>
    </row>
    <row r="7" spans="1:33" x14ac:dyDescent="0.3">
      <c r="A7" s="3" t="s">
        <v>2</v>
      </c>
      <c r="B7" s="22">
        <v>94560</v>
      </c>
      <c r="C7" s="22">
        <v>94560</v>
      </c>
      <c r="D7" s="22">
        <v>94560</v>
      </c>
      <c r="E7" s="22">
        <v>94560</v>
      </c>
      <c r="F7" s="22">
        <v>94560</v>
      </c>
      <c r="G7" s="22">
        <v>94560</v>
      </c>
      <c r="H7" s="22">
        <v>94560</v>
      </c>
      <c r="I7" s="22">
        <v>94560</v>
      </c>
      <c r="J7" s="22">
        <v>94560</v>
      </c>
      <c r="K7" s="22">
        <v>94560</v>
      </c>
      <c r="L7" s="22">
        <v>94560</v>
      </c>
      <c r="M7" s="22">
        <v>94560</v>
      </c>
      <c r="N7" s="22">
        <v>94560</v>
      </c>
      <c r="O7" s="22">
        <v>94560</v>
      </c>
      <c r="P7" s="22">
        <v>94560</v>
      </c>
      <c r="Q7" s="22">
        <v>94560</v>
      </c>
      <c r="R7" s="22">
        <v>94560</v>
      </c>
      <c r="S7" s="22">
        <v>94560</v>
      </c>
      <c r="T7" s="22">
        <v>94560</v>
      </c>
      <c r="U7" s="22">
        <v>94560</v>
      </c>
      <c r="V7" s="22">
        <v>94560</v>
      </c>
      <c r="W7" s="22">
        <v>94560</v>
      </c>
      <c r="X7" s="22">
        <v>94560</v>
      </c>
      <c r="Y7" s="22">
        <v>94560</v>
      </c>
      <c r="Z7" s="22">
        <v>94560</v>
      </c>
      <c r="AA7" s="22">
        <v>94560</v>
      </c>
      <c r="AB7" s="22">
        <v>94560</v>
      </c>
      <c r="AC7" s="22">
        <v>94560</v>
      </c>
      <c r="AD7" s="22">
        <v>94560</v>
      </c>
      <c r="AE7" s="22">
        <v>94560</v>
      </c>
      <c r="AF7" s="22">
        <v>94560</v>
      </c>
      <c r="AG7" s="43">
        <f>SUM(B7:AF7)</f>
        <v>2931360</v>
      </c>
    </row>
    <row r="8" spans="1:33" x14ac:dyDescent="0.3">
      <c r="A8" s="3" t="s">
        <v>3</v>
      </c>
      <c r="B8" s="22">
        <v>94560</v>
      </c>
      <c r="C8" s="22">
        <v>94560</v>
      </c>
      <c r="D8" s="22">
        <v>94560</v>
      </c>
      <c r="E8" s="22">
        <v>94560</v>
      </c>
      <c r="F8" s="22">
        <v>94560</v>
      </c>
      <c r="G8" s="22">
        <v>94560</v>
      </c>
      <c r="H8" s="22">
        <v>94560</v>
      </c>
      <c r="I8" s="22">
        <v>94560</v>
      </c>
      <c r="J8" s="22">
        <v>94560</v>
      </c>
      <c r="K8" s="22">
        <v>94560</v>
      </c>
      <c r="L8" s="22">
        <v>94560</v>
      </c>
      <c r="M8" s="22">
        <v>94560</v>
      </c>
      <c r="N8" s="22">
        <v>94560</v>
      </c>
      <c r="O8" s="22">
        <v>94560</v>
      </c>
      <c r="P8" s="22">
        <v>94560</v>
      </c>
      <c r="Q8" s="22">
        <v>94560</v>
      </c>
      <c r="R8" s="22">
        <v>94560</v>
      </c>
      <c r="S8" s="22">
        <v>94560</v>
      </c>
      <c r="T8" s="22">
        <v>94560</v>
      </c>
      <c r="U8" s="22">
        <v>94560</v>
      </c>
      <c r="V8" s="22">
        <v>94560</v>
      </c>
      <c r="W8" s="22">
        <v>94560</v>
      </c>
      <c r="X8" s="22">
        <v>94560</v>
      </c>
      <c r="Y8" s="22">
        <v>94560</v>
      </c>
      <c r="Z8" s="22">
        <v>94560</v>
      </c>
      <c r="AA8" s="22">
        <v>94560</v>
      </c>
      <c r="AB8" s="22">
        <v>94560</v>
      </c>
      <c r="AC8" s="22">
        <v>94560</v>
      </c>
      <c r="AD8" s="22">
        <v>94560</v>
      </c>
      <c r="AE8" s="22">
        <v>94560</v>
      </c>
      <c r="AF8" s="22">
        <v>94560</v>
      </c>
      <c r="AG8" s="43">
        <f>SUM(B8:AF8)</f>
        <v>2931360</v>
      </c>
    </row>
    <row r="9" spans="1:33" x14ac:dyDescent="0.3">
      <c r="AG9" s="9"/>
    </row>
    <row r="10" spans="1:3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4"/>
      <c r="L10" s="34"/>
      <c r="M10" s="3"/>
      <c r="N10" s="3"/>
      <c r="O10" s="3"/>
      <c r="P10" s="3"/>
      <c r="Q10" s="49">
        <v>5000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4"/>
      <c r="AE10" s="3"/>
      <c r="AF10" s="3"/>
      <c r="AG10" s="9"/>
    </row>
    <row r="11" spans="1:33" x14ac:dyDescent="0.3">
      <c r="A11" s="10" t="s">
        <v>34</v>
      </c>
      <c r="B11" s="28">
        <v>3940</v>
      </c>
      <c r="C11" s="28">
        <v>3940</v>
      </c>
      <c r="D11" s="28">
        <v>3940</v>
      </c>
      <c r="E11" s="28">
        <v>3940</v>
      </c>
      <c r="F11" s="28">
        <v>3940</v>
      </c>
      <c r="G11" s="28">
        <v>3940</v>
      </c>
      <c r="H11" s="28">
        <v>3940</v>
      </c>
      <c r="I11" s="28">
        <v>3940</v>
      </c>
      <c r="J11" s="28">
        <v>3940</v>
      </c>
      <c r="K11" s="28">
        <v>3940</v>
      </c>
      <c r="L11" s="28">
        <v>3940</v>
      </c>
      <c r="M11" s="28">
        <v>3940</v>
      </c>
      <c r="N11" s="28">
        <v>3940</v>
      </c>
      <c r="O11" s="28">
        <v>3940</v>
      </c>
      <c r="P11" s="28">
        <v>3940</v>
      </c>
      <c r="Q11" s="28">
        <v>3940</v>
      </c>
      <c r="R11" s="28">
        <v>3940</v>
      </c>
      <c r="S11" s="28">
        <v>3940</v>
      </c>
      <c r="T11" s="28">
        <v>3940</v>
      </c>
      <c r="U11" s="28">
        <v>3940</v>
      </c>
      <c r="V11" s="28">
        <v>3940</v>
      </c>
      <c r="W11" s="28">
        <v>3940</v>
      </c>
      <c r="X11" s="28">
        <v>3940</v>
      </c>
      <c r="Y11" s="28">
        <v>3940</v>
      </c>
      <c r="Z11" s="28">
        <v>3940</v>
      </c>
      <c r="AA11" s="28">
        <v>3940</v>
      </c>
      <c r="AB11" s="28">
        <v>3940</v>
      </c>
      <c r="AC11" s="28">
        <v>3940</v>
      </c>
      <c r="AD11" s="28">
        <v>3940</v>
      </c>
      <c r="AE11" s="28">
        <v>3940</v>
      </c>
      <c r="AF11" s="28">
        <v>3940</v>
      </c>
      <c r="AG11" s="28">
        <v>3940</v>
      </c>
    </row>
    <row r="12" spans="1:33" x14ac:dyDescent="0.3">
      <c r="A12" s="10" t="s">
        <v>46</v>
      </c>
      <c r="B12" s="28">
        <f>SUM(B13:B16)</f>
        <v>6888</v>
      </c>
      <c r="C12" s="53">
        <f>SUM(C13:C16)</f>
        <v>6792</v>
      </c>
      <c r="D12" s="53">
        <f>SUM(D13:D16)</f>
        <v>6696</v>
      </c>
      <c r="E12" s="53">
        <f t="shared" ref="E12:K12" si="1">SUM(E13:E16)</f>
        <v>6600</v>
      </c>
      <c r="F12" s="53">
        <f t="shared" si="1"/>
        <v>6504</v>
      </c>
      <c r="G12" s="53">
        <f t="shared" si="1"/>
        <v>6408</v>
      </c>
      <c r="H12" s="53">
        <f t="shared" si="1"/>
        <v>6312</v>
      </c>
      <c r="I12" s="53">
        <f t="shared" si="1"/>
        <v>6216</v>
      </c>
      <c r="J12" s="53">
        <f t="shared" si="1"/>
        <v>6120</v>
      </c>
      <c r="K12" s="53">
        <f t="shared" si="1"/>
        <v>6024</v>
      </c>
      <c r="L12" s="53">
        <f>SUM(L13:L16)</f>
        <v>5928</v>
      </c>
      <c r="M12" s="53">
        <f>SUM(M13:M16)</f>
        <v>5832</v>
      </c>
      <c r="N12" s="53">
        <f t="shared" ref="N12:AE12" si="2">M12-96</f>
        <v>5736</v>
      </c>
      <c r="O12" s="53">
        <f t="shared" si="2"/>
        <v>5640</v>
      </c>
      <c r="P12" s="53">
        <f t="shared" si="2"/>
        <v>5544</v>
      </c>
      <c r="Q12" s="53">
        <f>SUM(Q13:Q16)</f>
        <v>10364</v>
      </c>
      <c r="R12" s="53">
        <f t="shared" si="2"/>
        <v>10268</v>
      </c>
      <c r="S12" s="53">
        <f t="shared" si="2"/>
        <v>10172</v>
      </c>
      <c r="T12" s="53">
        <f t="shared" si="2"/>
        <v>10076</v>
      </c>
      <c r="U12" s="53">
        <f t="shared" si="2"/>
        <v>9980</v>
      </c>
      <c r="V12" s="53">
        <f t="shared" si="2"/>
        <v>9884</v>
      </c>
      <c r="W12" s="53">
        <f t="shared" si="2"/>
        <v>9788</v>
      </c>
      <c r="X12" s="53">
        <f t="shared" si="2"/>
        <v>9692</v>
      </c>
      <c r="Y12" s="53">
        <f t="shared" si="2"/>
        <v>9596</v>
      </c>
      <c r="Z12" s="53">
        <f t="shared" si="2"/>
        <v>9500</v>
      </c>
      <c r="AA12" s="53">
        <f t="shared" si="2"/>
        <v>9404</v>
      </c>
      <c r="AB12" s="53">
        <f t="shared" si="2"/>
        <v>9308</v>
      </c>
      <c r="AC12" s="53">
        <f t="shared" si="2"/>
        <v>9212</v>
      </c>
      <c r="AD12" s="53">
        <f t="shared" si="2"/>
        <v>9116</v>
      </c>
      <c r="AE12" s="53">
        <f t="shared" si="2"/>
        <v>9020</v>
      </c>
      <c r="AF12" s="53">
        <f>SUM(AF13:AF16)</f>
        <v>8924</v>
      </c>
      <c r="AG12" s="57">
        <f t="shared" ref="AG12:AG17" si="3">AF12</f>
        <v>8924</v>
      </c>
    </row>
    <row r="13" spans="1:33" x14ac:dyDescent="0.3">
      <c r="A13" s="11" t="s">
        <v>42</v>
      </c>
      <c r="B13" s="22">
        <v>1722</v>
      </c>
      <c r="C13" s="29">
        <f t="shared" ref="C13:D16" si="4">B13-24</f>
        <v>1698</v>
      </c>
      <c r="D13" s="29">
        <f t="shared" si="4"/>
        <v>1674</v>
      </c>
      <c r="E13" s="29">
        <f t="shared" ref="E13:P13" si="5">D13-24</f>
        <v>1650</v>
      </c>
      <c r="F13" s="29">
        <f t="shared" si="5"/>
        <v>1626</v>
      </c>
      <c r="G13" s="29">
        <f t="shared" si="5"/>
        <v>1602</v>
      </c>
      <c r="H13" s="29">
        <f t="shared" si="5"/>
        <v>1578</v>
      </c>
      <c r="I13" s="29">
        <f t="shared" si="5"/>
        <v>1554</v>
      </c>
      <c r="J13" s="29">
        <f t="shared" si="5"/>
        <v>1530</v>
      </c>
      <c r="K13" s="29">
        <f t="shared" si="5"/>
        <v>1506</v>
      </c>
      <c r="L13" s="29">
        <f t="shared" si="5"/>
        <v>1482</v>
      </c>
      <c r="M13" s="29">
        <f t="shared" si="5"/>
        <v>1458</v>
      </c>
      <c r="N13" s="29">
        <f t="shared" si="5"/>
        <v>1434</v>
      </c>
      <c r="O13" s="29">
        <f t="shared" si="5"/>
        <v>1410</v>
      </c>
      <c r="P13" s="29">
        <f t="shared" si="5"/>
        <v>1386</v>
      </c>
      <c r="Q13" s="29">
        <v>2591</v>
      </c>
      <c r="R13" s="29">
        <f t="shared" ref="R13:AF13" si="6">Q13-24</f>
        <v>2567</v>
      </c>
      <c r="S13" s="29">
        <f t="shared" si="6"/>
        <v>2543</v>
      </c>
      <c r="T13" s="29">
        <f t="shared" si="6"/>
        <v>2519</v>
      </c>
      <c r="U13" s="29">
        <f t="shared" si="6"/>
        <v>2495</v>
      </c>
      <c r="V13" s="29">
        <f t="shared" si="6"/>
        <v>2471</v>
      </c>
      <c r="W13" s="29">
        <f t="shared" si="6"/>
        <v>2447</v>
      </c>
      <c r="X13" s="29">
        <f t="shared" si="6"/>
        <v>2423</v>
      </c>
      <c r="Y13" s="29">
        <f t="shared" si="6"/>
        <v>2399</v>
      </c>
      <c r="Z13" s="29">
        <f t="shared" si="6"/>
        <v>2375</v>
      </c>
      <c r="AA13" s="29">
        <f t="shared" si="6"/>
        <v>2351</v>
      </c>
      <c r="AB13" s="29">
        <f t="shared" si="6"/>
        <v>2327</v>
      </c>
      <c r="AC13" s="29">
        <f t="shared" si="6"/>
        <v>2303</v>
      </c>
      <c r="AD13" s="29">
        <f t="shared" si="6"/>
        <v>2279</v>
      </c>
      <c r="AE13" s="29">
        <f t="shared" si="6"/>
        <v>2255</v>
      </c>
      <c r="AF13" s="29">
        <f t="shared" si="6"/>
        <v>2231</v>
      </c>
      <c r="AG13" s="29">
        <f t="shared" si="3"/>
        <v>2231</v>
      </c>
    </row>
    <row r="14" spans="1:33" x14ac:dyDescent="0.3">
      <c r="A14" s="11" t="s">
        <v>43</v>
      </c>
      <c r="B14" s="22">
        <v>1722</v>
      </c>
      <c r="C14" s="29">
        <f t="shared" si="4"/>
        <v>1698</v>
      </c>
      <c r="D14" s="29">
        <f t="shared" si="4"/>
        <v>1674</v>
      </c>
      <c r="E14" s="29">
        <f t="shared" ref="E14:P14" si="7">D14-24</f>
        <v>1650</v>
      </c>
      <c r="F14" s="29">
        <f t="shared" si="7"/>
        <v>1626</v>
      </c>
      <c r="G14" s="29">
        <f t="shared" si="7"/>
        <v>1602</v>
      </c>
      <c r="H14" s="29">
        <f t="shared" si="7"/>
        <v>1578</v>
      </c>
      <c r="I14" s="29">
        <f t="shared" si="7"/>
        <v>1554</v>
      </c>
      <c r="J14" s="29">
        <f t="shared" si="7"/>
        <v>1530</v>
      </c>
      <c r="K14" s="29">
        <f t="shared" si="7"/>
        <v>1506</v>
      </c>
      <c r="L14" s="29">
        <f t="shared" si="7"/>
        <v>1482</v>
      </c>
      <c r="M14" s="29">
        <f t="shared" si="7"/>
        <v>1458</v>
      </c>
      <c r="N14" s="29">
        <f t="shared" si="7"/>
        <v>1434</v>
      </c>
      <c r="O14" s="29">
        <f t="shared" si="7"/>
        <v>1410</v>
      </c>
      <c r="P14" s="29">
        <f t="shared" si="7"/>
        <v>1386</v>
      </c>
      <c r="Q14" s="29">
        <v>2591</v>
      </c>
      <c r="R14" s="29">
        <f t="shared" ref="R14:AF14" si="8">Q14-24</f>
        <v>2567</v>
      </c>
      <c r="S14" s="29">
        <f t="shared" si="8"/>
        <v>2543</v>
      </c>
      <c r="T14" s="29">
        <f t="shared" si="8"/>
        <v>2519</v>
      </c>
      <c r="U14" s="29">
        <f t="shared" si="8"/>
        <v>2495</v>
      </c>
      <c r="V14" s="29">
        <f t="shared" si="8"/>
        <v>2471</v>
      </c>
      <c r="W14" s="29">
        <f t="shared" si="8"/>
        <v>2447</v>
      </c>
      <c r="X14" s="29">
        <f t="shared" si="8"/>
        <v>2423</v>
      </c>
      <c r="Y14" s="29">
        <f t="shared" si="8"/>
        <v>2399</v>
      </c>
      <c r="Z14" s="29">
        <f t="shared" si="8"/>
        <v>2375</v>
      </c>
      <c r="AA14" s="29">
        <f t="shared" si="8"/>
        <v>2351</v>
      </c>
      <c r="AB14" s="29">
        <f t="shared" si="8"/>
        <v>2327</v>
      </c>
      <c r="AC14" s="29">
        <f t="shared" si="8"/>
        <v>2303</v>
      </c>
      <c r="AD14" s="29">
        <f t="shared" si="8"/>
        <v>2279</v>
      </c>
      <c r="AE14" s="29">
        <f t="shared" si="8"/>
        <v>2255</v>
      </c>
      <c r="AF14" s="29">
        <f t="shared" si="8"/>
        <v>2231</v>
      </c>
      <c r="AG14" s="29">
        <f t="shared" si="3"/>
        <v>2231</v>
      </c>
    </row>
    <row r="15" spans="1:33" x14ac:dyDescent="0.3">
      <c r="A15" s="11" t="s">
        <v>44</v>
      </c>
      <c r="B15" s="22">
        <v>1722</v>
      </c>
      <c r="C15" s="29">
        <f t="shared" si="4"/>
        <v>1698</v>
      </c>
      <c r="D15" s="29">
        <f t="shared" si="4"/>
        <v>1674</v>
      </c>
      <c r="E15" s="29">
        <f t="shared" ref="E15:L15" si="9">D15-24</f>
        <v>1650</v>
      </c>
      <c r="F15" s="29">
        <f t="shared" si="9"/>
        <v>1626</v>
      </c>
      <c r="G15" s="29">
        <f t="shared" si="9"/>
        <v>1602</v>
      </c>
      <c r="H15" s="29">
        <f t="shared" si="9"/>
        <v>1578</v>
      </c>
      <c r="I15" s="29">
        <f t="shared" si="9"/>
        <v>1554</v>
      </c>
      <c r="J15" s="29">
        <f t="shared" si="9"/>
        <v>1530</v>
      </c>
      <c r="K15" s="29">
        <f t="shared" si="9"/>
        <v>1506</v>
      </c>
      <c r="L15" s="29">
        <f t="shared" si="9"/>
        <v>1482</v>
      </c>
      <c r="M15" s="29">
        <f t="shared" ref="M15:O16" si="10">L15-24</f>
        <v>1458</v>
      </c>
      <c r="N15" s="29">
        <f t="shared" si="10"/>
        <v>1434</v>
      </c>
      <c r="O15" s="29">
        <f t="shared" si="10"/>
        <v>1410</v>
      </c>
      <c r="P15" s="29">
        <f t="shared" ref="P15:AF15" si="11">O15-24</f>
        <v>1386</v>
      </c>
      <c r="Q15" s="29">
        <v>2591</v>
      </c>
      <c r="R15" s="29">
        <f t="shared" si="11"/>
        <v>2567</v>
      </c>
      <c r="S15" s="29">
        <f t="shared" si="11"/>
        <v>2543</v>
      </c>
      <c r="T15" s="29">
        <f t="shared" si="11"/>
        <v>2519</v>
      </c>
      <c r="U15" s="29">
        <f t="shared" si="11"/>
        <v>2495</v>
      </c>
      <c r="V15" s="29">
        <f t="shared" si="11"/>
        <v>2471</v>
      </c>
      <c r="W15" s="29">
        <f t="shared" si="11"/>
        <v>2447</v>
      </c>
      <c r="X15" s="29">
        <f t="shared" si="11"/>
        <v>2423</v>
      </c>
      <c r="Y15" s="29">
        <f t="shared" si="11"/>
        <v>2399</v>
      </c>
      <c r="Z15" s="29">
        <f t="shared" si="11"/>
        <v>2375</v>
      </c>
      <c r="AA15" s="29">
        <f t="shared" si="11"/>
        <v>2351</v>
      </c>
      <c r="AB15" s="29">
        <f t="shared" si="11"/>
        <v>2327</v>
      </c>
      <c r="AC15" s="29">
        <f t="shared" si="11"/>
        <v>2303</v>
      </c>
      <c r="AD15" s="29">
        <f t="shared" si="11"/>
        <v>2279</v>
      </c>
      <c r="AE15" s="29">
        <f t="shared" si="11"/>
        <v>2255</v>
      </c>
      <c r="AF15" s="29">
        <f t="shared" si="11"/>
        <v>2231</v>
      </c>
      <c r="AG15" s="29">
        <f t="shared" si="3"/>
        <v>2231</v>
      </c>
    </row>
    <row r="16" spans="1:33" x14ac:dyDescent="0.3">
      <c r="A16" s="11" t="s">
        <v>45</v>
      </c>
      <c r="B16" s="22">
        <v>1722</v>
      </c>
      <c r="C16" s="29">
        <f t="shared" si="4"/>
        <v>1698</v>
      </c>
      <c r="D16" s="29">
        <f t="shared" si="4"/>
        <v>1674</v>
      </c>
      <c r="E16" s="29">
        <f t="shared" ref="E16:L16" si="12">D16-24</f>
        <v>1650</v>
      </c>
      <c r="F16" s="29">
        <f t="shared" si="12"/>
        <v>1626</v>
      </c>
      <c r="G16" s="29">
        <f t="shared" si="12"/>
        <v>1602</v>
      </c>
      <c r="H16" s="29">
        <f t="shared" si="12"/>
        <v>1578</v>
      </c>
      <c r="I16" s="29">
        <f t="shared" si="12"/>
        <v>1554</v>
      </c>
      <c r="J16" s="29">
        <f t="shared" si="12"/>
        <v>1530</v>
      </c>
      <c r="K16" s="29">
        <f t="shared" si="12"/>
        <v>1506</v>
      </c>
      <c r="L16" s="29">
        <f t="shared" si="12"/>
        <v>1482</v>
      </c>
      <c r="M16" s="29">
        <f t="shared" si="10"/>
        <v>1458</v>
      </c>
      <c r="N16" s="29">
        <f t="shared" si="10"/>
        <v>1434</v>
      </c>
      <c r="O16" s="29">
        <f t="shared" si="10"/>
        <v>1410</v>
      </c>
      <c r="P16" s="29">
        <f t="shared" ref="P16:AF16" si="13">O16-24</f>
        <v>1386</v>
      </c>
      <c r="Q16" s="29">
        <v>2591</v>
      </c>
      <c r="R16" s="29">
        <f t="shared" si="13"/>
        <v>2567</v>
      </c>
      <c r="S16" s="29">
        <f t="shared" si="13"/>
        <v>2543</v>
      </c>
      <c r="T16" s="29">
        <f t="shared" si="13"/>
        <v>2519</v>
      </c>
      <c r="U16" s="29">
        <f t="shared" si="13"/>
        <v>2495</v>
      </c>
      <c r="V16" s="29">
        <f t="shared" si="13"/>
        <v>2471</v>
      </c>
      <c r="W16" s="29">
        <f t="shared" si="13"/>
        <v>2447</v>
      </c>
      <c r="X16" s="29">
        <f t="shared" si="13"/>
        <v>2423</v>
      </c>
      <c r="Y16" s="29">
        <f t="shared" si="13"/>
        <v>2399</v>
      </c>
      <c r="Z16" s="29">
        <f t="shared" si="13"/>
        <v>2375</v>
      </c>
      <c r="AA16" s="29">
        <f t="shared" si="13"/>
        <v>2351</v>
      </c>
      <c r="AB16" s="29">
        <f t="shared" si="13"/>
        <v>2327</v>
      </c>
      <c r="AC16" s="29">
        <f t="shared" si="13"/>
        <v>2303</v>
      </c>
      <c r="AD16" s="29">
        <f t="shared" si="13"/>
        <v>2279</v>
      </c>
      <c r="AE16" s="29">
        <f t="shared" si="13"/>
        <v>2255</v>
      </c>
      <c r="AF16" s="29">
        <f t="shared" si="13"/>
        <v>2231</v>
      </c>
      <c r="AG16" s="29">
        <f t="shared" si="3"/>
        <v>2231</v>
      </c>
    </row>
    <row r="17" spans="1:33" x14ac:dyDescent="0.3">
      <c r="A17" s="10" t="s">
        <v>37</v>
      </c>
      <c r="B17" s="28">
        <v>96</v>
      </c>
      <c r="C17" s="28">
        <v>96</v>
      </c>
      <c r="D17" s="28">
        <v>96</v>
      </c>
      <c r="E17" s="28">
        <v>96</v>
      </c>
      <c r="F17" s="28">
        <v>96</v>
      </c>
      <c r="G17" s="28">
        <v>96</v>
      </c>
      <c r="H17" s="28">
        <v>96</v>
      </c>
      <c r="I17" s="28">
        <v>96</v>
      </c>
      <c r="J17" s="28">
        <v>96</v>
      </c>
      <c r="K17" s="28">
        <v>96</v>
      </c>
      <c r="L17" s="28">
        <v>96</v>
      </c>
      <c r="M17" s="28">
        <v>96</v>
      </c>
      <c r="N17" s="28">
        <v>96</v>
      </c>
      <c r="O17" s="28">
        <v>96</v>
      </c>
      <c r="P17" s="28">
        <v>96</v>
      </c>
      <c r="Q17" s="28">
        <v>96</v>
      </c>
      <c r="R17" s="28">
        <v>96</v>
      </c>
      <c r="S17" s="28">
        <v>96</v>
      </c>
      <c r="T17" s="28">
        <v>96</v>
      </c>
      <c r="U17" s="28">
        <v>96</v>
      </c>
      <c r="V17" s="28">
        <v>96</v>
      </c>
      <c r="W17" s="28">
        <v>96</v>
      </c>
      <c r="X17" s="28">
        <v>96</v>
      </c>
      <c r="Y17" s="28">
        <v>96</v>
      </c>
      <c r="Z17" s="28">
        <v>96</v>
      </c>
      <c r="AA17" s="28">
        <v>96</v>
      </c>
      <c r="AB17" s="28">
        <v>96</v>
      </c>
      <c r="AC17" s="28">
        <v>96</v>
      </c>
      <c r="AD17" s="28">
        <v>96</v>
      </c>
      <c r="AE17" s="28">
        <v>96</v>
      </c>
      <c r="AF17" s="28">
        <v>96</v>
      </c>
      <c r="AG17" s="53">
        <f t="shared" si="3"/>
        <v>96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9"/>
    </row>
    <row r="19" spans="1:33" x14ac:dyDescent="0.3">
      <c r="A19" s="7" t="s">
        <v>4</v>
      </c>
      <c r="B19" s="70">
        <v>100792.32000000001</v>
      </c>
      <c r="C19" s="70">
        <v>100792.32000000001</v>
      </c>
      <c r="D19" s="70">
        <v>100792.32000000001</v>
      </c>
      <c r="E19" s="70">
        <v>100792.32000000001</v>
      </c>
      <c r="F19" s="70">
        <v>100792.32000000001</v>
      </c>
      <c r="G19" s="70">
        <v>100792.32000000001</v>
      </c>
      <c r="H19" s="70">
        <v>100792.32000000001</v>
      </c>
      <c r="I19" s="70">
        <v>100792.32000000001</v>
      </c>
      <c r="J19" s="70">
        <v>100792.32000000001</v>
      </c>
      <c r="K19" s="70">
        <v>100792.32000000001</v>
      </c>
      <c r="L19" s="70">
        <v>100792.32000000001</v>
      </c>
      <c r="M19" s="70">
        <v>100792.32000000001</v>
      </c>
      <c r="N19" s="70">
        <v>100792.32000000001</v>
      </c>
      <c r="O19" s="70">
        <v>100792.32000000001</v>
      </c>
      <c r="P19" s="70">
        <v>100792.32000000001</v>
      </c>
      <c r="Q19" s="70">
        <v>100792.32000000001</v>
      </c>
      <c r="R19" s="70">
        <v>100792.32000000001</v>
      </c>
      <c r="S19" s="70">
        <v>100792.32000000001</v>
      </c>
      <c r="T19" s="70">
        <v>100792.32000000001</v>
      </c>
      <c r="U19" s="70">
        <v>100792.32000000001</v>
      </c>
      <c r="V19" s="70">
        <v>100792.32000000001</v>
      </c>
      <c r="W19" s="70">
        <v>100792.32000000001</v>
      </c>
      <c r="X19" s="70">
        <v>100792.32000000001</v>
      </c>
      <c r="Y19" s="70">
        <v>100792.32000000001</v>
      </c>
      <c r="Z19" s="70">
        <v>100792.32000000001</v>
      </c>
      <c r="AA19" s="70">
        <v>100792.32000000001</v>
      </c>
      <c r="AB19" s="70">
        <v>100792.32000000001</v>
      </c>
      <c r="AC19" s="70">
        <v>100792.32000000001</v>
      </c>
      <c r="AD19" s="70">
        <v>100792.32000000001</v>
      </c>
      <c r="AE19" s="70">
        <v>100792.32000000001</v>
      </c>
      <c r="AF19" s="70">
        <v>100792.32000000001</v>
      </c>
      <c r="AG19" s="31">
        <f>SUM(B19:AF19)</f>
        <v>3124561.919999999</v>
      </c>
    </row>
    <row r="20" spans="1:33" x14ac:dyDescent="0.3">
      <c r="A20" s="12" t="s">
        <v>5</v>
      </c>
      <c r="B20" s="32">
        <f t="shared" ref="B20:AG20" si="14">B19/B4</f>
        <v>0.26647715736040611</v>
      </c>
      <c r="C20" s="32">
        <f t="shared" si="14"/>
        <v>0.26647715736040611</v>
      </c>
      <c r="D20" s="32">
        <f t="shared" si="14"/>
        <v>0.26647715736040611</v>
      </c>
      <c r="E20" s="32">
        <f t="shared" si="14"/>
        <v>0.26647715736040611</v>
      </c>
      <c r="F20" s="32">
        <f t="shared" si="14"/>
        <v>0.26647715736040611</v>
      </c>
      <c r="G20" s="32">
        <f t="shared" si="14"/>
        <v>0.26647715736040611</v>
      </c>
      <c r="H20" s="32">
        <f t="shared" si="14"/>
        <v>0.26647715736040611</v>
      </c>
      <c r="I20" s="32">
        <f t="shared" si="14"/>
        <v>0.26647715736040611</v>
      </c>
      <c r="J20" s="32">
        <f t="shared" si="14"/>
        <v>0.26647715736040611</v>
      </c>
      <c r="K20" s="32">
        <f t="shared" si="14"/>
        <v>0.26647715736040611</v>
      </c>
      <c r="L20" s="32">
        <f t="shared" si="14"/>
        <v>0.26647715736040611</v>
      </c>
      <c r="M20" s="32">
        <f t="shared" si="14"/>
        <v>0.26647715736040611</v>
      </c>
      <c r="N20" s="32">
        <f t="shared" si="14"/>
        <v>0.26647715736040611</v>
      </c>
      <c r="O20" s="32">
        <f t="shared" si="14"/>
        <v>0.26647715736040611</v>
      </c>
      <c r="P20" s="32">
        <f t="shared" si="14"/>
        <v>0.26647715736040611</v>
      </c>
      <c r="Q20" s="32">
        <f t="shared" si="14"/>
        <v>0.26647715736040611</v>
      </c>
      <c r="R20" s="32">
        <f t="shared" si="14"/>
        <v>0.26647715736040611</v>
      </c>
      <c r="S20" s="32">
        <f t="shared" si="14"/>
        <v>0.26647715736040611</v>
      </c>
      <c r="T20" s="32">
        <f t="shared" si="14"/>
        <v>0.26647715736040611</v>
      </c>
      <c r="U20" s="32">
        <f t="shared" si="14"/>
        <v>0.26647715736040611</v>
      </c>
      <c r="V20" s="32">
        <f t="shared" si="14"/>
        <v>0.26647715736040611</v>
      </c>
      <c r="W20" s="32">
        <f t="shared" si="14"/>
        <v>0.26647715736040611</v>
      </c>
      <c r="X20" s="32">
        <f t="shared" si="14"/>
        <v>0.26647715736040611</v>
      </c>
      <c r="Y20" s="32">
        <f t="shared" si="14"/>
        <v>0.26647715736040611</v>
      </c>
      <c r="Z20" s="32">
        <f t="shared" si="14"/>
        <v>0.26647715736040611</v>
      </c>
      <c r="AA20" s="32">
        <f t="shared" si="14"/>
        <v>0.26647715736040611</v>
      </c>
      <c r="AB20" s="32">
        <f t="shared" si="14"/>
        <v>0.26647715736040611</v>
      </c>
      <c r="AC20" s="32">
        <f t="shared" si="14"/>
        <v>0.26647715736040611</v>
      </c>
      <c r="AD20" s="32">
        <f t="shared" si="14"/>
        <v>0.26647715736040611</v>
      </c>
      <c r="AE20" s="32">
        <f t="shared" si="14"/>
        <v>0.26647715736040611</v>
      </c>
      <c r="AF20" s="32">
        <f t="shared" si="14"/>
        <v>0.26647715736040611</v>
      </c>
      <c r="AG20" s="33">
        <f t="shared" si="14"/>
        <v>0.266477157360406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9"/>
    </row>
    <row r="22" spans="1:33" x14ac:dyDescent="0.3">
      <c r="A22" s="7" t="s">
        <v>6</v>
      </c>
      <c r="B22" s="37">
        <f t="shared" ref="B22:AF22" si="15">B4-B19</f>
        <v>277447.67999999999</v>
      </c>
      <c r="C22" s="37">
        <f t="shared" si="15"/>
        <v>277447.67999999999</v>
      </c>
      <c r="D22" s="37">
        <f t="shared" si="15"/>
        <v>277447.67999999999</v>
      </c>
      <c r="E22" s="37">
        <f t="shared" si="15"/>
        <v>277447.67999999999</v>
      </c>
      <c r="F22" s="37">
        <f t="shared" si="15"/>
        <v>277447.67999999999</v>
      </c>
      <c r="G22" s="37">
        <f t="shared" si="15"/>
        <v>277447.67999999999</v>
      </c>
      <c r="H22" s="37">
        <f t="shared" si="15"/>
        <v>277447.67999999999</v>
      </c>
      <c r="I22" s="37">
        <f t="shared" si="15"/>
        <v>277447.67999999999</v>
      </c>
      <c r="J22" s="37">
        <f t="shared" si="15"/>
        <v>277447.67999999999</v>
      </c>
      <c r="K22" s="37">
        <f t="shared" si="15"/>
        <v>277447.67999999999</v>
      </c>
      <c r="L22" s="37">
        <f t="shared" si="15"/>
        <v>277447.67999999999</v>
      </c>
      <c r="M22" s="37">
        <f t="shared" si="15"/>
        <v>277447.67999999999</v>
      </c>
      <c r="N22" s="37">
        <f t="shared" si="15"/>
        <v>277447.67999999999</v>
      </c>
      <c r="O22" s="37">
        <f t="shared" si="15"/>
        <v>277447.67999999999</v>
      </c>
      <c r="P22" s="37">
        <f t="shared" si="15"/>
        <v>277447.67999999999</v>
      </c>
      <c r="Q22" s="37">
        <f t="shared" si="15"/>
        <v>277447.67999999999</v>
      </c>
      <c r="R22" s="37">
        <f t="shared" si="15"/>
        <v>277447.67999999999</v>
      </c>
      <c r="S22" s="37">
        <f t="shared" si="15"/>
        <v>277447.67999999999</v>
      </c>
      <c r="T22" s="37">
        <f t="shared" si="15"/>
        <v>277447.67999999999</v>
      </c>
      <c r="U22" s="37">
        <f t="shared" si="15"/>
        <v>277447.67999999999</v>
      </c>
      <c r="V22" s="37">
        <f t="shared" si="15"/>
        <v>277447.67999999999</v>
      </c>
      <c r="W22" s="37">
        <f t="shared" si="15"/>
        <v>277447.67999999999</v>
      </c>
      <c r="X22" s="37">
        <f t="shared" si="15"/>
        <v>277447.67999999999</v>
      </c>
      <c r="Y22" s="37">
        <f t="shared" si="15"/>
        <v>277447.67999999999</v>
      </c>
      <c r="Z22" s="37">
        <f t="shared" si="15"/>
        <v>277447.67999999999</v>
      </c>
      <c r="AA22" s="37">
        <f t="shared" si="15"/>
        <v>277447.67999999999</v>
      </c>
      <c r="AB22" s="37">
        <f t="shared" si="15"/>
        <v>277447.67999999999</v>
      </c>
      <c r="AC22" s="37">
        <f t="shared" si="15"/>
        <v>277447.67999999999</v>
      </c>
      <c r="AD22" s="37">
        <f t="shared" si="15"/>
        <v>277447.67999999999</v>
      </c>
      <c r="AE22" s="37">
        <f t="shared" si="15"/>
        <v>277447.67999999999</v>
      </c>
      <c r="AF22" s="37">
        <f t="shared" si="15"/>
        <v>277447.67999999999</v>
      </c>
      <c r="AG22" s="37">
        <f>SUM(B22:AF22)</f>
        <v>8600878.0799999963</v>
      </c>
    </row>
    <row r="23" spans="1:33" x14ac:dyDescent="0.3">
      <c r="A23" s="12" t="s">
        <v>7</v>
      </c>
      <c r="B23" s="32">
        <f t="shared" ref="B23:AG23" si="16">B22/B4</f>
        <v>0.73352284263959389</v>
      </c>
      <c r="C23" s="32">
        <f t="shared" si="16"/>
        <v>0.73352284263959389</v>
      </c>
      <c r="D23" s="32">
        <f t="shared" si="16"/>
        <v>0.73352284263959389</v>
      </c>
      <c r="E23" s="32">
        <f t="shared" si="16"/>
        <v>0.73352284263959389</v>
      </c>
      <c r="F23" s="32">
        <f t="shared" si="16"/>
        <v>0.73352284263959389</v>
      </c>
      <c r="G23" s="32">
        <f t="shared" si="16"/>
        <v>0.73352284263959389</v>
      </c>
      <c r="H23" s="32">
        <f t="shared" si="16"/>
        <v>0.73352284263959389</v>
      </c>
      <c r="I23" s="32">
        <f t="shared" si="16"/>
        <v>0.73352284263959389</v>
      </c>
      <c r="J23" s="32">
        <f t="shared" si="16"/>
        <v>0.73352284263959389</v>
      </c>
      <c r="K23" s="32">
        <f t="shared" si="16"/>
        <v>0.73352284263959389</v>
      </c>
      <c r="L23" s="32">
        <f t="shared" si="16"/>
        <v>0.73352284263959389</v>
      </c>
      <c r="M23" s="32">
        <f t="shared" si="16"/>
        <v>0.73352284263959389</v>
      </c>
      <c r="N23" s="32">
        <f t="shared" si="16"/>
        <v>0.73352284263959389</v>
      </c>
      <c r="O23" s="32">
        <f t="shared" si="16"/>
        <v>0.73352284263959389</v>
      </c>
      <c r="P23" s="32">
        <f t="shared" si="16"/>
        <v>0.73352284263959389</v>
      </c>
      <c r="Q23" s="32">
        <f t="shared" si="16"/>
        <v>0.73352284263959389</v>
      </c>
      <c r="R23" s="32">
        <f t="shared" si="16"/>
        <v>0.73352284263959389</v>
      </c>
      <c r="S23" s="32">
        <f t="shared" si="16"/>
        <v>0.73352284263959389</v>
      </c>
      <c r="T23" s="32">
        <f t="shared" si="16"/>
        <v>0.73352284263959389</v>
      </c>
      <c r="U23" s="32">
        <f t="shared" si="16"/>
        <v>0.73352284263959389</v>
      </c>
      <c r="V23" s="32">
        <f t="shared" si="16"/>
        <v>0.73352284263959389</v>
      </c>
      <c r="W23" s="32">
        <f t="shared" si="16"/>
        <v>0.73352284263959389</v>
      </c>
      <c r="X23" s="32">
        <f t="shared" si="16"/>
        <v>0.73352284263959389</v>
      </c>
      <c r="Y23" s="32">
        <f t="shared" si="16"/>
        <v>0.73352284263959389</v>
      </c>
      <c r="Z23" s="32">
        <f t="shared" si="16"/>
        <v>0.73352284263959389</v>
      </c>
      <c r="AA23" s="32">
        <f t="shared" si="16"/>
        <v>0.73352284263959389</v>
      </c>
      <c r="AB23" s="32">
        <f t="shared" si="16"/>
        <v>0.73352284263959389</v>
      </c>
      <c r="AC23" s="32">
        <f t="shared" si="16"/>
        <v>0.73352284263959389</v>
      </c>
      <c r="AD23" s="32">
        <f t="shared" si="16"/>
        <v>0.73352284263959389</v>
      </c>
      <c r="AE23" s="32">
        <f t="shared" si="16"/>
        <v>0.73352284263959389</v>
      </c>
      <c r="AF23" s="32">
        <f t="shared" si="16"/>
        <v>0.73352284263959389</v>
      </c>
      <c r="AG23" s="33">
        <f t="shared" si="16"/>
        <v>0.73352284263959355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9"/>
    </row>
    <row r="25" spans="1:33" x14ac:dyDescent="0.3">
      <c r="A25" s="7" t="s">
        <v>8</v>
      </c>
      <c r="B25" s="39">
        <f t="shared" ref="B25:AF25" si="17">B26+B32</f>
        <v>27000</v>
      </c>
      <c r="C25" s="39">
        <f t="shared" si="17"/>
        <v>2000</v>
      </c>
      <c r="D25" s="39">
        <f t="shared" si="17"/>
        <v>2000</v>
      </c>
      <c r="E25" s="39">
        <f t="shared" si="17"/>
        <v>2000</v>
      </c>
      <c r="F25" s="39">
        <f t="shared" si="17"/>
        <v>2000</v>
      </c>
      <c r="G25" s="39">
        <f t="shared" si="17"/>
        <v>2000</v>
      </c>
      <c r="H25" s="39">
        <f t="shared" si="17"/>
        <v>2000</v>
      </c>
      <c r="I25" s="39">
        <f t="shared" si="17"/>
        <v>2000</v>
      </c>
      <c r="J25" s="39">
        <f t="shared" si="17"/>
        <v>54805.440000000002</v>
      </c>
      <c r="K25" s="39">
        <f t="shared" si="17"/>
        <v>2000</v>
      </c>
      <c r="L25" s="39">
        <f t="shared" si="17"/>
        <v>2000</v>
      </c>
      <c r="M25" s="39">
        <f t="shared" si="17"/>
        <v>2000</v>
      </c>
      <c r="N25" s="39">
        <f t="shared" si="17"/>
        <v>255212.7</v>
      </c>
      <c r="O25" s="39">
        <f t="shared" si="17"/>
        <v>6470</v>
      </c>
      <c r="P25" s="39">
        <f t="shared" si="17"/>
        <v>4990</v>
      </c>
      <c r="Q25" s="39">
        <f t="shared" si="17"/>
        <v>6490</v>
      </c>
      <c r="R25" s="39">
        <f t="shared" si="17"/>
        <v>4990</v>
      </c>
      <c r="S25" s="39">
        <f t="shared" si="17"/>
        <v>8490</v>
      </c>
      <c r="T25" s="39">
        <f t="shared" si="17"/>
        <v>5490</v>
      </c>
      <c r="U25" s="39">
        <f t="shared" si="17"/>
        <v>2000</v>
      </c>
      <c r="V25" s="39">
        <f t="shared" si="17"/>
        <v>2000</v>
      </c>
      <c r="W25" s="39">
        <f t="shared" si="17"/>
        <v>2000</v>
      </c>
      <c r="X25" s="39">
        <f t="shared" si="17"/>
        <v>2000</v>
      </c>
      <c r="Y25" s="39">
        <f t="shared" si="17"/>
        <v>2000</v>
      </c>
      <c r="Z25" s="39">
        <f t="shared" si="17"/>
        <v>2000</v>
      </c>
      <c r="AA25" s="39">
        <f t="shared" si="17"/>
        <v>2000</v>
      </c>
      <c r="AB25" s="39">
        <f t="shared" si="17"/>
        <v>2000</v>
      </c>
      <c r="AC25" s="39">
        <f t="shared" si="17"/>
        <v>2000</v>
      </c>
      <c r="AD25" s="39">
        <f t="shared" si="17"/>
        <v>1910000</v>
      </c>
      <c r="AE25" s="39">
        <f t="shared" si="17"/>
        <v>2000</v>
      </c>
      <c r="AF25" s="39">
        <f t="shared" si="17"/>
        <v>119000</v>
      </c>
      <c r="AG25" s="39">
        <f>SUM(B25:AF25)</f>
        <v>2442938.14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8">
        <f>SUM(AF27:AF30)</f>
        <v>117000</v>
      </c>
      <c r="AG26" s="42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2">
        <v>117000</v>
      </c>
      <c r="AG27" s="19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3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9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9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9"/>
    </row>
    <row r="32" spans="1:33" x14ac:dyDescent="0.3">
      <c r="A32" s="15" t="s">
        <v>15</v>
      </c>
      <c r="B32" s="16">
        <f t="shared" ref="B32:AF32" si="18">SUM(B33:B38)</f>
        <v>25000</v>
      </c>
      <c r="C32" s="16">
        <f t="shared" si="18"/>
        <v>2000</v>
      </c>
      <c r="D32" s="16">
        <f t="shared" si="18"/>
        <v>2000</v>
      </c>
      <c r="E32" s="16">
        <f t="shared" si="18"/>
        <v>2000</v>
      </c>
      <c r="F32" s="16">
        <f t="shared" si="18"/>
        <v>2000</v>
      </c>
      <c r="G32" s="16">
        <f t="shared" si="18"/>
        <v>2000</v>
      </c>
      <c r="H32" s="16">
        <f t="shared" si="18"/>
        <v>2000</v>
      </c>
      <c r="I32" s="16">
        <f t="shared" si="18"/>
        <v>2000</v>
      </c>
      <c r="J32" s="16">
        <f t="shared" si="18"/>
        <v>54805.440000000002</v>
      </c>
      <c r="K32" s="16">
        <f t="shared" si="18"/>
        <v>2000</v>
      </c>
      <c r="L32" s="16">
        <f t="shared" si="18"/>
        <v>2000</v>
      </c>
      <c r="M32" s="16">
        <f t="shared" si="18"/>
        <v>2000</v>
      </c>
      <c r="N32" s="16">
        <f t="shared" si="18"/>
        <v>255212.7</v>
      </c>
      <c r="O32" s="16">
        <f t="shared" si="18"/>
        <v>6470</v>
      </c>
      <c r="P32" s="16">
        <f t="shared" si="18"/>
        <v>4990</v>
      </c>
      <c r="Q32" s="16">
        <f t="shared" si="18"/>
        <v>6490</v>
      </c>
      <c r="R32" s="16">
        <f t="shared" si="18"/>
        <v>4990</v>
      </c>
      <c r="S32" s="16">
        <f t="shared" si="18"/>
        <v>8490</v>
      </c>
      <c r="T32" s="16">
        <f t="shared" si="18"/>
        <v>5490</v>
      </c>
      <c r="U32" s="16">
        <f t="shared" si="18"/>
        <v>2000</v>
      </c>
      <c r="V32" s="16">
        <f t="shared" si="18"/>
        <v>2000</v>
      </c>
      <c r="W32" s="16">
        <f t="shared" si="18"/>
        <v>2000</v>
      </c>
      <c r="X32" s="16">
        <f t="shared" si="18"/>
        <v>2000</v>
      </c>
      <c r="Y32" s="16">
        <f t="shared" si="18"/>
        <v>2000</v>
      </c>
      <c r="Z32" s="16">
        <f>SUM(Z33:Z38)</f>
        <v>2000</v>
      </c>
      <c r="AA32" s="16">
        <f t="shared" si="18"/>
        <v>2000</v>
      </c>
      <c r="AB32" s="16">
        <f t="shared" si="18"/>
        <v>2000</v>
      </c>
      <c r="AC32" s="16">
        <f t="shared" si="18"/>
        <v>2000</v>
      </c>
      <c r="AD32" s="16">
        <f>SUM(AD33:AD38)</f>
        <v>1910000</v>
      </c>
      <c r="AE32" s="16">
        <f t="shared" si="18"/>
        <v>2000</v>
      </c>
      <c r="AF32" s="16">
        <f t="shared" si="18"/>
        <v>2000</v>
      </c>
      <c r="AG32" s="42">
        <f t="shared" ref="AG32:AG38" si="19">SUM(B32:AF32)</f>
        <v>2323938.14</v>
      </c>
    </row>
    <row r="33" spans="1:33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4"/>
      <c r="K33" s="22"/>
      <c r="L33" s="3"/>
      <c r="M33" s="3"/>
      <c r="N33" s="3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8">
        <v>1908000</v>
      </c>
      <c r="AE33" s="3"/>
      <c r="AF33" s="3"/>
      <c r="AG33" s="19">
        <f t="shared" si="19"/>
        <v>1908000</v>
      </c>
    </row>
    <row r="34" spans="1:33" x14ac:dyDescent="0.3">
      <c r="A34" s="3" t="s">
        <v>17</v>
      </c>
      <c r="B34" s="3"/>
      <c r="C34" s="3"/>
      <c r="D34" s="3"/>
      <c r="E34" s="3"/>
      <c r="F34" s="3"/>
      <c r="G34" s="3"/>
      <c r="H34" s="3"/>
      <c r="I34" s="44"/>
      <c r="J34" s="73">
        <v>52805.440000000002</v>
      </c>
      <c r="K34" s="3"/>
      <c r="L34" s="3"/>
      <c r="M34" s="44"/>
      <c r="N34" s="58">
        <v>123212.7</v>
      </c>
      <c r="O34" s="3"/>
      <c r="P34" s="3"/>
      <c r="Q34" s="58"/>
      <c r="R34" s="3"/>
      <c r="S34" s="3"/>
      <c r="T34" s="3"/>
      <c r="U34" s="3"/>
      <c r="V34" s="44"/>
      <c r="W34" s="3"/>
      <c r="X34" s="3"/>
      <c r="Y34" s="3"/>
      <c r="Z34" s="44"/>
      <c r="AA34" s="3"/>
      <c r="AB34" s="3"/>
      <c r="AC34" s="3"/>
      <c r="AD34" s="3"/>
      <c r="AE34" s="3"/>
      <c r="AF34" s="3"/>
      <c r="AG34" s="19">
        <f t="shared" si="19"/>
        <v>176018.14</v>
      </c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2"/>
      <c r="M35" s="22"/>
      <c r="N35" s="22">
        <v>130000</v>
      </c>
      <c r="O35" s="22">
        <v>4470</v>
      </c>
      <c r="P35" s="18">
        <v>1490</v>
      </c>
      <c r="Q35" s="18">
        <v>1490</v>
      </c>
      <c r="R35" s="18">
        <v>1490</v>
      </c>
      <c r="S35" s="18">
        <v>1490</v>
      </c>
      <c r="T35" s="18">
        <v>1490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9">
        <f t="shared" si="19"/>
        <v>141920</v>
      </c>
    </row>
    <row r="36" spans="1:33" x14ac:dyDescent="0.3">
      <c r="A36" s="3" t="s">
        <v>19</v>
      </c>
      <c r="B36" s="22">
        <v>15000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2"/>
      <c r="P36" s="62"/>
      <c r="Q36" s="62"/>
      <c r="R36" s="62"/>
      <c r="S36" s="62"/>
      <c r="T36" s="6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9">
        <f t="shared" si="19"/>
        <v>15000</v>
      </c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2"/>
      <c r="M37" s="22"/>
      <c r="N37" s="22"/>
      <c r="O37" s="22"/>
      <c r="P37" s="18">
        <v>1500</v>
      </c>
      <c r="Q37" s="18">
        <v>3000</v>
      </c>
      <c r="R37" s="18">
        <v>1500</v>
      </c>
      <c r="S37" s="18">
        <v>5000</v>
      </c>
      <c r="T37" s="18">
        <v>2000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9">
        <f t="shared" si="19"/>
        <v>13000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23">
        <f t="shared" si="19"/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9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9"/>
    </row>
    <row r="41" spans="1:33" x14ac:dyDescent="0.3">
      <c r="A41" s="10" t="s">
        <v>22</v>
      </c>
      <c r="B41" s="47">
        <f t="shared" ref="B41:AF41" si="20">B22-B25</f>
        <v>250447.68</v>
      </c>
      <c r="C41" s="47">
        <f t="shared" si="20"/>
        <v>275447.67999999999</v>
      </c>
      <c r="D41" s="47">
        <f t="shared" si="20"/>
        <v>275447.67999999999</v>
      </c>
      <c r="E41" s="47">
        <f t="shared" si="20"/>
        <v>275447.67999999999</v>
      </c>
      <c r="F41" s="47">
        <f t="shared" si="20"/>
        <v>275447.67999999999</v>
      </c>
      <c r="G41" s="47">
        <f t="shared" si="20"/>
        <v>275447.67999999999</v>
      </c>
      <c r="H41" s="47">
        <f t="shared" si="20"/>
        <v>275447.67999999999</v>
      </c>
      <c r="I41" s="47">
        <f t="shared" si="20"/>
        <v>275447.67999999999</v>
      </c>
      <c r="J41" s="47">
        <f t="shared" si="20"/>
        <v>222642.24</v>
      </c>
      <c r="K41" s="47">
        <f t="shared" si="20"/>
        <v>275447.67999999999</v>
      </c>
      <c r="L41" s="47">
        <f t="shared" si="20"/>
        <v>275447.67999999999</v>
      </c>
      <c r="M41" s="47">
        <f t="shared" si="20"/>
        <v>275447.67999999999</v>
      </c>
      <c r="N41" s="47">
        <f t="shared" si="20"/>
        <v>22234.979999999981</v>
      </c>
      <c r="O41" s="47">
        <f t="shared" si="20"/>
        <v>270977.68</v>
      </c>
      <c r="P41" s="47">
        <f t="shared" si="20"/>
        <v>272457.68</v>
      </c>
      <c r="Q41" s="47">
        <f t="shared" si="20"/>
        <v>270957.68</v>
      </c>
      <c r="R41" s="47">
        <f t="shared" si="20"/>
        <v>272457.68</v>
      </c>
      <c r="S41" s="47">
        <f t="shared" si="20"/>
        <v>268957.68</v>
      </c>
      <c r="T41" s="47">
        <f t="shared" si="20"/>
        <v>271957.68</v>
      </c>
      <c r="U41" s="47">
        <f t="shared" si="20"/>
        <v>275447.67999999999</v>
      </c>
      <c r="V41" s="47">
        <f t="shared" si="20"/>
        <v>275447.67999999999</v>
      </c>
      <c r="W41" s="47">
        <f t="shared" si="20"/>
        <v>275447.67999999999</v>
      </c>
      <c r="X41" s="47">
        <f t="shared" si="20"/>
        <v>275447.67999999999</v>
      </c>
      <c r="Y41" s="47">
        <f t="shared" si="20"/>
        <v>275447.67999999999</v>
      </c>
      <c r="Z41" s="47">
        <f t="shared" si="20"/>
        <v>275447.67999999999</v>
      </c>
      <c r="AA41" s="47">
        <f t="shared" si="20"/>
        <v>275447.67999999999</v>
      </c>
      <c r="AB41" s="47">
        <f t="shared" si="20"/>
        <v>275447.67999999999</v>
      </c>
      <c r="AC41" s="47">
        <f t="shared" si="20"/>
        <v>275447.67999999999</v>
      </c>
      <c r="AD41" s="47">
        <f t="shared" si="20"/>
        <v>-1632552.32</v>
      </c>
      <c r="AE41" s="47">
        <f t="shared" si="20"/>
        <v>275447.67999999999</v>
      </c>
      <c r="AF41" s="47">
        <f t="shared" si="20"/>
        <v>158447.67999999999</v>
      </c>
      <c r="AG41" s="71">
        <f>SUM(B41:AF41)</f>
        <v>6157939.9399999967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9"/>
    </row>
    <row r="43" spans="1:33" x14ac:dyDescent="0.3">
      <c r="A43" s="7" t="s">
        <v>23</v>
      </c>
      <c r="B43" s="48">
        <f t="shared" ref="B43:AF43" si="21">SUM(B44:B47)</f>
        <v>22694.399999999998</v>
      </c>
      <c r="C43" s="48">
        <f t="shared" si="21"/>
        <v>22694.399999999998</v>
      </c>
      <c r="D43" s="48">
        <f t="shared" si="21"/>
        <v>22694.399999999998</v>
      </c>
      <c r="E43" s="48">
        <f t="shared" si="21"/>
        <v>22694.399999999998</v>
      </c>
      <c r="F43" s="48">
        <f t="shared" si="21"/>
        <v>22694.399999999998</v>
      </c>
      <c r="G43" s="48">
        <f t="shared" si="21"/>
        <v>22694.399999999998</v>
      </c>
      <c r="H43" s="48">
        <f t="shared" si="21"/>
        <v>22694.399999999998</v>
      </c>
      <c r="I43" s="48">
        <f t="shared" si="21"/>
        <v>22694.399999999998</v>
      </c>
      <c r="J43" s="48">
        <f t="shared" si="21"/>
        <v>785894.40000000002</v>
      </c>
      <c r="K43" s="48">
        <f t="shared" si="21"/>
        <v>22694.399999999998</v>
      </c>
      <c r="L43" s="48">
        <f t="shared" si="21"/>
        <v>22694.399999999998</v>
      </c>
      <c r="M43" s="48">
        <f t="shared" si="21"/>
        <v>22694.399999999998</v>
      </c>
      <c r="N43" s="48">
        <f t="shared" si="21"/>
        <v>22694.399999999998</v>
      </c>
      <c r="O43" s="48">
        <f t="shared" si="21"/>
        <v>22694.399999999998</v>
      </c>
      <c r="P43" s="48">
        <f t="shared" si="21"/>
        <v>22694.399999999998</v>
      </c>
      <c r="Q43" s="48">
        <f t="shared" si="21"/>
        <v>22694.399999999998</v>
      </c>
      <c r="R43" s="48">
        <f t="shared" si="21"/>
        <v>22694.399999999998</v>
      </c>
      <c r="S43" s="48">
        <f t="shared" si="21"/>
        <v>22694.399999999998</v>
      </c>
      <c r="T43" s="48">
        <f t="shared" si="21"/>
        <v>22694.399999999998</v>
      </c>
      <c r="U43" s="48">
        <f t="shared" si="21"/>
        <v>22694.399999999998</v>
      </c>
      <c r="V43" s="48">
        <f t="shared" si="21"/>
        <v>22694.399999999998</v>
      </c>
      <c r="W43" s="48">
        <f t="shared" si="21"/>
        <v>22694.399999999998</v>
      </c>
      <c r="X43" s="48">
        <f t="shared" si="21"/>
        <v>22694.399999999998</v>
      </c>
      <c r="Y43" s="48">
        <f t="shared" si="21"/>
        <v>22694.399999999998</v>
      </c>
      <c r="Z43" s="48">
        <f t="shared" si="21"/>
        <v>22694.399999999998</v>
      </c>
      <c r="AA43" s="48">
        <f t="shared" si="21"/>
        <v>22694.399999999998</v>
      </c>
      <c r="AB43" s="48">
        <f t="shared" si="21"/>
        <v>22694.399999999998</v>
      </c>
      <c r="AC43" s="48">
        <f t="shared" si="21"/>
        <v>22694.399999999998</v>
      </c>
      <c r="AD43" s="48">
        <f t="shared" si="21"/>
        <v>22694.399999999998</v>
      </c>
      <c r="AE43" s="48">
        <f t="shared" si="21"/>
        <v>22694.399999999998</v>
      </c>
      <c r="AF43" s="48">
        <f t="shared" si="21"/>
        <v>2290343.5499999998</v>
      </c>
      <c r="AG43" s="48">
        <f>SUM(B43:AF43)</f>
        <v>3734375.549999998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9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18">
        <v>763200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61">
        <f>SUM(B45:AF45)</f>
        <v>763200</v>
      </c>
    </row>
    <row r="46" spans="1:33" x14ac:dyDescent="0.3">
      <c r="A46" s="3" t="s">
        <v>24</v>
      </c>
      <c r="B46" s="29">
        <f>6%*B4</f>
        <v>22694.399999999998</v>
      </c>
      <c r="C46" s="29">
        <f>6%*C4</f>
        <v>22694.399999999998</v>
      </c>
      <c r="D46" s="29">
        <f>6%*D4</f>
        <v>22694.399999999998</v>
      </c>
      <c r="E46" s="29">
        <f>6%*E4</f>
        <v>22694.399999999998</v>
      </c>
      <c r="F46" s="29">
        <f>6%*F4</f>
        <v>22694.399999999998</v>
      </c>
      <c r="G46" s="29">
        <f>6%*G4</f>
        <v>22694.399999999998</v>
      </c>
      <c r="H46" s="29">
        <f>6%*H4</f>
        <v>22694.399999999998</v>
      </c>
      <c r="I46" s="29">
        <f>6%*I4</f>
        <v>22694.399999999998</v>
      </c>
      <c r="J46" s="29">
        <f>6%*J4</f>
        <v>22694.399999999998</v>
      </c>
      <c r="K46" s="29">
        <f>6%*K4</f>
        <v>22694.399999999998</v>
      </c>
      <c r="L46" s="29">
        <f>6%*L4</f>
        <v>22694.399999999998</v>
      </c>
      <c r="M46" s="29">
        <f>6%*M4</f>
        <v>22694.399999999998</v>
      </c>
      <c r="N46" s="29">
        <f>6%*N4</f>
        <v>22694.399999999998</v>
      </c>
      <c r="O46" s="29">
        <f>6%*O4</f>
        <v>22694.399999999998</v>
      </c>
      <c r="P46" s="29">
        <f>6%*P4</f>
        <v>22694.399999999998</v>
      </c>
      <c r="Q46" s="29">
        <f>6%*Q4</f>
        <v>22694.399999999998</v>
      </c>
      <c r="R46" s="29">
        <f>6%*R4</f>
        <v>22694.399999999998</v>
      </c>
      <c r="S46" s="29">
        <f>6%*S4</f>
        <v>22694.399999999998</v>
      </c>
      <c r="T46" s="29">
        <f>6%*T4</f>
        <v>22694.399999999998</v>
      </c>
      <c r="U46" s="29">
        <f>6%*U4</f>
        <v>22694.399999999998</v>
      </c>
      <c r="V46" s="29">
        <f>6%*V4</f>
        <v>22694.399999999998</v>
      </c>
      <c r="W46" s="29">
        <f>6%*W4</f>
        <v>22694.399999999998</v>
      </c>
      <c r="X46" s="29">
        <f>6%*X4</f>
        <v>22694.399999999998</v>
      </c>
      <c r="Y46" s="29">
        <f>6%*Y4</f>
        <v>22694.399999999998</v>
      </c>
      <c r="Z46" s="29">
        <f>6%*Z4</f>
        <v>22694.399999999998</v>
      </c>
      <c r="AA46" s="29">
        <f>6%*AA4</f>
        <v>22694.399999999998</v>
      </c>
      <c r="AB46" s="29">
        <f>6%*AB4</f>
        <v>22694.399999999998</v>
      </c>
      <c r="AC46" s="29">
        <f>6%*AC4</f>
        <v>22694.399999999998</v>
      </c>
      <c r="AD46" s="29">
        <f>6%*AD4</f>
        <v>22694.399999999998</v>
      </c>
      <c r="AE46" s="29">
        <f>6%*AE4</f>
        <v>22694.399999999998</v>
      </c>
      <c r="AF46" s="29">
        <f>6%*AF4</f>
        <v>22694.399999999998</v>
      </c>
      <c r="AG46" s="23">
        <f>SUM(B46:AF46)</f>
        <v>703526.40000000037</v>
      </c>
    </row>
    <row r="47" spans="1:33" x14ac:dyDescent="0.3">
      <c r="A47" s="3" t="s">
        <v>25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76">
        <v>2267649.15</v>
      </c>
      <c r="AG47" s="79">
        <f>SUM(B47:AF47)</f>
        <v>2267649.15</v>
      </c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9"/>
    </row>
    <row r="49" spans="1:33" x14ac:dyDescent="0.3">
      <c r="A49" s="10" t="s">
        <v>26</v>
      </c>
      <c r="B49" s="47">
        <f t="shared" ref="B49:AG49" si="22">B41-B43</f>
        <v>227753.28</v>
      </c>
      <c r="C49" s="47">
        <f t="shared" si="22"/>
        <v>252753.28</v>
      </c>
      <c r="D49" s="47">
        <f t="shared" si="22"/>
        <v>252753.28</v>
      </c>
      <c r="E49" s="47">
        <f t="shared" si="22"/>
        <v>252753.28</v>
      </c>
      <c r="F49" s="47">
        <f t="shared" si="22"/>
        <v>252753.28</v>
      </c>
      <c r="G49" s="47">
        <f t="shared" si="22"/>
        <v>252753.28</v>
      </c>
      <c r="H49" s="47">
        <f t="shared" si="22"/>
        <v>252753.28</v>
      </c>
      <c r="I49" s="47">
        <f t="shared" si="22"/>
        <v>252753.28</v>
      </c>
      <c r="J49" s="47">
        <f t="shared" si="22"/>
        <v>-563252.16</v>
      </c>
      <c r="K49" s="47">
        <f t="shared" si="22"/>
        <v>252753.28</v>
      </c>
      <c r="L49" s="47">
        <f t="shared" si="22"/>
        <v>252753.28</v>
      </c>
      <c r="M49" s="47">
        <f t="shared" si="22"/>
        <v>252753.28</v>
      </c>
      <c r="N49" s="47">
        <f t="shared" si="22"/>
        <v>-459.42000000001644</v>
      </c>
      <c r="O49" s="47">
        <f t="shared" si="22"/>
        <v>248283.28</v>
      </c>
      <c r="P49" s="24">
        <f t="shared" si="22"/>
        <v>249763.28</v>
      </c>
      <c r="Q49" s="24">
        <f t="shared" si="22"/>
        <v>248263.28</v>
      </c>
      <c r="R49" s="24">
        <f t="shared" si="22"/>
        <v>249763.28</v>
      </c>
      <c r="S49" s="24">
        <f t="shared" si="22"/>
        <v>246263.28</v>
      </c>
      <c r="T49" s="47">
        <f t="shared" si="22"/>
        <v>249263.28</v>
      </c>
      <c r="U49" s="47">
        <f t="shared" si="22"/>
        <v>252753.28</v>
      </c>
      <c r="V49" s="47">
        <f t="shared" si="22"/>
        <v>252753.28</v>
      </c>
      <c r="W49" s="47">
        <f t="shared" si="22"/>
        <v>252753.28</v>
      </c>
      <c r="X49" s="47">
        <f t="shared" si="22"/>
        <v>252753.28</v>
      </c>
      <c r="Y49" s="47">
        <f t="shared" si="22"/>
        <v>252753.28</v>
      </c>
      <c r="Z49" s="47">
        <f t="shared" si="22"/>
        <v>252753.28</v>
      </c>
      <c r="AA49" s="47">
        <f t="shared" si="22"/>
        <v>252753.28</v>
      </c>
      <c r="AB49" s="47">
        <f t="shared" si="22"/>
        <v>252753.28</v>
      </c>
      <c r="AC49" s="47">
        <f t="shared" si="22"/>
        <v>252753.28</v>
      </c>
      <c r="AD49" s="47">
        <f t="shared" si="22"/>
        <v>-1655246.72</v>
      </c>
      <c r="AE49" s="47">
        <f t="shared" si="22"/>
        <v>252753.28</v>
      </c>
      <c r="AF49" s="47">
        <f t="shared" si="22"/>
        <v>-2131895.8699999996</v>
      </c>
      <c r="AG49" s="71">
        <f t="shared" si="22"/>
        <v>2423564.3899999987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1:AG11">
    <cfRule type="colorScale" priority="10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6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8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L12">
    <cfRule type="colorScale" priority="5">
      <colorScale>
        <cfvo type="min"/>
        <cfvo type="max"/>
        <color rgb="FFFFEF9C"/>
        <color rgb="FF63BE7B"/>
      </colorScale>
    </cfRule>
  </conditionalFormatting>
  <conditionalFormatting sqref="M12:A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P12">
    <cfRule type="colorScale" priority="3">
      <colorScale>
        <cfvo type="min"/>
        <cfvo type="max"/>
        <color rgb="FFFFEF9C"/>
        <color rgb="FF63BE7B"/>
      </colorScale>
    </cfRule>
  </conditionalFormatting>
  <conditionalFormatting sqref="Q12:AF12">
    <cfRule type="colorScale" priority="2">
      <colorScale>
        <cfvo type="min"/>
        <cfvo type="max"/>
        <color rgb="FFFFEF9C"/>
        <color rgb="FF63BE7B"/>
      </colorScale>
    </cfRule>
  </conditionalFormatting>
  <conditionalFormatting sqref="Q12:AG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ignoredErrors>
    <ignoredError sqref="B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opLeftCell="M14" zoomScale="80" zoomScaleNormal="80" workbookViewId="0">
      <selection activeCell="AF49" sqref="AF49"/>
    </sheetView>
  </sheetViews>
  <sheetFormatPr defaultRowHeight="14.4" x14ac:dyDescent="0.3"/>
  <cols>
    <col min="1" max="1" width="48.5546875" bestFit="1" customWidth="1"/>
    <col min="2" max="13" width="11.6640625" bestFit="1" customWidth="1"/>
    <col min="14" max="14" width="14.109375" customWidth="1"/>
    <col min="15" max="18" width="11.6640625" bestFit="1" customWidth="1"/>
    <col min="19" max="25" width="12.33203125" bestFit="1" customWidth="1"/>
    <col min="26" max="26" width="12.88671875" bestFit="1" customWidth="1"/>
    <col min="27" max="29" width="12.33203125" bestFit="1" customWidth="1"/>
    <col min="30" max="30" width="12.88671875" bestFit="1" customWidth="1"/>
    <col min="31" max="31" width="12.33203125" bestFit="1" customWidth="1"/>
    <col min="32" max="32" width="14.5546875" bestFit="1" customWidth="1"/>
  </cols>
  <sheetData>
    <row r="1" spans="1:32" x14ac:dyDescent="0.3">
      <c r="A1" s="3"/>
      <c r="B1" s="84">
        <v>45017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9" t="s">
        <v>27</v>
      </c>
    </row>
    <row r="2" spans="1:32" x14ac:dyDescent="0.3">
      <c r="A2" s="3"/>
      <c r="B2" s="4">
        <v>44652</v>
      </c>
      <c r="C2" s="4">
        <v>44653</v>
      </c>
      <c r="D2" s="4">
        <v>44654</v>
      </c>
      <c r="E2" s="4">
        <v>44655</v>
      </c>
      <c r="F2" s="4">
        <v>44656</v>
      </c>
      <c r="G2" s="4">
        <v>44657</v>
      </c>
      <c r="H2" s="4">
        <v>44658</v>
      </c>
      <c r="I2" s="4">
        <v>44659</v>
      </c>
      <c r="J2" s="4">
        <v>44660</v>
      </c>
      <c r="K2" s="4">
        <v>44661</v>
      </c>
      <c r="L2" s="4">
        <v>44662</v>
      </c>
      <c r="M2" s="4">
        <v>44663</v>
      </c>
      <c r="N2" s="4">
        <v>44664</v>
      </c>
      <c r="O2" s="4">
        <v>44665</v>
      </c>
      <c r="P2" s="4">
        <v>44666</v>
      </c>
      <c r="Q2" s="4">
        <v>44667</v>
      </c>
      <c r="R2" s="4">
        <v>44668</v>
      </c>
      <c r="S2" s="4">
        <v>44669</v>
      </c>
      <c r="T2" s="4">
        <v>44670</v>
      </c>
      <c r="U2" s="4">
        <v>44671</v>
      </c>
      <c r="V2" s="4">
        <v>44672</v>
      </c>
      <c r="W2" s="4">
        <v>44673</v>
      </c>
      <c r="X2" s="4">
        <v>44674</v>
      </c>
      <c r="Y2" s="4">
        <v>44675</v>
      </c>
      <c r="Z2" s="4">
        <v>44676</v>
      </c>
      <c r="AA2" s="4">
        <v>44677</v>
      </c>
      <c r="AB2" s="4">
        <v>44678</v>
      </c>
      <c r="AC2" s="4">
        <v>44679</v>
      </c>
      <c r="AD2" s="4">
        <v>44680</v>
      </c>
      <c r="AE2" s="4">
        <v>44681</v>
      </c>
      <c r="AF2" s="89"/>
    </row>
    <row r="3" spans="1:32" x14ac:dyDescent="0.3">
      <c r="A3" s="5" t="s">
        <v>30</v>
      </c>
      <c r="B3" s="87">
        <v>11820000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26">
        <f>SUM(B3)</f>
        <v>11820000</v>
      </c>
    </row>
    <row r="4" spans="1:32" x14ac:dyDescent="0.3">
      <c r="A4" s="7" t="s">
        <v>29</v>
      </c>
      <c r="B4" s="13">
        <f t="shared" ref="B4:AE4" si="0">SUM(B5:B8)</f>
        <v>394000</v>
      </c>
      <c r="C4" s="13">
        <f t="shared" si="0"/>
        <v>394000</v>
      </c>
      <c r="D4" s="13">
        <f t="shared" si="0"/>
        <v>394000</v>
      </c>
      <c r="E4" s="13">
        <f t="shared" si="0"/>
        <v>394000</v>
      </c>
      <c r="F4" s="13">
        <f t="shared" si="0"/>
        <v>394000</v>
      </c>
      <c r="G4" s="13">
        <f t="shared" si="0"/>
        <v>394000</v>
      </c>
      <c r="H4" s="13">
        <f t="shared" si="0"/>
        <v>394000</v>
      </c>
      <c r="I4" s="13">
        <f t="shared" si="0"/>
        <v>394000</v>
      </c>
      <c r="J4" s="13">
        <f t="shared" si="0"/>
        <v>394000</v>
      </c>
      <c r="K4" s="13">
        <f t="shared" si="0"/>
        <v>394000</v>
      </c>
      <c r="L4" s="13">
        <f t="shared" si="0"/>
        <v>394000</v>
      </c>
      <c r="M4" s="13">
        <f t="shared" si="0"/>
        <v>394000</v>
      </c>
      <c r="N4" s="13">
        <f t="shared" si="0"/>
        <v>394000</v>
      </c>
      <c r="O4" s="13">
        <f t="shared" si="0"/>
        <v>394000</v>
      </c>
      <c r="P4" s="13">
        <f t="shared" si="0"/>
        <v>394000</v>
      </c>
      <c r="Q4" s="13">
        <f t="shared" si="0"/>
        <v>394000</v>
      </c>
      <c r="R4" s="13">
        <f t="shared" si="0"/>
        <v>394000</v>
      </c>
      <c r="S4" s="13">
        <f t="shared" si="0"/>
        <v>394000</v>
      </c>
      <c r="T4" s="13">
        <f t="shared" si="0"/>
        <v>394000</v>
      </c>
      <c r="U4" s="13">
        <f t="shared" si="0"/>
        <v>394000</v>
      </c>
      <c r="V4" s="13">
        <f t="shared" si="0"/>
        <v>394000</v>
      </c>
      <c r="W4" s="13">
        <f t="shared" si="0"/>
        <v>394000</v>
      </c>
      <c r="X4" s="13">
        <f t="shared" si="0"/>
        <v>394000</v>
      </c>
      <c r="Y4" s="13">
        <f t="shared" si="0"/>
        <v>394000</v>
      </c>
      <c r="Z4" s="13">
        <f t="shared" si="0"/>
        <v>394000</v>
      </c>
      <c r="AA4" s="13">
        <f t="shared" si="0"/>
        <v>394000</v>
      </c>
      <c r="AB4" s="13">
        <f t="shared" si="0"/>
        <v>394000</v>
      </c>
      <c r="AC4" s="13">
        <f t="shared" si="0"/>
        <v>394000</v>
      </c>
      <c r="AD4" s="13">
        <f t="shared" si="0"/>
        <v>394000</v>
      </c>
      <c r="AE4" s="13">
        <f t="shared" si="0"/>
        <v>394000</v>
      </c>
      <c r="AF4" s="13">
        <f>SUM(B4:AE4)</f>
        <v>11820000</v>
      </c>
    </row>
    <row r="5" spans="1:32" x14ac:dyDescent="0.3">
      <c r="A5" s="3" t="s">
        <v>0</v>
      </c>
      <c r="B5" s="22">
        <v>98500</v>
      </c>
      <c r="C5" s="22">
        <v>98500</v>
      </c>
      <c r="D5" s="22">
        <v>98500</v>
      </c>
      <c r="E5" s="22">
        <v>98500</v>
      </c>
      <c r="F5" s="22">
        <v>98500</v>
      </c>
      <c r="G5" s="22">
        <v>98500</v>
      </c>
      <c r="H5" s="22">
        <v>98500</v>
      </c>
      <c r="I5" s="22">
        <v>98500</v>
      </c>
      <c r="J5" s="22">
        <v>98500</v>
      </c>
      <c r="K5" s="22">
        <v>98500</v>
      </c>
      <c r="L5" s="22">
        <v>98500</v>
      </c>
      <c r="M5" s="22">
        <v>98500</v>
      </c>
      <c r="N5" s="22">
        <v>98500</v>
      </c>
      <c r="O5" s="22">
        <v>98500</v>
      </c>
      <c r="P5" s="22">
        <v>98500</v>
      </c>
      <c r="Q5" s="22">
        <v>98500</v>
      </c>
      <c r="R5" s="22">
        <v>98500</v>
      </c>
      <c r="S5" s="22">
        <v>98500</v>
      </c>
      <c r="T5" s="22">
        <v>98500</v>
      </c>
      <c r="U5" s="22">
        <v>98500</v>
      </c>
      <c r="V5" s="22">
        <v>98500</v>
      </c>
      <c r="W5" s="22">
        <v>98500</v>
      </c>
      <c r="X5" s="22">
        <v>98500</v>
      </c>
      <c r="Y5" s="22">
        <v>98500</v>
      </c>
      <c r="Z5" s="22">
        <v>98500</v>
      </c>
      <c r="AA5" s="22">
        <v>98500</v>
      </c>
      <c r="AB5" s="22">
        <v>98500</v>
      </c>
      <c r="AC5" s="22">
        <v>98500</v>
      </c>
      <c r="AD5" s="22">
        <v>98500</v>
      </c>
      <c r="AE5" s="22">
        <v>98500</v>
      </c>
      <c r="AF5" s="43">
        <f>SUM(B5:AE5)</f>
        <v>2955000</v>
      </c>
    </row>
    <row r="6" spans="1:32" x14ac:dyDescent="0.3">
      <c r="A6" s="3" t="s">
        <v>1</v>
      </c>
      <c r="B6" s="22">
        <v>98500</v>
      </c>
      <c r="C6" s="22">
        <v>98500</v>
      </c>
      <c r="D6" s="22">
        <v>98500</v>
      </c>
      <c r="E6" s="22">
        <v>98500</v>
      </c>
      <c r="F6" s="22">
        <v>98500</v>
      </c>
      <c r="G6" s="22">
        <v>98500</v>
      </c>
      <c r="H6" s="22">
        <v>98500</v>
      </c>
      <c r="I6" s="22">
        <v>98500</v>
      </c>
      <c r="J6" s="22">
        <v>98500</v>
      </c>
      <c r="K6" s="22">
        <v>98500</v>
      </c>
      <c r="L6" s="22">
        <v>98500</v>
      </c>
      <c r="M6" s="22">
        <v>98500</v>
      </c>
      <c r="N6" s="22">
        <v>98500</v>
      </c>
      <c r="O6" s="22">
        <v>98500</v>
      </c>
      <c r="P6" s="22">
        <v>98500</v>
      </c>
      <c r="Q6" s="22">
        <v>98500</v>
      </c>
      <c r="R6" s="22">
        <v>98500</v>
      </c>
      <c r="S6" s="22">
        <v>98500</v>
      </c>
      <c r="T6" s="22">
        <v>98500</v>
      </c>
      <c r="U6" s="22">
        <v>98500</v>
      </c>
      <c r="V6" s="22">
        <v>98500</v>
      </c>
      <c r="W6" s="22">
        <v>98500</v>
      </c>
      <c r="X6" s="22">
        <v>98500</v>
      </c>
      <c r="Y6" s="22">
        <v>98500</v>
      </c>
      <c r="Z6" s="22">
        <v>98500</v>
      </c>
      <c r="AA6" s="22">
        <v>98500</v>
      </c>
      <c r="AB6" s="22">
        <v>98500</v>
      </c>
      <c r="AC6" s="22">
        <v>98500</v>
      </c>
      <c r="AD6" s="22">
        <v>98500</v>
      </c>
      <c r="AE6" s="22">
        <v>98500</v>
      </c>
      <c r="AF6" s="43">
        <f>SUM(B6:AE6)</f>
        <v>2955000</v>
      </c>
    </row>
    <row r="7" spans="1:32" x14ac:dyDescent="0.3">
      <c r="A7" s="3" t="s">
        <v>2</v>
      </c>
      <c r="B7" s="22">
        <v>98500</v>
      </c>
      <c r="C7" s="22">
        <v>98500</v>
      </c>
      <c r="D7" s="22">
        <v>98500</v>
      </c>
      <c r="E7" s="22">
        <v>98500</v>
      </c>
      <c r="F7" s="22">
        <v>98500</v>
      </c>
      <c r="G7" s="22">
        <v>98500</v>
      </c>
      <c r="H7" s="22">
        <v>98500</v>
      </c>
      <c r="I7" s="22">
        <v>98500</v>
      </c>
      <c r="J7" s="22">
        <v>98500</v>
      </c>
      <c r="K7" s="22">
        <v>98500</v>
      </c>
      <c r="L7" s="22">
        <v>98500</v>
      </c>
      <c r="M7" s="22">
        <v>98500</v>
      </c>
      <c r="N7" s="22">
        <v>98500</v>
      </c>
      <c r="O7" s="22">
        <v>98500</v>
      </c>
      <c r="P7" s="22">
        <v>98500</v>
      </c>
      <c r="Q7" s="22">
        <v>98500</v>
      </c>
      <c r="R7" s="22">
        <v>98500</v>
      </c>
      <c r="S7" s="22">
        <v>98500</v>
      </c>
      <c r="T7" s="22">
        <v>98500</v>
      </c>
      <c r="U7" s="22">
        <v>98500</v>
      </c>
      <c r="V7" s="22">
        <v>98500</v>
      </c>
      <c r="W7" s="22">
        <v>98500</v>
      </c>
      <c r="X7" s="22">
        <v>98500</v>
      </c>
      <c r="Y7" s="22">
        <v>98500</v>
      </c>
      <c r="Z7" s="22">
        <v>98500</v>
      </c>
      <c r="AA7" s="22">
        <v>98500</v>
      </c>
      <c r="AB7" s="22">
        <v>98500</v>
      </c>
      <c r="AC7" s="22">
        <v>98500</v>
      </c>
      <c r="AD7" s="22">
        <v>98500</v>
      </c>
      <c r="AE7" s="22">
        <v>98500</v>
      </c>
      <c r="AF7" s="43">
        <f>SUM(B7:AE7)</f>
        <v>2955000</v>
      </c>
    </row>
    <row r="8" spans="1:32" x14ac:dyDescent="0.3">
      <c r="A8" s="3" t="s">
        <v>3</v>
      </c>
      <c r="B8" s="22">
        <v>98500</v>
      </c>
      <c r="C8" s="22">
        <v>98500</v>
      </c>
      <c r="D8" s="22">
        <v>98500</v>
      </c>
      <c r="E8" s="22">
        <v>98500</v>
      </c>
      <c r="F8" s="22">
        <v>98500</v>
      </c>
      <c r="G8" s="22">
        <v>98500</v>
      </c>
      <c r="H8" s="22">
        <v>98500</v>
      </c>
      <c r="I8" s="22">
        <v>98500</v>
      </c>
      <c r="J8" s="22">
        <v>98500</v>
      </c>
      <c r="K8" s="22">
        <v>98500</v>
      </c>
      <c r="L8" s="22">
        <v>98500</v>
      </c>
      <c r="M8" s="22">
        <v>98500</v>
      </c>
      <c r="N8" s="22">
        <v>98500</v>
      </c>
      <c r="O8" s="22">
        <v>98500</v>
      </c>
      <c r="P8" s="22">
        <v>98500</v>
      </c>
      <c r="Q8" s="22">
        <v>98500</v>
      </c>
      <c r="R8" s="22">
        <v>98500</v>
      </c>
      <c r="S8" s="22">
        <v>98500</v>
      </c>
      <c r="T8" s="22">
        <v>98500</v>
      </c>
      <c r="U8" s="22">
        <v>98500</v>
      </c>
      <c r="V8" s="22">
        <v>98500</v>
      </c>
      <c r="W8" s="22">
        <v>98500</v>
      </c>
      <c r="X8" s="22">
        <v>98500</v>
      </c>
      <c r="Y8" s="22">
        <v>98500</v>
      </c>
      <c r="Z8" s="22">
        <v>98500</v>
      </c>
      <c r="AA8" s="22">
        <v>98500</v>
      </c>
      <c r="AB8" s="22">
        <v>98500</v>
      </c>
      <c r="AC8" s="22">
        <v>98500</v>
      </c>
      <c r="AD8" s="22">
        <v>98500</v>
      </c>
      <c r="AE8" s="22">
        <v>98500</v>
      </c>
      <c r="AF8" s="43">
        <f>SUM(B8:AE8)</f>
        <v>2955000</v>
      </c>
    </row>
    <row r="9" spans="1:32" x14ac:dyDescent="0.3">
      <c r="AF9" s="45"/>
    </row>
    <row r="10" spans="1:3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4"/>
      <c r="O10" s="3"/>
      <c r="P10" s="3"/>
      <c r="Q10" s="3"/>
      <c r="R10" s="3"/>
      <c r="S10" s="3"/>
      <c r="T10" s="3"/>
      <c r="U10" s="3"/>
      <c r="V10" s="3"/>
      <c r="W10" s="3"/>
      <c r="X10" s="3"/>
      <c r="Y10" s="34"/>
      <c r="Z10" s="34"/>
      <c r="AA10" s="49"/>
      <c r="AB10" s="3"/>
      <c r="AC10" s="3"/>
      <c r="AD10" s="34"/>
      <c r="AE10" s="3"/>
      <c r="AF10" s="45"/>
    </row>
    <row r="11" spans="1:32" x14ac:dyDescent="0.3">
      <c r="A11" s="59" t="s">
        <v>34</v>
      </c>
      <c r="B11" s="28">
        <v>3940</v>
      </c>
      <c r="C11" s="28">
        <v>3940</v>
      </c>
      <c r="D11" s="28">
        <v>3940</v>
      </c>
      <c r="E11" s="28">
        <v>3940</v>
      </c>
      <c r="F11" s="28">
        <v>3940</v>
      </c>
      <c r="G11" s="28">
        <v>3940</v>
      </c>
      <c r="H11" s="28">
        <v>3940</v>
      </c>
      <c r="I11" s="28">
        <v>3940</v>
      </c>
      <c r="J11" s="28">
        <v>3940</v>
      </c>
      <c r="K11" s="28">
        <v>3940</v>
      </c>
      <c r="L11" s="28">
        <v>3940</v>
      </c>
      <c r="M11" s="28">
        <v>3940</v>
      </c>
      <c r="N11" s="28">
        <v>3940</v>
      </c>
      <c r="O11" s="28">
        <v>3940</v>
      </c>
      <c r="P11" s="28">
        <v>3940</v>
      </c>
      <c r="Q11" s="28">
        <v>3940</v>
      </c>
      <c r="R11" s="28">
        <v>3940</v>
      </c>
      <c r="S11" s="28">
        <v>3940</v>
      </c>
      <c r="T11" s="28">
        <v>3940</v>
      </c>
      <c r="U11" s="28">
        <v>3940</v>
      </c>
      <c r="V11" s="28">
        <v>3940</v>
      </c>
      <c r="W11" s="28">
        <v>3940</v>
      </c>
      <c r="X11" s="28">
        <v>3940</v>
      </c>
      <c r="Y11" s="28">
        <v>3940</v>
      </c>
      <c r="Z11" s="28">
        <v>3940</v>
      </c>
      <c r="AA11" s="28">
        <v>3940</v>
      </c>
      <c r="AB11" s="28">
        <v>3940</v>
      </c>
      <c r="AC11" s="28">
        <v>3940</v>
      </c>
      <c r="AD11" s="28">
        <v>3940</v>
      </c>
      <c r="AE11" s="28">
        <v>3940</v>
      </c>
      <c r="AF11" s="28">
        <v>3940</v>
      </c>
    </row>
    <row r="12" spans="1:32" x14ac:dyDescent="0.3">
      <c r="A12" s="59" t="s">
        <v>46</v>
      </c>
      <c r="B12" s="28">
        <f>SUM(B13:B16)</f>
        <v>8824</v>
      </c>
      <c r="C12" s="60">
        <f>SUM(C13:C16)</f>
        <v>8724</v>
      </c>
      <c r="D12" s="60">
        <f>SUM(D13:D16)</f>
        <v>8624</v>
      </c>
      <c r="E12" s="60">
        <f t="shared" ref="E12:K12" si="1">SUM(E13:E16)</f>
        <v>8524</v>
      </c>
      <c r="F12" s="60">
        <f t="shared" si="1"/>
        <v>8424</v>
      </c>
      <c r="G12" s="60">
        <f t="shared" si="1"/>
        <v>8324</v>
      </c>
      <c r="H12" s="60">
        <f t="shared" si="1"/>
        <v>8224</v>
      </c>
      <c r="I12" s="60">
        <f t="shared" si="1"/>
        <v>8124</v>
      </c>
      <c r="J12" s="60">
        <f t="shared" si="1"/>
        <v>8024</v>
      </c>
      <c r="K12" s="60">
        <f t="shared" si="1"/>
        <v>7924</v>
      </c>
      <c r="L12" s="60">
        <f t="shared" ref="L12" si="2">SUM(L13:L16)</f>
        <v>7824</v>
      </c>
      <c r="M12" s="60">
        <f t="shared" ref="M12" si="3">SUM(M13:M16)</f>
        <v>7724</v>
      </c>
      <c r="N12" s="60">
        <f t="shared" ref="N12" si="4">SUM(N13:N16)</f>
        <v>7624</v>
      </c>
      <c r="O12" s="60">
        <f t="shared" ref="O12" si="5">SUM(O13:O16)</f>
        <v>7524</v>
      </c>
      <c r="P12" s="60">
        <f t="shared" ref="P12:R12" si="6">SUM(P13:P16)</f>
        <v>7424</v>
      </c>
      <c r="Q12" s="60">
        <f t="shared" si="6"/>
        <v>7324</v>
      </c>
      <c r="R12" s="60">
        <f t="shared" si="6"/>
        <v>7224</v>
      </c>
      <c r="S12" s="60">
        <f t="shared" ref="S12" si="7">SUM(S13:S16)</f>
        <v>7124</v>
      </c>
      <c r="T12" s="60">
        <f t="shared" ref="T12" si="8">SUM(T13:T16)</f>
        <v>7024</v>
      </c>
      <c r="U12" s="60">
        <f t="shared" ref="U12" si="9">SUM(U13:U16)</f>
        <v>6924</v>
      </c>
      <c r="V12" s="60">
        <f t="shared" ref="V12" si="10">SUM(V13:V16)</f>
        <v>6824</v>
      </c>
      <c r="W12" s="60">
        <f t="shared" ref="W12:Y12" si="11">SUM(W13:W16)</f>
        <v>6724</v>
      </c>
      <c r="X12" s="60">
        <f t="shared" si="11"/>
        <v>6624</v>
      </c>
      <c r="Y12" s="60">
        <f t="shared" si="11"/>
        <v>6524</v>
      </c>
      <c r="Z12" s="60">
        <f t="shared" ref="Z12:AE12" si="12">SUM(Z13:Z16)</f>
        <v>6424</v>
      </c>
      <c r="AA12" s="60">
        <f t="shared" si="12"/>
        <v>6324</v>
      </c>
      <c r="AB12" s="60">
        <f t="shared" si="12"/>
        <v>6224</v>
      </c>
      <c r="AC12" s="60">
        <f t="shared" si="12"/>
        <v>6124</v>
      </c>
      <c r="AD12" s="60">
        <f t="shared" si="12"/>
        <v>6024</v>
      </c>
      <c r="AE12" s="60">
        <f t="shared" si="12"/>
        <v>5924</v>
      </c>
      <c r="AF12" s="57">
        <f t="shared" ref="AF12:AF17" si="13">AE12</f>
        <v>5924</v>
      </c>
    </row>
    <row r="13" spans="1:32" x14ac:dyDescent="0.3">
      <c r="A13" s="11" t="s">
        <v>42</v>
      </c>
      <c r="B13" s="22">
        <v>2206</v>
      </c>
      <c r="C13" s="29">
        <f t="shared" ref="C13:D16" si="14">B13-25</f>
        <v>2181</v>
      </c>
      <c r="D13" s="29">
        <f t="shared" si="14"/>
        <v>2156</v>
      </c>
      <c r="E13" s="29">
        <f t="shared" ref="E13:AE13" si="15">D13-25</f>
        <v>2131</v>
      </c>
      <c r="F13" s="29">
        <f t="shared" si="15"/>
        <v>2106</v>
      </c>
      <c r="G13" s="29">
        <f t="shared" si="15"/>
        <v>2081</v>
      </c>
      <c r="H13" s="29">
        <f t="shared" si="15"/>
        <v>2056</v>
      </c>
      <c r="I13" s="29">
        <f t="shared" si="15"/>
        <v>2031</v>
      </c>
      <c r="J13" s="29">
        <f t="shared" si="15"/>
        <v>2006</v>
      </c>
      <c r="K13" s="29">
        <f t="shared" si="15"/>
        <v>1981</v>
      </c>
      <c r="L13" s="29">
        <f t="shared" si="15"/>
        <v>1956</v>
      </c>
      <c r="M13" s="29">
        <f t="shared" si="15"/>
        <v>1931</v>
      </c>
      <c r="N13" s="29">
        <f t="shared" si="15"/>
        <v>1906</v>
      </c>
      <c r="O13" s="29">
        <f t="shared" si="15"/>
        <v>1881</v>
      </c>
      <c r="P13" s="29">
        <f t="shared" si="15"/>
        <v>1856</v>
      </c>
      <c r="Q13" s="29">
        <f t="shared" si="15"/>
        <v>1831</v>
      </c>
      <c r="R13" s="29">
        <f t="shared" si="15"/>
        <v>1806</v>
      </c>
      <c r="S13" s="29">
        <f t="shared" si="15"/>
        <v>1781</v>
      </c>
      <c r="T13" s="29">
        <f t="shared" si="15"/>
        <v>1756</v>
      </c>
      <c r="U13" s="29">
        <f t="shared" si="15"/>
        <v>1731</v>
      </c>
      <c r="V13" s="29">
        <f t="shared" si="15"/>
        <v>1706</v>
      </c>
      <c r="W13" s="29">
        <f t="shared" si="15"/>
        <v>1681</v>
      </c>
      <c r="X13" s="18">
        <f t="shared" si="15"/>
        <v>1656</v>
      </c>
      <c r="Y13" s="18">
        <f t="shared" si="15"/>
        <v>1631</v>
      </c>
      <c r="Z13" s="18">
        <f t="shared" si="15"/>
        <v>1606</v>
      </c>
      <c r="AA13" s="18">
        <f t="shared" si="15"/>
        <v>1581</v>
      </c>
      <c r="AB13" s="18">
        <f t="shared" si="15"/>
        <v>1556</v>
      </c>
      <c r="AC13" s="18">
        <f t="shared" si="15"/>
        <v>1531</v>
      </c>
      <c r="AD13" s="18">
        <f t="shared" si="15"/>
        <v>1506</v>
      </c>
      <c r="AE13" s="29">
        <f t="shared" si="15"/>
        <v>1481</v>
      </c>
      <c r="AF13" s="29">
        <f t="shared" si="13"/>
        <v>1481</v>
      </c>
    </row>
    <row r="14" spans="1:32" x14ac:dyDescent="0.3">
      <c r="A14" s="11" t="s">
        <v>43</v>
      </c>
      <c r="B14" s="22">
        <v>2206</v>
      </c>
      <c r="C14" s="29">
        <f t="shared" si="14"/>
        <v>2181</v>
      </c>
      <c r="D14" s="29">
        <f t="shared" si="14"/>
        <v>2156</v>
      </c>
      <c r="E14" s="29">
        <f t="shared" ref="E14:AE14" si="16">D14-25</f>
        <v>2131</v>
      </c>
      <c r="F14" s="29">
        <f t="shared" si="16"/>
        <v>2106</v>
      </c>
      <c r="G14" s="29">
        <f t="shared" si="16"/>
        <v>2081</v>
      </c>
      <c r="H14" s="29">
        <f t="shared" si="16"/>
        <v>2056</v>
      </c>
      <c r="I14" s="29">
        <f t="shared" si="16"/>
        <v>2031</v>
      </c>
      <c r="J14" s="29">
        <f t="shared" si="16"/>
        <v>2006</v>
      </c>
      <c r="K14" s="29">
        <f t="shared" si="16"/>
        <v>1981</v>
      </c>
      <c r="L14" s="29">
        <f t="shared" si="16"/>
        <v>1956</v>
      </c>
      <c r="M14" s="29">
        <f t="shared" si="16"/>
        <v>1931</v>
      </c>
      <c r="N14" s="29">
        <f t="shared" si="16"/>
        <v>1906</v>
      </c>
      <c r="O14" s="29">
        <f t="shared" si="16"/>
        <v>1881</v>
      </c>
      <c r="P14" s="29">
        <f t="shared" si="16"/>
        <v>1856</v>
      </c>
      <c r="Q14" s="29">
        <f t="shared" si="16"/>
        <v>1831</v>
      </c>
      <c r="R14" s="29">
        <f t="shared" si="16"/>
        <v>1806</v>
      </c>
      <c r="S14" s="29">
        <f t="shared" si="16"/>
        <v>1781</v>
      </c>
      <c r="T14" s="29">
        <f t="shared" si="16"/>
        <v>1756</v>
      </c>
      <c r="U14" s="29">
        <f t="shared" si="16"/>
        <v>1731</v>
      </c>
      <c r="V14" s="29">
        <f t="shared" si="16"/>
        <v>1706</v>
      </c>
      <c r="W14" s="29">
        <f t="shared" si="16"/>
        <v>1681</v>
      </c>
      <c r="X14" s="18">
        <f t="shared" si="16"/>
        <v>1656</v>
      </c>
      <c r="Y14" s="18">
        <f t="shared" si="16"/>
        <v>1631</v>
      </c>
      <c r="Z14" s="18">
        <f t="shared" si="16"/>
        <v>1606</v>
      </c>
      <c r="AA14" s="18">
        <f t="shared" si="16"/>
        <v>1581</v>
      </c>
      <c r="AB14" s="18">
        <f t="shared" si="16"/>
        <v>1556</v>
      </c>
      <c r="AC14" s="18">
        <f t="shared" si="16"/>
        <v>1531</v>
      </c>
      <c r="AD14" s="18">
        <f t="shared" si="16"/>
        <v>1506</v>
      </c>
      <c r="AE14" s="29">
        <f t="shared" si="16"/>
        <v>1481</v>
      </c>
      <c r="AF14" s="29">
        <f t="shared" si="13"/>
        <v>1481</v>
      </c>
    </row>
    <row r="15" spans="1:32" x14ac:dyDescent="0.3">
      <c r="A15" s="11" t="s">
        <v>44</v>
      </c>
      <c r="B15" s="22">
        <v>2206</v>
      </c>
      <c r="C15" s="29">
        <f t="shared" si="14"/>
        <v>2181</v>
      </c>
      <c r="D15" s="29">
        <f t="shared" si="14"/>
        <v>2156</v>
      </c>
      <c r="E15" s="29">
        <f t="shared" ref="E15:AE15" si="17">D15-25</f>
        <v>2131</v>
      </c>
      <c r="F15" s="29">
        <f t="shared" si="17"/>
        <v>2106</v>
      </c>
      <c r="G15" s="29">
        <f t="shared" si="17"/>
        <v>2081</v>
      </c>
      <c r="H15" s="29">
        <f t="shared" si="17"/>
        <v>2056</v>
      </c>
      <c r="I15" s="29">
        <f t="shared" si="17"/>
        <v>2031</v>
      </c>
      <c r="J15" s="29">
        <f t="shared" si="17"/>
        <v>2006</v>
      </c>
      <c r="K15" s="29">
        <f t="shared" si="17"/>
        <v>1981</v>
      </c>
      <c r="L15" s="29">
        <f t="shared" si="17"/>
        <v>1956</v>
      </c>
      <c r="M15" s="29">
        <f t="shared" si="17"/>
        <v>1931</v>
      </c>
      <c r="N15" s="29">
        <f t="shared" si="17"/>
        <v>1906</v>
      </c>
      <c r="O15" s="29">
        <f t="shared" si="17"/>
        <v>1881</v>
      </c>
      <c r="P15" s="29">
        <f t="shared" si="17"/>
        <v>1856</v>
      </c>
      <c r="Q15" s="29">
        <f t="shared" si="17"/>
        <v>1831</v>
      </c>
      <c r="R15" s="29">
        <f t="shared" si="17"/>
        <v>1806</v>
      </c>
      <c r="S15" s="29">
        <f t="shared" si="17"/>
        <v>1781</v>
      </c>
      <c r="T15" s="29">
        <f t="shared" si="17"/>
        <v>1756</v>
      </c>
      <c r="U15" s="29">
        <f t="shared" si="17"/>
        <v>1731</v>
      </c>
      <c r="V15" s="29">
        <f t="shared" si="17"/>
        <v>1706</v>
      </c>
      <c r="W15" s="29">
        <f t="shared" si="17"/>
        <v>1681</v>
      </c>
      <c r="X15" s="18">
        <f t="shared" si="17"/>
        <v>1656</v>
      </c>
      <c r="Y15" s="18">
        <f t="shared" si="17"/>
        <v>1631</v>
      </c>
      <c r="Z15" s="18">
        <f t="shared" si="17"/>
        <v>1606</v>
      </c>
      <c r="AA15" s="18">
        <f t="shared" si="17"/>
        <v>1581</v>
      </c>
      <c r="AB15" s="18">
        <f t="shared" si="17"/>
        <v>1556</v>
      </c>
      <c r="AC15" s="18">
        <f t="shared" si="17"/>
        <v>1531</v>
      </c>
      <c r="AD15" s="18">
        <f t="shared" si="17"/>
        <v>1506</v>
      </c>
      <c r="AE15" s="29">
        <f t="shared" si="17"/>
        <v>1481</v>
      </c>
      <c r="AF15" s="29">
        <f t="shared" si="13"/>
        <v>1481</v>
      </c>
    </row>
    <row r="16" spans="1:32" x14ac:dyDescent="0.3">
      <c r="A16" s="11" t="s">
        <v>45</v>
      </c>
      <c r="B16" s="22">
        <v>2206</v>
      </c>
      <c r="C16" s="29">
        <f t="shared" si="14"/>
        <v>2181</v>
      </c>
      <c r="D16" s="29">
        <f t="shared" si="14"/>
        <v>2156</v>
      </c>
      <c r="E16" s="29">
        <f t="shared" ref="E16:AE16" si="18">D16-25</f>
        <v>2131</v>
      </c>
      <c r="F16" s="29">
        <f t="shared" si="18"/>
        <v>2106</v>
      </c>
      <c r="G16" s="29">
        <f t="shared" si="18"/>
        <v>2081</v>
      </c>
      <c r="H16" s="29">
        <f t="shared" si="18"/>
        <v>2056</v>
      </c>
      <c r="I16" s="29">
        <f t="shared" si="18"/>
        <v>2031</v>
      </c>
      <c r="J16" s="29">
        <f t="shared" si="18"/>
        <v>2006</v>
      </c>
      <c r="K16" s="29">
        <f t="shared" si="18"/>
        <v>1981</v>
      </c>
      <c r="L16" s="29">
        <f t="shared" si="18"/>
        <v>1956</v>
      </c>
      <c r="M16" s="29">
        <f t="shared" si="18"/>
        <v>1931</v>
      </c>
      <c r="N16" s="29">
        <f t="shared" si="18"/>
        <v>1906</v>
      </c>
      <c r="O16" s="29">
        <f t="shared" si="18"/>
        <v>1881</v>
      </c>
      <c r="P16" s="29">
        <f t="shared" si="18"/>
        <v>1856</v>
      </c>
      <c r="Q16" s="29">
        <f t="shared" si="18"/>
        <v>1831</v>
      </c>
      <c r="R16" s="29">
        <f t="shared" si="18"/>
        <v>1806</v>
      </c>
      <c r="S16" s="29">
        <f t="shared" si="18"/>
        <v>1781</v>
      </c>
      <c r="T16" s="29">
        <f t="shared" si="18"/>
        <v>1756</v>
      </c>
      <c r="U16" s="29">
        <f t="shared" si="18"/>
        <v>1731</v>
      </c>
      <c r="V16" s="29">
        <f t="shared" si="18"/>
        <v>1706</v>
      </c>
      <c r="W16" s="29">
        <f t="shared" si="18"/>
        <v>1681</v>
      </c>
      <c r="X16" s="18">
        <f t="shared" si="18"/>
        <v>1656</v>
      </c>
      <c r="Y16" s="18">
        <f t="shared" si="18"/>
        <v>1631</v>
      </c>
      <c r="Z16" s="18">
        <f t="shared" si="18"/>
        <v>1606</v>
      </c>
      <c r="AA16" s="18">
        <f t="shared" si="18"/>
        <v>1581</v>
      </c>
      <c r="AB16" s="18">
        <f t="shared" si="18"/>
        <v>1556</v>
      </c>
      <c r="AC16" s="18">
        <f t="shared" si="18"/>
        <v>1531</v>
      </c>
      <c r="AD16" s="18">
        <f t="shared" si="18"/>
        <v>1506</v>
      </c>
      <c r="AE16" s="29">
        <f t="shared" si="18"/>
        <v>1481</v>
      </c>
      <c r="AF16" s="29">
        <f t="shared" si="13"/>
        <v>1481</v>
      </c>
    </row>
    <row r="17" spans="1:32" x14ac:dyDescent="0.3">
      <c r="A17" s="10" t="s">
        <v>37</v>
      </c>
      <c r="B17" s="28">
        <v>100</v>
      </c>
      <c r="C17" s="28">
        <v>100</v>
      </c>
      <c r="D17" s="28">
        <v>100</v>
      </c>
      <c r="E17" s="28">
        <v>100</v>
      </c>
      <c r="F17" s="28">
        <v>100</v>
      </c>
      <c r="G17" s="28">
        <v>100</v>
      </c>
      <c r="H17" s="28">
        <v>100</v>
      </c>
      <c r="I17" s="28">
        <v>100</v>
      </c>
      <c r="J17" s="28">
        <v>100</v>
      </c>
      <c r="K17" s="28">
        <v>100</v>
      </c>
      <c r="L17" s="28">
        <v>100</v>
      </c>
      <c r="M17" s="28">
        <v>100</v>
      </c>
      <c r="N17" s="28">
        <v>100</v>
      </c>
      <c r="O17" s="28">
        <v>100</v>
      </c>
      <c r="P17" s="28">
        <v>100</v>
      </c>
      <c r="Q17" s="28">
        <v>100</v>
      </c>
      <c r="R17" s="28">
        <v>100</v>
      </c>
      <c r="S17" s="28">
        <v>100</v>
      </c>
      <c r="T17" s="28">
        <v>100</v>
      </c>
      <c r="U17" s="28">
        <v>100</v>
      </c>
      <c r="V17" s="28">
        <v>100</v>
      </c>
      <c r="W17" s="28">
        <v>100</v>
      </c>
      <c r="X17" s="28">
        <v>100</v>
      </c>
      <c r="Y17" s="28">
        <v>100</v>
      </c>
      <c r="Z17" s="28">
        <v>100</v>
      </c>
      <c r="AA17" s="28">
        <v>100</v>
      </c>
      <c r="AB17" s="28">
        <v>100</v>
      </c>
      <c r="AC17" s="28">
        <v>100</v>
      </c>
      <c r="AD17" s="28">
        <v>100</v>
      </c>
      <c r="AE17" s="28">
        <v>100</v>
      </c>
      <c r="AF17" s="55">
        <f t="shared" si="13"/>
        <v>100</v>
      </c>
    </row>
    <row r="18" spans="1:3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9"/>
    </row>
    <row r="19" spans="1:32" x14ac:dyDescent="0.3">
      <c r="A19" s="7" t="s">
        <v>4</v>
      </c>
      <c r="B19" s="39">
        <v>104992</v>
      </c>
      <c r="C19" s="39">
        <v>104992</v>
      </c>
      <c r="D19" s="39">
        <v>104992</v>
      </c>
      <c r="E19" s="39">
        <v>104992</v>
      </c>
      <c r="F19" s="39">
        <v>104992</v>
      </c>
      <c r="G19" s="39">
        <v>104992</v>
      </c>
      <c r="H19" s="39">
        <v>104992</v>
      </c>
      <c r="I19" s="39">
        <v>104992</v>
      </c>
      <c r="J19" s="39">
        <v>104992</v>
      </c>
      <c r="K19" s="39">
        <v>104992</v>
      </c>
      <c r="L19" s="39">
        <v>104992</v>
      </c>
      <c r="M19" s="39">
        <v>104992</v>
      </c>
      <c r="N19" s="39">
        <v>104992</v>
      </c>
      <c r="O19" s="39">
        <v>104992</v>
      </c>
      <c r="P19" s="39">
        <v>104992</v>
      </c>
      <c r="Q19" s="39">
        <v>104992</v>
      </c>
      <c r="R19" s="39">
        <v>104992</v>
      </c>
      <c r="S19" s="39">
        <v>104992</v>
      </c>
      <c r="T19" s="39">
        <v>104992</v>
      </c>
      <c r="U19" s="39">
        <v>104992</v>
      </c>
      <c r="V19" s="39">
        <v>104992</v>
      </c>
      <c r="W19" s="39">
        <v>104992</v>
      </c>
      <c r="X19" s="39">
        <v>104992</v>
      </c>
      <c r="Y19" s="39">
        <v>104992</v>
      </c>
      <c r="Z19" s="39">
        <v>104992</v>
      </c>
      <c r="AA19" s="39">
        <v>104992</v>
      </c>
      <c r="AB19" s="39">
        <v>104992</v>
      </c>
      <c r="AC19" s="39">
        <v>104992</v>
      </c>
      <c r="AD19" s="39">
        <v>104992</v>
      </c>
      <c r="AE19" s="39">
        <v>104992</v>
      </c>
      <c r="AF19" s="39">
        <f>SUM(B19:AE19)</f>
        <v>3149760</v>
      </c>
    </row>
    <row r="20" spans="1:32" x14ac:dyDescent="0.3">
      <c r="A20" s="12" t="s">
        <v>5</v>
      </c>
      <c r="B20" s="32">
        <f t="shared" ref="B20:AF20" si="19">B19/B4</f>
        <v>0.26647715736040611</v>
      </c>
      <c r="C20" s="32">
        <f t="shared" si="19"/>
        <v>0.26647715736040611</v>
      </c>
      <c r="D20" s="32">
        <f t="shared" si="19"/>
        <v>0.26647715736040611</v>
      </c>
      <c r="E20" s="32">
        <f t="shared" si="19"/>
        <v>0.26647715736040611</v>
      </c>
      <c r="F20" s="32">
        <f t="shared" si="19"/>
        <v>0.26647715736040611</v>
      </c>
      <c r="G20" s="32">
        <f t="shared" si="19"/>
        <v>0.26647715736040611</v>
      </c>
      <c r="H20" s="32">
        <f t="shared" si="19"/>
        <v>0.26647715736040611</v>
      </c>
      <c r="I20" s="32">
        <f t="shared" si="19"/>
        <v>0.26647715736040611</v>
      </c>
      <c r="J20" s="32">
        <f t="shared" si="19"/>
        <v>0.26647715736040611</v>
      </c>
      <c r="K20" s="32">
        <f t="shared" si="19"/>
        <v>0.26647715736040611</v>
      </c>
      <c r="L20" s="32">
        <f t="shared" si="19"/>
        <v>0.26647715736040611</v>
      </c>
      <c r="M20" s="32">
        <f t="shared" si="19"/>
        <v>0.26647715736040611</v>
      </c>
      <c r="N20" s="32">
        <f t="shared" si="19"/>
        <v>0.26647715736040611</v>
      </c>
      <c r="O20" s="32">
        <f t="shared" si="19"/>
        <v>0.26647715736040611</v>
      </c>
      <c r="P20" s="32">
        <f t="shared" si="19"/>
        <v>0.26647715736040611</v>
      </c>
      <c r="Q20" s="32">
        <f t="shared" si="19"/>
        <v>0.26647715736040611</v>
      </c>
      <c r="R20" s="32">
        <f t="shared" si="19"/>
        <v>0.26647715736040611</v>
      </c>
      <c r="S20" s="32">
        <f t="shared" si="19"/>
        <v>0.26647715736040611</v>
      </c>
      <c r="T20" s="32">
        <f t="shared" si="19"/>
        <v>0.26647715736040611</v>
      </c>
      <c r="U20" s="32">
        <f t="shared" si="19"/>
        <v>0.26647715736040611</v>
      </c>
      <c r="V20" s="32">
        <f t="shared" si="19"/>
        <v>0.26647715736040611</v>
      </c>
      <c r="W20" s="32">
        <f t="shared" si="19"/>
        <v>0.26647715736040611</v>
      </c>
      <c r="X20" s="32">
        <f t="shared" si="19"/>
        <v>0.26647715736040611</v>
      </c>
      <c r="Y20" s="32">
        <f t="shared" si="19"/>
        <v>0.26647715736040611</v>
      </c>
      <c r="Z20" s="32">
        <f t="shared" si="19"/>
        <v>0.26647715736040611</v>
      </c>
      <c r="AA20" s="32">
        <f t="shared" si="19"/>
        <v>0.26647715736040611</v>
      </c>
      <c r="AB20" s="32">
        <f t="shared" si="19"/>
        <v>0.26647715736040611</v>
      </c>
      <c r="AC20" s="32">
        <f t="shared" si="19"/>
        <v>0.26647715736040611</v>
      </c>
      <c r="AD20" s="32">
        <f t="shared" si="19"/>
        <v>0.26647715736040611</v>
      </c>
      <c r="AE20" s="32">
        <f t="shared" si="19"/>
        <v>0.26647715736040611</v>
      </c>
      <c r="AF20" s="33">
        <f t="shared" si="19"/>
        <v>0.26647715736040611</v>
      </c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5"/>
    </row>
    <row r="22" spans="1:32" x14ac:dyDescent="0.3">
      <c r="A22" s="7" t="s">
        <v>6</v>
      </c>
      <c r="B22" s="14">
        <f t="shared" ref="B22:AF22" si="20">B4-B19</f>
        <v>289008</v>
      </c>
      <c r="C22" s="14">
        <f t="shared" si="20"/>
        <v>289008</v>
      </c>
      <c r="D22" s="14">
        <f t="shared" si="20"/>
        <v>289008</v>
      </c>
      <c r="E22" s="14">
        <f t="shared" si="20"/>
        <v>289008</v>
      </c>
      <c r="F22" s="14">
        <f t="shared" si="20"/>
        <v>289008</v>
      </c>
      <c r="G22" s="14">
        <f t="shared" si="20"/>
        <v>289008</v>
      </c>
      <c r="H22" s="14">
        <f t="shared" si="20"/>
        <v>289008</v>
      </c>
      <c r="I22" s="14">
        <f t="shared" si="20"/>
        <v>289008</v>
      </c>
      <c r="J22" s="14">
        <f t="shared" si="20"/>
        <v>289008</v>
      </c>
      <c r="K22" s="14">
        <f t="shared" si="20"/>
        <v>289008</v>
      </c>
      <c r="L22" s="14">
        <f t="shared" si="20"/>
        <v>289008</v>
      </c>
      <c r="M22" s="14">
        <f t="shared" si="20"/>
        <v>289008</v>
      </c>
      <c r="N22" s="14">
        <f t="shared" si="20"/>
        <v>289008</v>
      </c>
      <c r="O22" s="14">
        <f t="shared" si="20"/>
        <v>289008</v>
      </c>
      <c r="P22" s="14">
        <f t="shared" si="20"/>
        <v>289008</v>
      </c>
      <c r="Q22" s="14">
        <f t="shared" si="20"/>
        <v>289008</v>
      </c>
      <c r="R22" s="14">
        <f t="shared" si="20"/>
        <v>289008</v>
      </c>
      <c r="S22" s="14">
        <f t="shared" si="20"/>
        <v>289008</v>
      </c>
      <c r="T22" s="14">
        <f t="shared" si="20"/>
        <v>289008</v>
      </c>
      <c r="U22" s="14">
        <f t="shared" si="20"/>
        <v>289008</v>
      </c>
      <c r="V22" s="14">
        <f t="shared" si="20"/>
        <v>289008</v>
      </c>
      <c r="W22" s="14">
        <f t="shared" si="20"/>
        <v>289008</v>
      </c>
      <c r="X22" s="14">
        <f t="shared" si="20"/>
        <v>289008</v>
      </c>
      <c r="Y22" s="14">
        <f t="shared" si="20"/>
        <v>289008</v>
      </c>
      <c r="Z22" s="14">
        <f t="shared" si="20"/>
        <v>289008</v>
      </c>
      <c r="AA22" s="14">
        <f t="shared" si="20"/>
        <v>289008</v>
      </c>
      <c r="AB22" s="14">
        <f t="shared" si="20"/>
        <v>289008</v>
      </c>
      <c r="AC22" s="14">
        <f t="shared" si="20"/>
        <v>289008</v>
      </c>
      <c r="AD22" s="14">
        <f t="shared" si="20"/>
        <v>289008</v>
      </c>
      <c r="AE22" s="14">
        <f t="shared" si="20"/>
        <v>289008</v>
      </c>
      <c r="AF22" s="14">
        <f t="shared" si="20"/>
        <v>8670240</v>
      </c>
    </row>
    <row r="23" spans="1:32" x14ac:dyDescent="0.3">
      <c r="A23" s="12" t="s">
        <v>7</v>
      </c>
      <c r="B23" s="32">
        <f t="shared" ref="B23:AF23" si="21">B22/B4</f>
        <v>0.73352284263959389</v>
      </c>
      <c r="C23" s="32">
        <f t="shared" si="21"/>
        <v>0.73352284263959389</v>
      </c>
      <c r="D23" s="32">
        <f t="shared" si="21"/>
        <v>0.73352284263959389</v>
      </c>
      <c r="E23" s="32">
        <f t="shared" si="21"/>
        <v>0.73352284263959389</v>
      </c>
      <c r="F23" s="32">
        <f t="shared" si="21"/>
        <v>0.73352284263959389</v>
      </c>
      <c r="G23" s="32">
        <f t="shared" si="21"/>
        <v>0.73352284263959389</v>
      </c>
      <c r="H23" s="32">
        <f t="shared" si="21"/>
        <v>0.73352284263959389</v>
      </c>
      <c r="I23" s="32">
        <f t="shared" si="21"/>
        <v>0.73352284263959389</v>
      </c>
      <c r="J23" s="32">
        <f t="shared" si="21"/>
        <v>0.73352284263959389</v>
      </c>
      <c r="K23" s="32">
        <f t="shared" si="21"/>
        <v>0.73352284263959389</v>
      </c>
      <c r="L23" s="32">
        <f t="shared" si="21"/>
        <v>0.73352284263959389</v>
      </c>
      <c r="M23" s="32">
        <f t="shared" si="21"/>
        <v>0.73352284263959389</v>
      </c>
      <c r="N23" s="32">
        <f t="shared" si="21"/>
        <v>0.73352284263959389</v>
      </c>
      <c r="O23" s="32">
        <f t="shared" si="21"/>
        <v>0.73352284263959389</v>
      </c>
      <c r="P23" s="32">
        <f t="shared" si="21"/>
        <v>0.73352284263959389</v>
      </c>
      <c r="Q23" s="32">
        <f t="shared" si="21"/>
        <v>0.73352284263959389</v>
      </c>
      <c r="R23" s="32">
        <f t="shared" si="21"/>
        <v>0.73352284263959389</v>
      </c>
      <c r="S23" s="32">
        <f t="shared" si="21"/>
        <v>0.73352284263959389</v>
      </c>
      <c r="T23" s="32">
        <f t="shared" si="21"/>
        <v>0.73352284263959389</v>
      </c>
      <c r="U23" s="32">
        <f t="shared" si="21"/>
        <v>0.73352284263959389</v>
      </c>
      <c r="V23" s="32">
        <f t="shared" si="21"/>
        <v>0.73352284263959389</v>
      </c>
      <c r="W23" s="32">
        <f t="shared" si="21"/>
        <v>0.73352284263959389</v>
      </c>
      <c r="X23" s="32">
        <f t="shared" si="21"/>
        <v>0.73352284263959389</v>
      </c>
      <c r="Y23" s="32">
        <f t="shared" si="21"/>
        <v>0.73352284263959389</v>
      </c>
      <c r="Z23" s="32">
        <f t="shared" si="21"/>
        <v>0.73352284263959389</v>
      </c>
      <c r="AA23" s="32">
        <f t="shared" si="21"/>
        <v>0.73352284263959389</v>
      </c>
      <c r="AB23" s="32">
        <f t="shared" si="21"/>
        <v>0.73352284263959389</v>
      </c>
      <c r="AC23" s="32">
        <f t="shared" si="21"/>
        <v>0.73352284263959389</v>
      </c>
      <c r="AD23" s="32">
        <f t="shared" si="21"/>
        <v>0.73352284263959389</v>
      </c>
      <c r="AE23" s="32">
        <f t="shared" si="21"/>
        <v>0.73352284263959389</v>
      </c>
      <c r="AF23" s="33">
        <f t="shared" si="21"/>
        <v>0.73352284263959389</v>
      </c>
    </row>
    <row r="24" spans="1:3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5"/>
    </row>
    <row r="25" spans="1:32" x14ac:dyDescent="0.3">
      <c r="A25" s="7" t="s">
        <v>8</v>
      </c>
      <c r="B25" s="39">
        <f t="shared" ref="B25:AE25" si="22">B26+B32</f>
        <v>12000</v>
      </c>
      <c r="C25" s="39">
        <f t="shared" si="22"/>
        <v>2000</v>
      </c>
      <c r="D25" s="39">
        <f t="shared" si="22"/>
        <v>2000</v>
      </c>
      <c r="E25" s="39">
        <f t="shared" si="22"/>
        <v>2000</v>
      </c>
      <c r="F25" s="39">
        <f t="shared" si="22"/>
        <v>2000</v>
      </c>
      <c r="G25" s="39">
        <f t="shared" si="22"/>
        <v>2000</v>
      </c>
      <c r="H25" s="39">
        <f t="shared" si="22"/>
        <v>2000</v>
      </c>
      <c r="I25" s="39">
        <f t="shared" si="22"/>
        <v>2000</v>
      </c>
      <c r="J25" s="39">
        <f t="shared" si="22"/>
        <v>6470</v>
      </c>
      <c r="K25" s="39">
        <f t="shared" si="22"/>
        <v>4990</v>
      </c>
      <c r="L25" s="39">
        <f t="shared" si="22"/>
        <v>6490</v>
      </c>
      <c r="M25" s="39">
        <f t="shared" si="22"/>
        <v>4990</v>
      </c>
      <c r="N25" s="39">
        <f t="shared" si="22"/>
        <v>1910000</v>
      </c>
      <c r="O25" s="39">
        <f t="shared" si="22"/>
        <v>2000</v>
      </c>
      <c r="P25" s="39">
        <f t="shared" si="22"/>
        <v>2000</v>
      </c>
      <c r="Q25" s="39">
        <f t="shared" si="22"/>
        <v>2000</v>
      </c>
      <c r="R25" s="39">
        <f t="shared" si="22"/>
        <v>2000</v>
      </c>
      <c r="S25" s="39">
        <f t="shared" si="22"/>
        <v>2000</v>
      </c>
      <c r="T25" s="39">
        <f t="shared" si="22"/>
        <v>2000</v>
      </c>
      <c r="U25" s="39">
        <f t="shared" si="22"/>
        <v>2000</v>
      </c>
      <c r="V25" s="39">
        <f t="shared" si="22"/>
        <v>2000</v>
      </c>
      <c r="W25" s="39">
        <f t="shared" si="22"/>
        <v>2000</v>
      </c>
      <c r="X25" s="39">
        <f t="shared" si="22"/>
        <v>2000</v>
      </c>
      <c r="Y25" s="39">
        <f t="shared" si="22"/>
        <v>2000</v>
      </c>
      <c r="Z25" s="39">
        <f t="shared" si="22"/>
        <v>54805.440000000002</v>
      </c>
      <c r="AA25" s="39">
        <f t="shared" si="22"/>
        <v>2000</v>
      </c>
      <c r="AB25" s="39">
        <f t="shared" si="22"/>
        <v>2000</v>
      </c>
      <c r="AC25" s="39">
        <f t="shared" si="22"/>
        <v>2000</v>
      </c>
      <c r="AD25" s="39">
        <f t="shared" si="22"/>
        <v>125212.7</v>
      </c>
      <c r="AE25" s="39">
        <f t="shared" si="22"/>
        <v>249000</v>
      </c>
      <c r="AF25" s="39">
        <f>SUM(B25:AE25)</f>
        <v>2415958.14</v>
      </c>
    </row>
    <row r="26" spans="1:32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f>SUM(AE27:AE30)</f>
        <v>117000</v>
      </c>
      <c r="AF26" s="42">
        <f>SUM(B26:AE26)</f>
        <v>119000</v>
      </c>
    </row>
    <row r="27" spans="1:32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2">
        <v>117000</v>
      </c>
      <c r="AF27" s="19">
        <f>SUM(B27:AE27)</f>
        <v>117000</v>
      </c>
    </row>
    <row r="28" spans="1:32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9">
        <f>SUM(B28:AE28)</f>
        <v>2000</v>
      </c>
    </row>
    <row r="29" spans="1:32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5"/>
    </row>
    <row r="30" spans="1:32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5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5"/>
    </row>
    <row r="32" spans="1:32" x14ac:dyDescent="0.3">
      <c r="A32" s="15" t="s">
        <v>15</v>
      </c>
      <c r="B32" s="16">
        <f t="shared" ref="B32:AE32" si="23">SUM(B33:B38)</f>
        <v>10000</v>
      </c>
      <c r="C32" s="16">
        <f t="shared" si="23"/>
        <v>2000</v>
      </c>
      <c r="D32" s="16">
        <f t="shared" si="23"/>
        <v>2000</v>
      </c>
      <c r="E32" s="16">
        <f t="shared" si="23"/>
        <v>2000</v>
      </c>
      <c r="F32" s="16">
        <f t="shared" si="23"/>
        <v>2000</v>
      </c>
      <c r="G32" s="16">
        <f t="shared" si="23"/>
        <v>2000</v>
      </c>
      <c r="H32" s="16">
        <f t="shared" si="23"/>
        <v>2000</v>
      </c>
      <c r="I32" s="16">
        <f t="shared" si="23"/>
        <v>2000</v>
      </c>
      <c r="J32" s="16">
        <f>SUM(J33:J38)</f>
        <v>6470</v>
      </c>
      <c r="K32" s="16">
        <f t="shared" si="23"/>
        <v>4990</v>
      </c>
      <c r="L32" s="16">
        <f>SUM(L33:L38)</f>
        <v>6490</v>
      </c>
      <c r="M32" s="16">
        <f t="shared" si="23"/>
        <v>4990</v>
      </c>
      <c r="N32" s="16">
        <f>SUM(N33:N38)</f>
        <v>1910000</v>
      </c>
      <c r="O32" s="16">
        <f t="shared" si="23"/>
        <v>2000</v>
      </c>
      <c r="P32" s="16">
        <f t="shared" si="23"/>
        <v>2000</v>
      </c>
      <c r="Q32" s="16">
        <f t="shared" si="23"/>
        <v>2000</v>
      </c>
      <c r="R32" s="16">
        <f t="shared" si="23"/>
        <v>2000</v>
      </c>
      <c r="S32" s="16">
        <f t="shared" si="23"/>
        <v>2000</v>
      </c>
      <c r="T32" s="16">
        <f t="shared" si="23"/>
        <v>2000</v>
      </c>
      <c r="U32" s="16">
        <f t="shared" si="23"/>
        <v>2000</v>
      </c>
      <c r="V32" s="16">
        <f t="shared" si="23"/>
        <v>2000</v>
      </c>
      <c r="W32" s="16">
        <f t="shared" si="23"/>
        <v>2000</v>
      </c>
      <c r="X32" s="16">
        <f t="shared" si="23"/>
        <v>2000</v>
      </c>
      <c r="Y32" s="16">
        <f t="shared" si="23"/>
        <v>2000</v>
      </c>
      <c r="Z32" s="16">
        <f t="shared" si="23"/>
        <v>54805.440000000002</v>
      </c>
      <c r="AA32" s="16">
        <f t="shared" si="23"/>
        <v>2000</v>
      </c>
      <c r="AB32" s="16">
        <f t="shared" si="23"/>
        <v>2000</v>
      </c>
      <c r="AC32" s="16">
        <f t="shared" si="23"/>
        <v>2000</v>
      </c>
      <c r="AD32" s="16">
        <f t="shared" si="23"/>
        <v>125212.7</v>
      </c>
      <c r="AE32" s="16">
        <f t="shared" si="23"/>
        <v>132000</v>
      </c>
      <c r="AF32" s="42">
        <f>SUM(B32:AE32)</f>
        <v>2296958.14</v>
      </c>
    </row>
    <row r="33" spans="1:32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2">
        <v>1908000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22"/>
      <c r="Z33" s="3"/>
      <c r="AA33" s="3"/>
      <c r="AB33" s="3"/>
      <c r="AC33" s="3"/>
      <c r="AD33" s="3"/>
      <c r="AE33" s="3"/>
      <c r="AF33" s="19">
        <f>SUM(B33:AE33)</f>
        <v>1908000</v>
      </c>
    </row>
    <row r="34" spans="1:32" x14ac:dyDescent="0.3">
      <c r="A34" s="3" t="s">
        <v>17</v>
      </c>
      <c r="B34" s="3"/>
      <c r="C34" s="3"/>
      <c r="D34" s="3"/>
      <c r="E34" s="3"/>
      <c r="F34" s="3"/>
      <c r="G34" s="44"/>
      <c r="H34" s="3"/>
      <c r="I34" s="3"/>
      <c r="J34" s="3"/>
      <c r="K34" s="4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4">
        <v>52805.440000000002</v>
      </c>
      <c r="AA34" s="3"/>
      <c r="AB34" s="3"/>
      <c r="AC34" s="3"/>
      <c r="AD34" s="58">
        <v>123212.7</v>
      </c>
      <c r="AE34" s="3"/>
      <c r="AF34" s="19">
        <f>SUM(B34:AE34)</f>
        <v>176018.14</v>
      </c>
    </row>
    <row r="35" spans="1:32" x14ac:dyDescent="0.3">
      <c r="A35" s="3" t="s">
        <v>18</v>
      </c>
      <c r="B35" s="3"/>
      <c r="G35" s="3"/>
      <c r="H35" s="3"/>
      <c r="J35" s="18">
        <v>4470</v>
      </c>
      <c r="K35" s="18">
        <v>1490</v>
      </c>
      <c r="L35" s="18">
        <v>1490</v>
      </c>
      <c r="M35" s="18">
        <v>1490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E35" s="18">
        <v>130000</v>
      </c>
      <c r="AF35" s="19">
        <f>SUM(B35:AE35)</f>
        <v>138940</v>
      </c>
    </row>
    <row r="36" spans="1:32" x14ac:dyDescent="0.3">
      <c r="A36" s="3" t="s">
        <v>19</v>
      </c>
      <c r="B36" s="3"/>
      <c r="G36" s="3"/>
      <c r="H36" s="3"/>
      <c r="J36" s="62"/>
      <c r="K36" s="62"/>
      <c r="L36" s="62"/>
      <c r="M36" s="6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62"/>
      <c r="AF36" s="45"/>
    </row>
    <row r="37" spans="1:32" x14ac:dyDescent="0.3">
      <c r="A37" s="3" t="s">
        <v>20</v>
      </c>
      <c r="B37" s="3"/>
      <c r="G37" s="3"/>
      <c r="H37" s="3"/>
      <c r="J37" s="3"/>
      <c r="K37" s="18">
        <v>1500</v>
      </c>
      <c r="L37" s="18">
        <v>3000</v>
      </c>
      <c r="M37" s="18">
        <v>1500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9">
        <f>SUM(B37:AE37)</f>
        <v>6000</v>
      </c>
    </row>
    <row r="38" spans="1:32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43">
        <f>SUM(B38:AE38)</f>
        <v>68000</v>
      </c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5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5"/>
    </row>
    <row r="41" spans="1:32" x14ac:dyDescent="0.3">
      <c r="A41" s="10" t="s">
        <v>22</v>
      </c>
      <c r="B41" s="24">
        <f t="shared" ref="B41:AF41" si="24">B22-B25</f>
        <v>277008</v>
      </c>
      <c r="C41" s="24">
        <f t="shared" si="24"/>
        <v>287008</v>
      </c>
      <c r="D41" s="24">
        <f t="shared" si="24"/>
        <v>287008</v>
      </c>
      <c r="E41" s="24">
        <f t="shared" si="24"/>
        <v>287008</v>
      </c>
      <c r="F41" s="24">
        <f t="shared" si="24"/>
        <v>287008</v>
      </c>
      <c r="G41" s="24">
        <f t="shared" si="24"/>
        <v>287008</v>
      </c>
      <c r="H41" s="24">
        <f t="shared" si="24"/>
        <v>287008</v>
      </c>
      <c r="I41" s="24">
        <f t="shared" si="24"/>
        <v>287008</v>
      </c>
      <c r="J41" s="24">
        <f t="shared" si="24"/>
        <v>282538</v>
      </c>
      <c r="K41" s="24">
        <f t="shared" si="24"/>
        <v>284018</v>
      </c>
      <c r="L41" s="24">
        <f t="shared" si="24"/>
        <v>282518</v>
      </c>
      <c r="M41" s="24">
        <f t="shared" si="24"/>
        <v>284018</v>
      </c>
      <c r="N41" s="24">
        <f t="shared" si="24"/>
        <v>-1620992</v>
      </c>
      <c r="O41" s="24">
        <f t="shared" si="24"/>
        <v>287008</v>
      </c>
      <c r="P41" s="24">
        <f t="shared" si="24"/>
        <v>287008</v>
      </c>
      <c r="Q41" s="24">
        <f t="shared" si="24"/>
        <v>287008</v>
      </c>
      <c r="R41" s="24">
        <f t="shared" si="24"/>
        <v>287008</v>
      </c>
      <c r="S41" s="24">
        <f t="shared" si="24"/>
        <v>287008</v>
      </c>
      <c r="T41" s="24">
        <f t="shared" si="24"/>
        <v>287008</v>
      </c>
      <c r="U41" s="24">
        <f t="shared" si="24"/>
        <v>287008</v>
      </c>
      <c r="V41" s="24">
        <f t="shared" si="24"/>
        <v>287008</v>
      </c>
      <c r="W41" s="24">
        <f t="shared" si="24"/>
        <v>287008</v>
      </c>
      <c r="X41" s="24">
        <f t="shared" si="24"/>
        <v>287008</v>
      </c>
      <c r="Y41" s="24">
        <f t="shared" si="24"/>
        <v>287008</v>
      </c>
      <c r="Z41" s="24">
        <f t="shared" si="24"/>
        <v>234202.56</v>
      </c>
      <c r="AA41" s="24">
        <f t="shared" si="24"/>
        <v>287008</v>
      </c>
      <c r="AB41" s="24">
        <f t="shared" si="24"/>
        <v>287008</v>
      </c>
      <c r="AC41" s="24">
        <f t="shared" si="24"/>
        <v>287008</v>
      </c>
      <c r="AD41" s="24">
        <f t="shared" si="24"/>
        <v>163795.29999999999</v>
      </c>
      <c r="AE41" s="24">
        <f t="shared" si="24"/>
        <v>40008</v>
      </c>
      <c r="AF41" s="24">
        <f t="shared" si="24"/>
        <v>6254281.8599999994</v>
      </c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5"/>
    </row>
    <row r="43" spans="1:32" x14ac:dyDescent="0.3">
      <c r="A43" s="7" t="s">
        <v>23</v>
      </c>
      <c r="B43" s="39">
        <f t="shared" ref="B43:AE43" si="25">SUM(B44:B47)</f>
        <v>23640</v>
      </c>
      <c r="C43" s="39">
        <f t="shared" si="25"/>
        <v>23640</v>
      </c>
      <c r="D43" s="39">
        <f t="shared" si="25"/>
        <v>23640</v>
      </c>
      <c r="E43" s="39">
        <f t="shared" si="25"/>
        <v>23640</v>
      </c>
      <c r="F43" s="39">
        <f t="shared" si="25"/>
        <v>23640</v>
      </c>
      <c r="G43" s="39">
        <f t="shared" si="25"/>
        <v>23640</v>
      </c>
      <c r="H43" s="39">
        <f t="shared" si="25"/>
        <v>23640</v>
      </c>
      <c r="I43" s="39">
        <f t="shared" si="25"/>
        <v>23640</v>
      </c>
      <c r="J43" s="39">
        <f t="shared" si="25"/>
        <v>23640</v>
      </c>
      <c r="K43" s="39">
        <f t="shared" si="25"/>
        <v>23640</v>
      </c>
      <c r="L43" s="39">
        <f t="shared" si="25"/>
        <v>23640</v>
      </c>
      <c r="M43" s="39">
        <f t="shared" si="25"/>
        <v>23640</v>
      </c>
      <c r="N43" s="39">
        <f t="shared" si="25"/>
        <v>23640</v>
      </c>
      <c r="O43" s="39">
        <f t="shared" si="25"/>
        <v>23640</v>
      </c>
      <c r="P43" s="39">
        <f t="shared" si="25"/>
        <v>23640</v>
      </c>
      <c r="Q43" s="39">
        <f t="shared" si="25"/>
        <v>23640</v>
      </c>
      <c r="R43" s="39">
        <f t="shared" si="25"/>
        <v>23640</v>
      </c>
      <c r="S43" s="39">
        <f t="shared" si="25"/>
        <v>23640</v>
      </c>
      <c r="T43" s="39">
        <f t="shared" si="25"/>
        <v>23640</v>
      </c>
      <c r="U43" s="39">
        <f t="shared" si="25"/>
        <v>23640</v>
      </c>
      <c r="V43" s="39">
        <f t="shared" si="25"/>
        <v>23640</v>
      </c>
      <c r="W43" s="39">
        <f t="shared" si="25"/>
        <v>23640</v>
      </c>
      <c r="X43" s="39">
        <f t="shared" si="25"/>
        <v>23640</v>
      </c>
      <c r="Y43" s="39">
        <f t="shared" si="25"/>
        <v>23640</v>
      </c>
      <c r="Z43" s="39">
        <f t="shared" si="25"/>
        <v>786840</v>
      </c>
      <c r="AA43" s="39">
        <f t="shared" si="25"/>
        <v>23640</v>
      </c>
      <c r="AB43" s="39">
        <f t="shared" si="25"/>
        <v>23640</v>
      </c>
      <c r="AC43" s="39">
        <f t="shared" si="25"/>
        <v>23640</v>
      </c>
      <c r="AD43" s="39">
        <f t="shared" si="25"/>
        <v>23640</v>
      </c>
      <c r="AE43" s="39">
        <f t="shared" si="25"/>
        <v>23640</v>
      </c>
      <c r="AF43" s="39">
        <f>SUM(B43:AE43)</f>
        <v>1472400</v>
      </c>
    </row>
    <row r="44" spans="1:32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52"/>
    </row>
    <row r="45" spans="1:32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2">
        <v>763200</v>
      </c>
      <c r="AA45" s="3"/>
      <c r="AB45" s="3"/>
      <c r="AC45" s="3"/>
      <c r="AD45" s="3"/>
      <c r="AE45" s="3"/>
      <c r="AF45" s="19">
        <f>SUM(B45:AE45)</f>
        <v>763200</v>
      </c>
    </row>
    <row r="46" spans="1:32" x14ac:dyDescent="0.3">
      <c r="A46" s="3" t="s">
        <v>24</v>
      </c>
      <c r="B46" s="29">
        <f>6%*B4</f>
        <v>23640</v>
      </c>
      <c r="C46" s="29">
        <f>6%*C4</f>
        <v>23640</v>
      </c>
      <c r="D46" s="29">
        <f>6%*D4</f>
        <v>23640</v>
      </c>
      <c r="E46" s="29">
        <f>6%*E4</f>
        <v>23640</v>
      </c>
      <c r="F46" s="29">
        <f>6%*F4</f>
        <v>23640</v>
      </c>
      <c r="G46" s="29">
        <f>6%*G4</f>
        <v>23640</v>
      </c>
      <c r="H46" s="29">
        <f>6%*H4</f>
        <v>23640</v>
      </c>
      <c r="I46" s="29">
        <f>6%*I4</f>
        <v>23640</v>
      </c>
      <c r="J46" s="29">
        <f>6%*J4</f>
        <v>23640</v>
      </c>
      <c r="K46" s="29">
        <f>6%*K4</f>
        <v>23640</v>
      </c>
      <c r="L46" s="29">
        <f>6%*L4</f>
        <v>23640</v>
      </c>
      <c r="M46" s="29">
        <f>6%*M4</f>
        <v>23640</v>
      </c>
      <c r="N46" s="29">
        <f>6%*N4</f>
        <v>23640</v>
      </c>
      <c r="O46" s="29">
        <f>6%*O4</f>
        <v>23640</v>
      </c>
      <c r="P46" s="29">
        <f>6%*P4</f>
        <v>23640</v>
      </c>
      <c r="Q46" s="29">
        <f>6%*Q4</f>
        <v>23640</v>
      </c>
      <c r="R46" s="29">
        <f>6%*R4</f>
        <v>23640</v>
      </c>
      <c r="S46" s="29">
        <f>6%*S4</f>
        <v>23640</v>
      </c>
      <c r="T46" s="29">
        <f>6%*T4</f>
        <v>23640</v>
      </c>
      <c r="U46" s="29">
        <f>6%*U4</f>
        <v>23640</v>
      </c>
      <c r="V46" s="29">
        <f>6%*V4</f>
        <v>23640</v>
      </c>
      <c r="W46" s="29">
        <f>6%*W4</f>
        <v>23640</v>
      </c>
      <c r="X46" s="29">
        <f>6%*X4</f>
        <v>23640</v>
      </c>
      <c r="Y46" s="29">
        <f>6%*Y4</f>
        <v>23640</v>
      </c>
      <c r="Z46" s="29">
        <f>6%*Z4</f>
        <v>23640</v>
      </c>
      <c r="AA46" s="29">
        <f>6%*AA4</f>
        <v>23640</v>
      </c>
      <c r="AB46" s="29">
        <f>6%*AB4</f>
        <v>23640</v>
      </c>
      <c r="AC46" s="29">
        <f>6%*AC4</f>
        <v>23640</v>
      </c>
      <c r="AD46" s="29">
        <f>6%*AD4</f>
        <v>23640</v>
      </c>
      <c r="AE46" s="29">
        <f>6%*AE4</f>
        <v>23640</v>
      </c>
      <c r="AF46" s="43">
        <f>SUM(B46:AE46)</f>
        <v>709200</v>
      </c>
    </row>
    <row r="47" spans="1:32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2"/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2"/>
    </row>
    <row r="49" spans="1:32" x14ac:dyDescent="0.3">
      <c r="A49" s="10" t="s">
        <v>26</v>
      </c>
      <c r="B49" s="24">
        <f t="shared" ref="B49:AE49" si="26">B41-B43</f>
        <v>253368</v>
      </c>
      <c r="C49" s="24">
        <f t="shared" si="26"/>
        <v>263368</v>
      </c>
      <c r="D49" s="24">
        <f t="shared" si="26"/>
        <v>263368</v>
      </c>
      <c r="E49" s="24">
        <f t="shared" si="26"/>
        <v>263368</v>
      </c>
      <c r="F49" s="24">
        <f t="shared" si="26"/>
        <v>263368</v>
      </c>
      <c r="G49" s="24">
        <f t="shared" si="26"/>
        <v>263368</v>
      </c>
      <c r="H49" s="24">
        <f t="shared" si="26"/>
        <v>263368</v>
      </c>
      <c r="I49" s="24">
        <f t="shared" si="26"/>
        <v>263368</v>
      </c>
      <c r="J49" s="24">
        <f t="shared" si="26"/>
        <v>258898</v>
      </c>
      <c r="K49" s="24">
        <f t="shared" si="26"/>
        <v>260378</v>
      </c>
      <c r="L49" s="24">
        <f t="shared" si="26"/>
        <v>258878</v>
      </c>
      <c r="M49" s="24">
        <f t="shared" si="26"/>
        <v>260378</v>
      </c>
      <c r="N49" s="24">
        <f t="shared" si="26"/>
        <v>-1644632</v>
      </c>
      <c r="O49" s="24">
        <f t="shared" si="26"/>
        <v>263368</v>
      </c>
      <c r="P49" s="24">
        <f t="shared" si="26"/>
        <v>263368</v>
      </c>
      <c r="Q49" s="24">
        <f t="shared" si="26"/>
        <v>263368</v>
      </c>
      <c r="R49" s="24">
        <f t="shared" si="26"/>
        <v>263368</v>
      </c>
      <c r="S49" s="24">
        <f t="shared" si="26"/>
        <v>263368</v>
      </c>
      <c r="T49" s="24">
        <f t="shared" si="26"/>
        <v>263368</v>
      </c>
      <c r="U49" s="24">
        <f t="shared" si="26"/>
        <v>263368</v>
      </c>
      <c r="V49" s="24">
        <f t="shared" si="26"/>
        <v>263368</v>
      </c>
      <c r="W49" s="24">
        <f t="shared" si="26"/>
        <v>263368</v>
      </c>
      <c r="X49" s="24">
        <f t="shared" si="26"/>
        <v>263368</v>
      </c>
      <c r="Y49" s="24">
        <f t="shared" si="26"/>
        <v>263368</v>
      </c>
      <c r="Z49" s="24">
        <f t="shared" si="26"/>
        <v>-552637.43999999994</v>
      </c>
      <c r="AA49" s="24">
        <f t="shared" si="26"/>
        <v>263368</v>
      </c>
      <c r="AB49" s="24">
        <f t="shared" si="26"/>
        <v>263368</v>
      </c>
      <c r="AC49" s="24">
        <f t="shared" si="26"/>
        <v>263368</v>
      </c>
      <c r="AD49" s="24">
        <f t="shared" si="26"/>
        <v>140155.29999999999</v>
      </c>
      <c r="AE49" s="24">
        <f t="shared" si="26"/>
        <v>16368</v>
      </c>
      <c r="AF49" s="24">
        <f>SUM(B49:AE49)</f>
        <v>4781881.8600000003</v>
      </c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63" spans="1:32" x14ac:dyDescent="0.3">
      <c r="AF63" s="69"/>
    </row>
  </sheetData>
  <mergeCells count="3">
    <mergeCell ref="B1:AE1"/>
    <mergeCell ref="AF1:AF2"/>
    <mergeCell ref="B3:AE3"/>
  </mergeCells>
  <conditionalFormatting sqref="B11:AF11">
    <cfRule type="colorScale" priority="9">
      <colorScale>
        <cfvo type="min"/>
        <cfvo type="max"/>
        <color rgb="FFFFEF9C"/>
        <color rgb="FF63BE7B"/>
      </colorScale>
    </cfRule>
  </conditionalFormatting>
  <conditionalFormatting sqref="B17:AE17 B12:AF12">
    <cfRule type="colorScale" priority="8">
      <colorScale>
        <cfvo type="min"/>
        <cfvo type="max"/>
        <color rgb="FFFFEF9C"/>
        <color rgb="FF63BE7B"/>
      </colorScale>
    </cfRule>
  </conditionalFormatting>
  <conditionalFormatting sqref="B17:AE17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F12">
    <cfRule type="colorScale" priority="5">
      <colorScale>
        <cfvo type="min"/>
        <cfvo type="max"/>
        <color rgb="FFFFEF9C"/>
        <color rgb="FF63BE7B"/>
      </colorScale>
    </cfRule>
  </conditionalFormatting>
  <conditionalFormatting sqref="AB12:AF12">
    <cfRule type="colorScale" priority="4">
      <colorScale>
        <cfvo type="min"/>
        <cfvo type="max"/>
        <color rgb="FFFFEF9C"/>
        <color rgb="FF63BE7B"/>
      </colorScale>
    </cfRule>
  </conditionalFormatting>
  <conditionalFormatting sqref="Z12:AF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2:Z12">
    <cfRule type="colorScale" priority="2">
      <colorScale>
        <cfvo type="min"/>
        <cfvo type="max"/>
        <color rgb="FFFFEF9C"/>
        <color rgb="FF63BE7B"/>
      </colorScale>
    </cfRule>
  </conditionalFormatting>
  <conditionalFormatting sqref="B12:AE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AA4 B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5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4.5546875" bestFit="1" customWidth="1"/>
    <col min="3" max="15" width="14.109375" bestFit="1" customWidth="1"/>
    <col min="16" max="16" width="15.77734375" bestFit="1" customWidth="1"/>
    <col min="17" max="30" width="14.109375" bestFit="1" customWidth="1"/>
    <col min="31" max="31" width="15.109375" bestFit="1" customWidth="1"/>
    <col min="32" max="32" width="14.109375" bestFit="1" customWidth="1"/>
    <col min="33" max="33" width="15.44140625" customWidth="1"/>
  </cols>
  <sheetData>
    <row r="1" spans="1:33" x14ac:dyDescent="0.3">
      <c r="A1" s="3"/>
      <c r="B1" s="84">
        <v>45047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44682</v>
      </c>
      <c r="C2" s="4">
        <v>44683</v>
      </c>
      <c r="D2" s="4">
        <v>44684</v>
      </c>
      <c r="E2" s="4">
        <v>44685</v>
      </c>
      <c r="F2" s="4">
        <v>44686</v>
      </c>
      <c r="G2" s="4">
        <v>44687</v>
      </c>
      <c r="H2" s="4">
        <v>44688</v>
      </c>
      <c r="I2" s="4">
        <v>44689</v>
      </c>
      <c r="J2" s="4">
        <v>44690</v>
      </c>
      <c r="K2" s="4">
        <v>44691</v>
      </c>
      <c r="L2" s="4">
        <v>44692</v>
      </c>
      <c r="M2" s="4">
        <v>44693</v>
      </c>
      <c r="N2" s="4">
        <v>44694</v>
      </c>
      <c r="O2" s="4">
        <v>44695</v>
      </c>
      <c r="P2" s="4">
        <v>44696</v>
      </c>
      <c r="Q2" s="4">
        <v>44697</v>
      </c>
      <c r="R2" s="4">
        <v>44698</v>
      </c>
      <c r="S2" s="4">
        <v>44699</v>
      </c>
      <c r="T2" s="4">
        <v>44700</v>
      </c>
      <c r="U2" s="4">
        <v>44701</v>
      </c>
      <c r="V2" s="4">
        <v>44702</v>
      </c>
      <c r="W2" s="4">
        <v>44703</v>
      </c>
      <c r="X2" s="4">
        <v>44704</v>
      </c>
      <c r="Y2" s="4">
        <v>44705</v>
      </c>
      <c r="Z2" s="4">
        <v>44706</v>
      </c>
      <c r="AA2" s="4">
        <v>44707</v>
      </c>
      <c r="AB2" s="4">
        <v>44708</v>
      </c>
      <c r="AC2" s="4">
        <v>44709</v>
      </c>
      <c r="AD2" s="4">
        <v>44710</v>
      </c>
      <c r="AE2" s="4">
        <v>44711</v>
      </c>
      <c r="AF2" s="4">
        <v>44712</v>
      </c>
      <c r="AG2" s="86"/>
    </row>
    <row r="3" spans="1:33" x14ac:dyDescent="0.3">
      <c r="A3" s="5" t="s">
        <v>30</v>
      </c>
      <c r="B3" s="87">
        <v>12702560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SUM(B3)</f>
        <v>12702560</v>
      </c>
    </row>
    <row r="4" spans="1:33" x14ac:dyDescent="0.3">
      <c r="A4" s="7" t="s">
        <v>29</v>
      </c>
      <c r="B4" s="14">
        <f t="shared" ref="B4:AF4" si="0">SUM(B5:B8)</f>
        <v>409760</v>
      </c>
      <c r="C4" s="14">
        <f t="shared" si="0"/>
        <v>409760</v>
      </c>
      <c r="D4" s="14">
        <f t="shared" si="0"/>
        <v>409760</v>
      </c>
      <c r="E4" s="14">
        <f t="shared" si="0"/>
        <v>409760</v>
      </c>
      <c r="F4" s="14">
        <f t="shared" si="0"/>
        <v>409760</v>
      </c>
      <c r="G4" s="14">
        <f t="shared" si="0"/>
        <v>409760</v>
      </c>
      <c r="H4" s="14">
        <f t="shared" si="0"/>
        <v>409760</v>
      </c>
      <c r="I4" s="14">
        <f t="shared" si="0"/>
        <v>409760</v>
      </c>
      <c r="J4" s="14">
        <f t="shared" si="0"/>
        <v>409760</v>
      </c>
      <c r="K4" s="14">
        <f t="shared" si="0"/>
        <v>409760</v>
      </c>
      <c r="L4" s="14">
        <f t="shared" si="0"/>
        <v>409760</v>
      </c>
      <c r="M4" s="14">
        <f t="shared" si="0"/>
        <v>409760</v>
      </c>
      <c r="N4" s="14">
        <f t="shared" si="0"/>
        <v>409760</v>
      </c>
      <c r="O4" s="14">
        <f t="shared" si="0"/>
        <v>409760</v>
      </c>
      <c r="P4" s="14">
        <f t="shared" si="0"/>
        <v>409760</v>
      </c>
      <c r="Q4" s="14">
        <f t="shared" si="0"/>
        <v>409760</v>
      </c>
      <c r="R4" s="14">
        <f t="shared" si="0"/>
        <v>409760</v>
      </c>
      <c r="S4" s="14">
        <f t="shared" si="0"/>
        <v>409760</v>
      </c>
      <c r="T4" s="14">
        <f t="shared" si="0"/>
        <v>409760</v>
      </c>
      <c r="U4" s="14">
        <f t="shared" si="0"/>
        <v>409760</v>
      </c>
      <c r="V4" s="14">
        <f t="shared" si="0"/>
        <v>409760</v>
      </c>
      <c r="W4" s="14">
        <f t="shared" si="0"/>
        <v>409760</v>
      </c>
      <c r="X4" s="14">
        <f t="shared" si="0"/>
        <v>409760</v>
      </c>
      <c r="Y4" s="14">
        <f t="shared" si="0"/>
        <v>409760</v>
      </c>
      <c r="Z4" s="14">
        <f t="shared" si="0"/>
        <v>409760</v>
      </c>
      <c r="AA4" s="14">
        <f t="shared" si="0"/>
        <v>409760</v>
      </c>
      <c r="AB4" s="14">
        <f t="shared" si="0"/>
        <v>409760</v>
      </c>
      <c r="AC4" s="14">
        <f t="shared" si="0"/>
        <v>409760</v>
      </c>
      <c r="AD4" s="14">
        <f t="shared" si="0"/>
        <v>409760</v>
      </c>
      <c r="AE4" s="14">
        <f t="shared" si="0"/>
        <v>409760</v>
      </c>
      <c r="AF4" s="14">
        <f t="shared" si="0"/>
        <v>409760</v>
      </c>
      <c r="AG4" s="14">
        <f>SUM(B4:AF4)</f>
        <v>12702560</v>
      </c>
    </row>
    <row r="5" spans="1:33" x14ac:dyDescent="0.3">
      <c r="A5" s="3" t="s">
        <v>0</v>
      </c>
      <c r="B5" s="22">
        <v>102440</v>
      </c>
      <c r="C5" s="22">
        <v>102440</v>
      </c>
      <c r="D5" s="22">
        <v>102440</v>
      </c>
      <c r="E5" s="22">
        <v>102440</v>
      </c>
      <c r="F5" s="22">
        <v>102440</v>
      </c>
      <c r="G5" s="22">
        <v>102440</v>
      </c>
      <c r="H5" s="22">
        <v>102440</v>
      </c>
      <c r="I5" s="22">
        <v>102440</v>
      </c>
      <c r="J5" s="22">
        <v>102440</v>
      </c>
      <c r="K5" s="22">
        <v>102440</v>
      </c>
      <c r="L5" s="22">
        <v>102440</v>
      </c>
      <c r="M5" s="22">
        <v>102440</v>
      </c>
      <c r="N5" s="22">
        <v>102440</v>
      </c>
      <c r="O5" s="22">
        <v>102440</v>
      </c>
      <c r="P5" s="22">
        <v>102440</v>
      </c>
      <c r="Q5" s="22">
        <v>102440</v>
      </c>
      <c r="R5" s="22">
        <v>102440</v>
      </c>
      <c r="S5" s="22">
        <v>102440</v>
      </c>
      <c r="T5" s="22">
        <v>102440</v>
      </c>
      <c r="U5" s="22">
        <v>102440</v>
      </c>
      <c r="V5" s="22">
        <v>102440</v>
      </c>
      <c r="W5" s="22">
        <v>102440</v>
      </c>
      <c r="X5" s="22">
        <v>102440</v>
      </c>
      <c r="Y5" s="22">
        <v>102440</v>
      </c>
      <c r="Z5" s="22">
        <v>102440</v>
      </c>
      <c r="AA5" s="22">
        <v>102440</v>
      </c>
      <c r="AB5" s="22">
        <v>102440</v>
      </c>
      <c r="AC5" s="22">
        <v>102440</v>
      </c>
      <c r="AD5" s="22">
        <v>102440</v>
      </c>
      <c r="AE5" s="22">
        <v>102440</v>
      </c>
      <c r="AF5" s="22">
        <v>102440</v>
      </c>
      <c r="AG5" s="43">
        <f>SUM(B5:AF5)</f>
        <v>3175640</v>
      </c>
    </row>
    <row r="6" spans="1:33" x14ac:dyDescent="0.3">
      <c r="A6" s="3" t="s">
        <v>1</v>
      </c>
      <c r="B6" s="22">
        <v>102440</v>
      </c>
      <c r="C6" s="22">
        <v>102440</v>
      </c>
      <c r="D6" s="22">
        <v>102440</v>
      </c>
      <c r="E6" s="22">
        <v>102440</v>
      </c>
      <c r="F6" s="22">
        <v>102440</v>
      </c>
      <c r="G6" s="22">
        <v>102440</v>
      </c>
      <c r="H6" s="22">
        <v>102440</v>
      </c>
      <c r="I6" s="22">
        <v>102440</v>
      </c>
      <c r="J6" s="22">
        <v>102440</v>
      </c>
      <c r="K6" s="22">
        <v>102440</v>
      </c>
      <c r="L6" s="22">
        <v>102440</v>
      </c>
      <c r="M6" s="22">
        <v>102440</v>
      </c>
      <c r="N6" s="22">
        <v>102440</v>
      </c>
      <c r="O6" s="22">
        <v>102440</v>
      </c>
      <c r="P6" s="22">
        <v>102440</v>
      </c>
      <c r="Q6" s="22">
        <v>102440</v>
      </c>
      <c r="R6" s="22">
        <v>102440</v>
      </c>
      <c r="S6" s="22">
        <v>102440</v>
      </c>
      <c r="T6" s="22">
        <v>102440</v>
      </c>
      <c r="U6" s="22">
        <v>102440</v>
      </c>
      <c r="V6" s="22">
        <v>102440</v>
      </c>
      <c r="W6" s="22">
        <v>102440</v>
      </c>
      <c r="X6" s="22">
        <v>102440</v>
      </c>
      <c r="Y6" s="22">
        <v>102440</v>
      </c>
      <c r="Z6" s="22">
        <v>102440</v>
      </c>
      <c r="AA6" s="22">
        <v>102440</v>
      </c>
      <c r="AB6" s="22">
        <v>102440</v>
      </c>
      <c r="AC6" s="22">
        <v>102440</v>
      </c>
      <c r="AD6" s="22">
        <v>102440</v>
      </c>
      <c r="AE6" s="22">
        <v>102440</v>
      </c>
      <c r="AF6" s="22">
        <v>102440</v>
      </c>
      <c r="AG6" s="43">
        <f>SUM(B6:AF6)</f>
        <v>3175640</v>
      </c>
    </row>
    <row r="7" spans="1:33" x14ac:dyDescent="0.3">
      <c r="A7" s="3" t="s">
        <v>2</v>
      </c>
      <c r="B7" s="22">
        <v>102440</v>
      </c>
      <c r="C7" s="22">
        <v>102440</v>
      </c>
      <c r="D7" s="22">
        <v>102440</v>
      </c>
      <c r="E7" s="22">
        <v>102440</v>
      </c>
      <c r="F7" s="22">
        <v>102440</v>
      </c>
      <c r="G7" s="22">
        <v>102440</v>
      </c>
      <c r="H7" s="22">
        <v>102440</v>
      </c>
      <c r="I7" s="22">
        <v>102440</v>
      </c>
      <c r="J7" s="22">
        <v>102440</v>
      </c>
      <c r="K7" s="22">
        <v>102440</v>
      </c>
      <c r="L7" s="22">
        <v>102440</v>
      </c>
      <c r="M7" s="22">
        <v>102440</v>
      </c>
      <c r="N7" s="22">
        <v>102440</v>
      </c>
      <c r="O7" s="22">
        <v>102440</v>
      </c>
      <c r="P7" s="22">
        <v>102440</v>
      </c>
      <c r="Q7" s="22">
        <v>102440</v>
      </c>
      <c r="R7" s="22">
        <v>102440</v>
      </c>
      <c r="S7" s="22">
        <v>102440</v>
      </c>
      <c r="T7" s="22">
        <v>102440</v>
      </c>
      <c r="U7" s="22">
        <v>102440</v>
      </c>
      <c r="V7" s="22">
        <v>102440</v>
      </c>
      <c r="W7" s="22">
        <v>102440</v>
      </c>
      <c r="X7" s="22">
        <v>102440</v>
      </c>
      <c r="Y7" s="22">
        <v>102440</v>
      </c>
      <c r="Z7" s="22">
        <v>102440</v>
      </c>
      <c r="AA7" s="22">
        <v>102440</v>
      </c>
      <c r="AB7" s="22">
        <v>102440</v>
      </c>
      <c r="AC7" s="22">
        <v>102440</v>
      </c>
      <c r="AD7" s="22">
        <v>102440</v>
      </c>
      <c r="AE7" s="22">
        <v>102440</v>
      </c>
      <c r="AF7" s="22">
        <v>102440</v>
      </c>
      <c r="AG7" s="43">
        <f>SUM(B7:AF7)</f>
        <v>3175640</v>
      </c>
    </row>
    <row r="8" spans="1:33" x14ac:dyDescent="0.3">
      <c r="A8" s="3" t="s">
        <v>3</v>
      </c>
      <c r="B8" s="22">
        <v>102440</v>
      </c>
      <c r="C8" s="22">
        <v>102440</v>
      </c>
      <c r="D8" s="22">
        <v>102440</v>
      </c>
      <c r="E8" s="22">
        <v>102440</v>
      </c>
      <c r="F8" s="22">
        <v>102440</v>
      </c>
      <c r="G8" s="22">
        <v>102440</v>
      </c>
      <c r="H8" s="22">
        <v>102440</v>
      </c>
      <c r="I8" s="22">
        <v>102440</v>
      </c>
      <c r="J8" s="22">
        <v>102440</v>
      </c>
      <c r="K8" s="22">
        <v>102440</v>
      </c>
      <c r="L8" s="22">
        <v>102440</v>
      </c>
      <c r="M8" s="22">
        <v>102440</v>
      </c>
      <c r="N8" s="22">
        <v>102440</v>
      </c>
      <c r="O8" s="22">
        <v>102440</v>
      </c>
      <c r="P8" s="22">
        <v>102440</v>
      </c>
      <c r="Q8" s="22">
        <v>102440</v>
      </c>
      <c r="R8" s="22">
        <v>102440</v>
      </c>
      <c r="S8" s="22">
        <v>102440</v>
      </c>
      <c r="T8" s="22">
        <v>102440</v>
      </c>
      <c r="U8" s="22">
        <v>102440</v>
      </c>
      <c r="V8" s="22">
        <v>102440</v>
      </c>
      <c r="W8" s="22">
        <v>102440</v>
      </c>
      <c r="X8" s="22">
        <v>102440</v>
      </c>
      <c r="Y8" s="22">
        <v>102440</v>
      </c>
      <c r="Z8" s="22">
        <v>102440</v>
      </c>
      <c r="AA8" s="22">
        <v>102440</v>
      </c>
      <c r="AB8" s="22">
        <v>102440</v>
      </c>
      <c r="AC8" s="22">
        <v>102440</v>
      </c>
      <c r="AD8" s="22">
        <v>102440</v>
      </c>
      <c r="AE8" s="22">
        <v>102440</v>
      </c>
      <c r="AF8" s="22">
        <v>102440</v>
      </c>
      <c r="AG8" s="43">
        <f>SUM(B8:AF8)</f>
        <v>3175640</v>
      </c>
    </row>
    <row r="9" spans="1:33" x14ac:dyDescent="0.3">
      <c r="AG9" s="45"/>
    </row>
    <row r="10" spans="1:33" x14ac:dyDescent="0.3">
      <c r="A10" s="3"/>
      <c r="B10" s="3"/>
      <c r="C10" s="49" t="s">
        <v>50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4"/>
      <c r="Q10" s="3"/>
      <c r="R10" s="3"/>
      <c r="S10" s="3"/>
      <c r="T10" s="3"/>
      <c r="U10" s="3"/>
      <c r="V10" s="3"/>
      <c r="W10" s="3"/>
      <c r="X10" s="3"/>
      <c r="Y10" s="34"/>
      <c r="Z10" s="3"/>
      <c r="AA10" s="3"/>
      <c r="AB10" s="3"/>
      <c r="AC10" s="3"/>
      <c r="AD10" s="3"/>
      <c r="AE10" s="34"/>
      <c r="AF10" s="3"/>
      <c r="AG10" s="45"/>
    </row>
    <row r="11" spans="1:33" x14ac:dyDescent="0.3">
      <c r="A11" s="10" t="s">
        <v>34</v>
      </c>
      <c r="B11" s="28">
        <v>3940</v>
      </c>
      <c r="C11" s="28">
        <v>3940</v>
      </c>
      <c r="D11" s="28">
        <v>3940</v>
      </c>
      <c r="E11" s="28">
        <v>3940</v>
      </c>
      <c r="F11" s="28">
        <v>3940</v>
      </c>
      <c r="G11" s="28">
        <v>3940</v>
      </c>
      <c r="H11" s="28">
        <v>3940</v>
      </c>
      <c r="I11" s="28">
        <v>3940</v>
      </c>
      <c r="J11" s="28">
        <v>3940</v>
      </c>
      <c r="K11" s="28">
        <v>3940</v>
      </c>
      <c r="L11" s="28">
        <v>3940</v>
      </c>
      <c r="M11" s="28">
        <v>3940</v>
      </c>
      <c r="N11" s="28">
        <v>3940</v>
      </c>
      <c r="O11" s="28">
        <v>3940</v>
      </c>
      <c r="P11" s="28">
        <v>3940</v>
      </c>
      <c r="Q11" s="28">
        <v>3940</v>
      </c>
      <c r="R11" s="28">
        <v>3940</v>
      </c>
      <c r="S11" s="28">
        <v>3940</v>
      </c>
      <c r="T11" s="28">
        <v>3940</v>
      </c>
      <c r="U11" s="28">
        <v>3940</v>
      </c>
      <c r="V11" s="28">
        <v>3940</v>
      </c>
      <c r="W11" s="28">
        <v>3940</v>
      </c>
      <c r="X11" s="28">
        <v>3940</v>
      </c>
      <c r="Y11" s="28">
        <v>3940</v>
      </c>
      <c r="Z11" s="28">
        <v>3940</v>
      </c>
      <c r="AA11" s="28">
        <v>3940</v>
      </c>
      <c r="AB11" s="28">
        <v>3940</v>
      </c>
      <c r="AC11" s="28">
        <v>3940</v>
      </c>
      <c r="AD11" s="28">
        <v>3940</v>
      </c>
      <c r="AE11" s="28">
        <v>3940</v>
      </c>
      <c r="AF11" s="28">
        <v>3940</v>
      </c>
      <c r="AG11" s="28">
        <v>3940</v>
      </c>
    </row>
    <row r="12" spans="1:33" x14ac:dyDescent="0.3">
      <c r="A12" s="10" t="s">
        <v>47</v>
      </c>
      <c r="B12" s="28">
        <f>SUM(B13:B16)</f>
        <v>5820</v>
      </c>
      <c r="C12" s="53">
        <f>SUM(C13:C16)</f>
        <v>10716</v>
      </c>
      <c r="D12" s="53">
        <f>SUM(D13:D16)</f>
        <v>10612</v>
      </c>
      <c r="E12" s="53">
        <f>SUM(E13:E16)</f>
        <v>10508</v>
      </c>
      <c r="F12" s="53">
        <f t="shared" ref="F12:AC12" si="1">SUM(F13:F16)</f>
        <v>10404</v>
      </c>
      <c r="G12" s="53">
        <f t="shared" si="1"/>
        <v>10300</v>
      </c>
      <c r="H12" s="53">
        <f t="shared" si="1"/>
        <v>10196</v>
      </c>
      <c r="I12" s="53">
        <f t="shared" si="1"/>
        <v>10092</v>
      </c>
      <c r="J12" s="53">
        <f t="shared" si="1"/>
        <v>9988</v>
      </c>
      <c r="K12" s="53">
        <f t="shared" si="1"/>
        <v>9884</v>
      </c>
      <c r="L12" s="53">
        <f t="shared" si="1"/>
        <v>9780</v>
      </c>
      <c r="M12" s="53">
        <f t="shared" si="1"/>
        <v>9676</v>
      </c>
      <c r="N12" s="53">
        <f t="shared" si="1"/>
        <v>9572</v>
      </c>
      <c r="O12" s="53">
        <f t="shared" si="1"/>
        <v>9468</v>
      </c>
      <c r="P12" s="53">
        <f t="shared" si="1"/>
        <v>9364</v>
      </c>
      <c r="Q12" s="53">
        <f t="shared" si="1"/>
        <v>9260</v>
      </c>
      <c r="R12" s="53">
        <f t="shared" si="1"/>
        <v>9156</v>
      </c>
      <c r="S12" s="53">
        <f t="shared" si="1"/>
        <v>9052</v>
      </c>
      <c r="T12" s="53">
        <f t="shared" si="1"/>
        <v>8948</v>
      </c>
      <c r="U12" s="53">
        <f t="shared" si="1"/>
        <v>8844</v>
      </c>
      <c r="V12" s="53">
        <f t="shared" si="1"/>
        <v>8740</v>
      </c>
      <c r="W12" s="53">
        <f t="shared" si="1"/>
        <v>8636</v>
      </c>
      <c r="X12" s="53">
        <f t="shared" si="1"/>
        <v>8532</v>
      </c>
      <c r="Y12" s="53">
        <f t="shared" si="1"/>
        <v>8428</v>
      </c>
      <c r="Z12" s="53">
        <f t="shared" si="1"/>
        <v>8324</v>
      </c>
      <c r="AA12" s="53">
        <f t="shared" si="1"/>
        <v>8220</v>
      </c>
      <c r="AB12" s="53">
        <f t="shared" si="1"/>
        <v>8116</v>
      </c>
      <c r="AC12" s="53">
        <f t="shared" si="1"/>
        <v>8012</v>
      </c>
      <c r="AD12" s="53">
        <f>SUM(AD13:AD16)</f>
        <v>7908</v>
      </c>
      <c r="AE12" s="53">
        <f>SUM(AE13:AE16)</f>
        <v>7804</v>
      </c>
      <c r="AF12" s="53">
        <f t="shared" ref="AF12" si="2">SUM(AF13:AF16)</f>
        <v>7700</v>
      </c>
      <c r="AG12" s="54">
        <f t="shared" ref="AG12:AG17" si="3">AF12</f>
        <v>7700</v>
      </c>
    </row>
    <row r="13" spans="1:33" x14ac:dyDescent="0.3">
      <c r="A13" s="11" t="s">
        <v>42</v>
      </c>
      <c r="B13" s="22">
        <v>1455</v>
      </c>
      <c r="C13" s="29">
        <v>2679</v>
      </c>
      <c r="D13" s="29">
        <f>C13-26</f>
        <v>2653</v>
      </c>
      <c r="E13" s="29">
        <f t="shared" ref="E13:AF13" si="4">D13-26</f>
        <v>2627</v>
      </c>
      <c r="F13" s="29">
        <f t="shared" si="4"/>
        <v>2601</v>
      </c>
      <c r="G13" s="29">
        <f t="shared" si="4"/>
        <v>2575</v>
      </c>
      <c r="H13" s="29">
        <f t="shared" si="4"/>
        <v>2549</v>
      </c>
      <c r="I13" s="29">
        <f t="shared" si="4"/>
        <v>2523</v>
      </c>
      <c r="J13" s="29">
        <f t="shared" si="4"/>
        <v>2497</v>
      </c>
      <c r="K13" s="29">
        <f t="shared" si="4"/>
        <v>2471</v>
      </c>
      <c r="L13" s="29">
        <f t="shared" si="4"/>
        <v>2445</v>
      </c>
      <c r="M13" s="29">
        <f t="shared" si="4"/>
        <v>2419</v>
      </c>
      <c r="N13" s="29">
        <f t="shared" si="4"/>
        <v>2393</v>
      </c>
      <c r="O13" s="29">
        <f t="shared" si="4"/>
        <v>2367</v>
      </c>
      <c r="P13" s="29">
        <f t="shared" si="4"/>
        <v>2341</v>
      </c>
      <c r="Q13" s="29">
        <f t="shared" si="4"/>
        <v>2315</v>
      </c>
      <c r="R13" s="29">
        <f t="shared" si="4"/>
        <v>2289</v>
      </c>
      <c r="S13" s="29">
        <f t="shared" si="4"/>
        <v>2263</v>
      </c>
      <c r="T13" s="29">
        <f t="shared" si="4"/>
        <v>2237</v>
      </c>
      <c r="U13" s="29">
        <f t="shared" si="4"/>
        <v>2211</v>
      </c>
      <c r="V13" s="29">
        <f t="shared" si="4"/>
        <v>2185</v>
      </c>
      <c r="W13" s="29">
        <f t="shared" si="4"/>
        <v>2159</v>
      </c>
      <c r="X13" s="29">
        <f t="shared" si="4"/>
        <v>2133</v>
      </c>
      <c r="Y13" s="29">
        <f t="shared" si="4"/>
        <v>2107</v>
      </c>
      <c r="Z13" s="29">
        <f t="shared" si="4"/>
        <v>2081</v>
      </c>
      <c r="AA13" s="29">
        <f t="shared" si="4"/>
        <v>2055</v>
      </c>
      <c r="AB13" s="29">
        <f t="shared" si="4"/>
        <v>2029</v>
      </c>
      <c r="AC13" s="29">
        <f t="shared" si="4"/>
        <v>2003</v>
      </c>
      <c r="AD13" s="29">
        <f t="shared" si="4"/>
        <v>1977</v>
      </c>
      <c r="AE13" s="29">
        <f t="shared" si="4"/>
        <v>1951</v>
      </c>
      <c r="AF13" s="29">
        <f t="shared" si="4"/>
        <v>1925</v>
      </c>
      <c r="AG13" s="29">
        <f t="shared" si="3"/>
        <v>1925</v>
      </c>
    </row>
    <row r="14" spans="1:33" x14ac:dyDescent="0.3">
      <c r="A14" s="11" t="s">
        <v>43</v>
      </c>
      <c r="B14" s="22">
        <v>1455</v>
      </c>
      <c r="C14" s="29">
        <v>2679</v>
      </c>
      <c r="D14" s="29">
        <f>C14-26</f>
        <v>2653</v>
      </c>
      <c r="E14" s="29">
        <f t="shared" ref="E14:AF14" si="5">D14-26</f>
        <v>2627</v>
      </c>
      <c r="F14" s="29">
        <f t="shared" si="5"/>
        <v>2601</v>
      </c>
      <c r="G14" s="29">
        <f t="shared" si="5"/>
        <v>2575</v>
      </c>
      <c r="H14" s="29">
        <f t="shared" si="5"/>
        <v>2549</v>
      </c>
      <c r="I14" s="29">
        <f t="shared" si="5"/>
        <v>2523</v>
      </c>
      <c r="J14" s="29">
        <f t="shared" si="5"/>
        <v>2497</v>
      </c>
      <c r="K14" s="29">
        <f t="shared" si="5"/>
        <v>2471</v>
      </c>
      <c r="L14" s="29">
        <f t="shared" si="5"/>
        <v>2445</v>
      </c>
      <c r="M14" s="29">
        <f t="shared" si="5"/>
        <v>2419</v>
      </c>
      <c r="N14" s="29">
        <f t="shared" si="5"/>
        <v>2393</v>
      </c>
      <c r="O14" s="29">
        <f t="shared" si="5"/>
        <v>2367</v>
      </c>
      <c r="P14" s="29">
        <f t="shared" si="5"/>
        <v>2341</v>
      </c>
      <c r="Q14" s="29">
        <f t="shared" si="5"/>
        <v>2315</v>
      </c>
      <c r="R14" s="29">
        <f t="shared" si="5"/>
        <v>2289</v>
      </c>
      <c r="S14" s="29">
        <f t="shared" si="5"/>
        <v>2263</v>
      </c>
      <c r="T14" s="29">
        <f t="shared" si="5"/>
        <v>2237</v>
      </c>
      <c r="U14" s="29">
        <f t="shared" si="5"/>
        <v>2211</v>
      </c>
      <c r="V14" s="29">
        <f t="shared" si="5"/>
        <v>2185</v>
      </c>
      <c r="W14" s="29">
        <f t="shared" si="5"/>
        <v>2159</v>
      </c>
      <c r="X14" s="29">
        <f t="shared" si="5"/>
        <v>2133</v>
      </c>
      <c r="Y14" s="29">
        <f t="shared" si="5"/>
        <v>2107</v>
      </c>
      <c r="Z14" s="29">
        <f t="shared" si="5"/>
        <v>2081</v>
      </c>
      <c r="AA14" s="29">
        <f t="shared" si="5"/>
        <v>2055</v>
      </c>
      <c r="AB14" s="29">
        <f t="shared" si="5"/>
        <v>2029</v>
      </c>
      <c r="AC14" s="29">
        <f t="shared" si="5"/>
        <v>2003</v>
      </c>
      <c r="AD14" s="29">
        <f t="shared" si="5"/>
        <v>1977</v>
      </c>
      <c r="AE14" s="29">
        <f t="shared" si="5"/>
        <v>1951</v>
      </c>
      <c r="AF14" s="29">
        <f t="shared" si="5"/>
        <v>1925</v>
      </c>
      <c r="AG14" s="29">
        <f t="shared" si="3"/>
        <v>1925</v>
      </c>
    </row>
    <row r="15" spans="1:33" x14ac:dyDescent="0.3">
      <c r="A15" s="11" t="s">
        <v>44</v>
      </c>
      <c r="B15" s="22">
        <v>1455</v>
      </c>
      <c r="C15" s="29">
        <v>2679</v>
      </c>
      <c r="D15" s="29">
        <f>C15-26</f>
        <v>2653</v>
      </c>
      <c r="E15" s="29">
        <f t="shared" ref="E15:AF15" si="6">D15-26</f>
        <v>2627</v>
      </c>
      <c r="F15" s="29">
        <f t="shared" si="6"/>
        <v>2601</v>
      </c>
      <c r="G15" s="29">
        <f t="shared" si="6"/>
        <v>2575</v>
      </c>
      <c r="H15" s="29">
        <f t="shared" si="6"/>
        <v>2549</v>
      </c>
      <c r="I15" s="29">
        <f t="shared" si="6"/>
        <v>2523</v>
      </c>
      <c r="J15" s="29">
        <f t="shared" si="6"/>
        <v>2497</v>
      </c>
      <c r="K15" s="29">
        <f t="shared" si="6"/>
        <v>2471</v>
      </c>
      <c r="L15" s="29">
        <f t="shared" si="6"/>
        <v>2445</v>
      </c>
      <c r="M15" s="29">
        <f t="shared" si="6"/>
        <v>2419</v>
      </c>
      <c r="N15" s="29">
        <f t="shared" si="6"/>
        <v>2393</v>
      </c>
      <c r="O15" s="29">
        <f t="shared" si="6"/>
        <v>2367</v>
      </c>
      <c r="P15" s="29">
        <f t="shared" si="6"/>
        <v>2341</v>
      </c>
      <c r="Q15" s="29">
        <f t="shared" si="6"/>
        <v>2315</v>
      </c>
      <c r="R15" s="29">
        <f t="shared" si="6"/>
        <v>2289</v>
      </c>
      <c r="S15" s="29">
        <f t="shared" si="6"/>
        <v>2263</v>
      </c>
      <c r="T15" s="29">
        <f t="shared" si="6"/>
        <v>2237</v>
      </c>
      <c r="U15" s="29">
        <f t="shared" si="6"/>
        <v>2211</v>
      </c>
      <c r="V15" s="29">
        <f t="shared" si="6"/>
        <v>2185</v>
      </c>
      <c r="W15" s="29">
        <f t="shared" si="6"/>
        <v>2159</v>
      </c>
      <c r="X15" s="29">
        <f t="shared" si="6"/>
        <v>2133</v>
      </c>
      <c r="Y15" s="29">
        <f t="shared" si="6"/>
        <v>2107</v>
      </c>
      <c r="Z15" s="29">
        <f t="shared" si="6"/>
        <v>2081</v>
      </c>
      <c r="AA15" s="29">
        <f t="shared" si="6"/>
        <v>2055</v>
      </c>
      <c r="AB15" s="29">
        <f t="shared" si="6"/>
        <v>2029</v>
      </c>
      <c r="AC15" s="29">
        <f t="shared" si="6"/>
        <v>2003</v>
      </c>
      <c r="AD15" s="29">
        <f t="shared" si="6"/>
        <v>1977</v>
      </c>
      <c r="AE15" s="29">
        <f t="shared" si="6"/>
        <v>1951</v>
      </c>
      <c r="AF15" s="29">
        <f t="shared" si="6"/>
        <v>1925</v>
      </c>
      <c r="AG15" s="29">
        <f t="shared" si="3"/>
        <v>1925</v>
      </c>
    </row>
    <row r="16" spans="1:33" x14ac:dyDescent="0.3">
      <c r="A16" s="11" t="s">
        <v>45</v>
      </c>
      <c r="B16" s="22">
        <v>1455</v>
      </c>
      <c r="C16" s="29">
        <v>2679</v>
      </c>
      <c r="D16" s="29">
        <f>C16-26</f>
        <v>2653</v>
      </c>
      <c r="E16" s="29">
        <f t="shared" ref="E16:AF16" si="7">D16-26</f>
        <v>2627</v>
      </c>
      <c r="F16" s="29">
        <f t="shared" si="7"/>
        <v>2601</v>
      </c>
      <c r="G16" s="29">
        <f t="shared" si="7"/>
        <v>2575</v>
      </c>
      <c r="H16" s="29">
        <f t="shared" si="7"/>
        <v>2549</v>
      </c>
      <c r="I16" s="29">
        <f t="shared" si="7"/>
        <v>2523</v>
      </c>
      <c r="J16" s="29">
        <f t="shared" si="7"/>
        <v>2497</v>
      </c>
      <c r="K16" s="29">
        <f t="shared" si="7"/>
        <v>2471</v>
      </c>
      <c r="L16" s="29">
        <f t="shared" si="7"/>
        <v>2445</v>
      </c>
      <c r="M16" s="29">
        <f t="shared" si="7"/>
        <v>2419</v>
      </c>
      <c r="N16" s="29">
        <f t="shared" si="7"/>
        <v>2393</v>
      </c>
      <c r="O16" s="29">
        <f t="shared" si="7"/>
        <v>2367</v>
      </c>
      <c r="P16" s="29">
        <f t="shared" si="7"/>
        <v>2341</v>
      </c>
      <c r="Q16" s="29">
        <f t="shared" si="7"/>
        <v>2315</v>
      </c>
      <c r="R16" s="29">
        <f t="shared" si="7"/>
        <v>2289</v>
      </c>
      <c r="S16" s="29">
        <f t="shared" si="7"/>
        <v>2263</v>
      </c>
      <c r="T16" s="29">
        <f t="shared" si="7"/>
        <v>2237</v>
      </c>
      <c r="U16" s="29">
        <f t="shared" si="7"/>
        <v>2211</v>
      </c>
      <c r="V16" s="29">
        <f t="shared" si="7"/>
        <v>2185</v>
      </c>
      <c r="W16" s="29">
        <f t="shared" si="7"/>
        <v>2159</v>
      </c>
      <c r="X16" s="29">
        <f t="shared" si="7"/>
        <v>2133</v>
      </c>
      <c r="Y16" s="29">
        <f t="shared" si="7"/>
        <v>2107</v>
      </c>
      <c r="Z16" s="29">
        <f t="shared" si="7"/>
        <v>2081</v>
      </c>
      <c r="AA16" s="29">
        <f t="shared" si="7"/>
        <v>2055</v>
      </c>
      <c r="AB16" s="29">
        <f t="shared" si="7"/>
        <v>2029</v>
      </c>
      <c r="AC16" s="29">
        <f t="shared" si="7"/>
        <v>2003</v>
      </c>
      <c r="AD16" s="29">
        <f t="shared" si="7"/>
        <v>1977</v>
      </c>
      <c r="AE16" s="29">
        <f t="shared" si="7"/>
        <v>1951</v>
      </c>
      <c r="AF16" s="29">
        <f t="shared" si="7"/>
        <v>1925</v>
      </c>
      <c r="AG16" s="29">
        <f t="shared" si="3"/>
        <v>1925</v>
      </c>
    </row>
    <row r="17" spans="1:33" x14ac:dyDescent="0.3">
      <c r="A17" s="10" t="s">
        <v>37</v>
      </c>
      <c r="B17" s="28">
        <v>104</v>
      </c>
      <c r="C17" s="28">
        <v>104</v>
      </c>
      <c r="D17" s="28">
        <v>104</v>
      </c>
      <c r="E17" s="28">
        <v>104</v>
      </c>
      <c r="F17" s="28">
        <v>104</v>
      </c>
      <c r="G17" s="28">
        <v>104</v>
      </c>
      <c r="H17" s="28">
        <v>104</v>
      </c>
      <c r="I17" s="28">
        <v>104</v>
      </c>
      <c r="J17" s="28">
        <v>104</v>
      </c>
      <c r="K17" s="28">
        <v>104</v>
      </c>
      <c r="L17" s="28">
        <v>104</v>
      </c>
      <c r="M17" s="28">
        <v>104</v>
      </c>
      <c r="N17" s="28">
        <v>104</v>
      </c>
      <c r="O17" s="28">
        <v>104</v>
      </c>
      <c r="P17" s="28">
        <v>104</v>
      </c>
      <c r="Q17" s="28">
        <v>104</v>
      </c>
      <c r="R17" s="28">
        <v>104</v>
      </c>
      <c r="S17" s="28">
        <v>104</v>
      </c>
      <c r="T17" s="28">
        <v>104</v>
      </c>
      <c r="U17" s="28">
        <v>104</v>
      </c>
      <c r="V17" s="28">
        <v>104</v>
      </c>
      <c r="W17" s="28">
        <v>104</v>
      </c>
      <c r="X17" s="28">
        <v>104</v>
      </c>
      <c r="Y17" s="28">
        <v>104</v>
      </c>
      <c r="Z17" s="28">
        <v>104</v>
      </c>
      <c r="AA17" s="28">
        <v>104</v>
      </c>
      <c r="AB17" s="28">
        <v>104</v>
      </c>
      <c r="AC17" s="28">
        <v>104</v>
      </c>
      <c r="AD17" s="28">
        <v>104</v>
      </c>
      <c r="AE17" s="28">
        <v>104</v>
      </c>
      <c r="AF17" s="28">
        <v>104</v>
      </c>
      <c r="AG17" s="50">
        <f t="shared" si="3"/>
        <v>104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5"/>
    </row>
    <row r="19" spans="1:33" x14ac:dyDescent="0.3">
      <c r="A19" s="7" t="s">
        <v>4</v>
      </c>
      <c r="B19" s="70">
        <v>109191.67999999999</v>
      </c>
      <c r="C19" s="70">
        <v>109191.67999999999</v>
      </c>
      <c r="D19" s="70">
        <v>109191.67999999999</v>
      </c>
      <c r="E19" s="70">
        <v>109191.67999999999</v>
      </c>
      <c r="F19" s="70">
        <v>109191.67999999999</v>
      </c>
      <c r="G19" s="70">
        <v>109191.67999999999</v>
      </c>
      <c r="H19" s="70">
        <v>109191.67999999999</v>
      </c>
      <c r="I19" s="70">
        <v>109191.67999999999</v>
      </c>
      <c r="J19" s="70">
        <v>109191.67999999999</v>
      </c>
      <c r="K19" s="70">
        <v>109191.67999999999</v>
      </c>
      <c r="L19" s="70">
        <v>109191.67999999999</v>
      </c>
      <c r="M19" s="70">
        <v>109191.67999999999</v>
      </c>
      <c r="N19" s="70">
        <v>109191.67999999999</v>
      </c>
      <c r="O19" s="70">
        <v>109191.67999999999</v>
      </c>
      <c r="P19" s="70">
        <v>109191.67999999999</v>
      </c>
      <c r="Q19" s="70">
        <v>109191.67999999999</v>
      </c>
      <c r="R19" s="70">
        <v>109191.67999999999</v>
      </c>
      <c r="S19" s="70">
        <v>109191.67999999999</v>
      </c>
      <c r="T19" s="70">
        <v>109191.67999999999</v>
      </c>
      <c r="U19" s="70">
        <v>109191.67999999999</v>
      </c>
      <c r="V19" s="70">
        <v>109191.67999999999</v>
      </c>
      <c r="W19" s="70">
        <v>109191.67999999999</v>
      </c>
      <c r="X19" s="70">
        <v>109191.67999999999</v>
      </c>
      <c r="Y19" s="70">
        <v>109191.67999999999</v>
      </c>
      <c r="Z19" s="70">
        <v>109191.67999999999</v>
      </c>
      <c r="AA19" s="70">
        <v>109191.67999999999</v>
      </c>
      <c r="AB19" s="70">
        <v>109191.67999999999</v>
      </c>
      <c r="AC19" s="70">
        <v>109191.67999999999</v>
      </c>
      <c r="AD19" s="70">
        <v>109191.67999999999</v>
      </c>
      <c r="AE19" s="70">
        <v>109191.67999999999</v>
      </c>
      <c r="AF19" s="70">
        <v>109191.67999999999</v>
      </c>
      <c r="AG19" s="39">
        <f>SUM(B19:AF19)</f>
        <v>3384942.080000001</v>
      </c>
    </row>
    <row r="20" spans="1:33" x14ac:dyDescent="0.3">
      <c r="A20" s="12" t="s">
        <v>5</v>
      </c>
      <c r="B20" s="32">
        <f t="shared" ref="B20:AG20" si="8">B19/B4</f>
        <v>0.26647715736040606</v>
      </c>
      <c r="C20" s="32">
        <f t="shared" si="8"/>
        <v>0.26647715736040606</v>
      </c>
      <c r="D20" s="32">
        <f t="shared" si="8"/>
        <v>0.26647715736040606</v>
      </c>
      <c r="E20" s="32">
        <f t="shared" si="8"/>
        <v>0.26647715736040606</v>
      </c>
      <c r="F20" s="32">
        <f t="shared" si="8"/>
        <v>0.26647715736040606</v>
      </c>
      <c r="G20" s="32">
        <f t="shared" si="8"/>
        <v>0.26647715736040606</v>
      </c>
      <c r="H20" s="32">
        <f t="shared" si="8"/>
        <v>0.26647715736040606</v>
      </c>
      <c r="I20" s="32">
        <f t="shared" si="8"/>
        <v>0.26647715736040606</v>
      </c>
      <c r="J20" s="32">
        <f t="shared" si="8"/>
        <v>0.26647715736040606</v>
      </c>
      <c r="K20" s="32">
        <f t="shared" si="8"/>
        <v>0.26647715736040606</v>
      </c>
      <c r="L20" s="32">
        <f t="shared" si="8"/>
        <v>0.26647715736040606</v>
      </c>
      <c r="M20" s="32">
        <f t="shared" si="8"/>
        <v>0.26647715736040606</v>
      </c>
      <c r="N20" s="32">
        <f t="shared" si="8"/>
        <v>0.26647715736040606</v>
      </c>
      <c r="O20" s="32">
        <f t="shared" si="8"/>
        <v>0.26647715736040606</v>
      </c>
      <c r="P20" s="32">
        <f t="shared" si="8"/>
        <v>0.26647715736040606</v>
      </c>
      <c r="Q20" s="32">
        <f t="shared" si="8"/>
        <v>0.26647715736040606</v>
      </c>
      <c r="R20" s="32">
        <f t="shared" si="8"/>
        <v>0.26647715736040606</v>
      </c>
      <c r="S20" s="32">
        <f t="shared" si="8"/>
        <v>0.26647715736040606</v>
      </c>
      <c r="T20" s="32">
        <f t="shared" si="8"/>
        <v>0.26647715736040606</v>
      </c>
      <c r="U20" s="32">
        <f t="shared" si="8"/>
        <v>0.26647715736040606</v>
      </c>
      <c r="V20" s="32">
        <f t="shared" si="8"/>
        <v>0.26647715736040606</v>
      </c>
      <c r="W20" s="32">
        <f t="shared" si="8"/>
        <v>0.26647715736040606</v>
      </c>
      <c r="X20" s="32">
        <f t="shared" si="8"/>
        <v>0.26647715736040606</v>
      </c>
      <c r="Y20" s="32">
        <f t="shared" si="8"/>
        <v>0.26647715736040606</v>
      </c>
      <c r="Z20" s="32">
        <f t="shared" si="8"/>
        <v>0.26647715736040606</v>
      </c>
      <c r="AA20" s="32">
        <f t="shared" si="8"/>
        <v>0.26647715736040606</v>
      </c>
      <c r="AB20" s="32">
        <f t="shared" si="8"/>
        <v>0.26647715736040606</v>
      </c>
      <c r="AC20" s="32">
        <f t="shared" si="8"/>
        <v>0.26647715736040606</v>
      </c>
      <c r="AD20" s="32">
        <f t="shared" si="8"/>
        <v>0.26647715736040606</v>
      </c>
      <c r="AE20" s="32">
        <f t="shared" si="8"/>
        <v>0.26647715736040606</v>
      </c>
      <c r="AF20" s="32">
        <f t="shared" si="8"/>
        <v>0.26647715736040606</v>
      </c>
      <c r="AG20" s="33">
        <f t="shared" si="8"/>
        <v>0.26647715736040617</v>
      </c>
    </row>
    <row r="21" spans="1:3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5"/>
    </row>
    <row r="22" spans="1:33" x14ac:dyDescent="0.3">
      <c r="A22" s="7" t="s">
        <v>6</v>
      </c>
      <c r="B22" s="37">
        <f t="shared" ref="B22:AG22" si="9">B4-B19</f>
        <v>300568.32000000001</v>
      </c>
      <c r="C22" s="37">
        <f t="shared" si="9"/>
        <v>300568.32000000001</v>
      </c>
      <c r="D22" s="37">
        <f t="shared" si="9"/>
        <v>300568.32000000001</v>
      </c>
      <c r="E22" s="37">
        <f t="shared" si="9"/>
        <v>300568.32000000001</v>
      </c>
      <c r="F22" s="37">
        <f t="shared" si="9"/>
        <v>300568.32000000001</v>
      </c>
      <c r="G22" s="37">
        <f t="shared" si="9"/>
        <v>300568.32000000001</v>
      </c>
      <c r="H22" s="37">
        <f t="shared" si="9"/>
        <v>300568.32000000001</v>
      </c>
      <c r="I22" s="37">
        <f t="shared" si="9"/>
        <v>300568.32000000001</v>
      </c>
      <c r="J22" s="37">
        <f t="shared" si="9"/>
        <v>300568.32000000001</v>
      </c>
      <c r="K22" s="37">
        <f t="shared" si="9"/>
        <v>300568.32000000001</v>
      </c>
      <c r="L22" s="37">
        <f t="shared" si="9"/>
        <v>300568.32000000001</v>
      </c>
      <c r="M22" s="37">
        <f t="shared" si="9"/>
        <v>300568.32000000001</v>
      </c>
      <c r="N22" s="37">
        <f t="shared" si="9"/>
        <v>300568.32000000001</v>
      </c>
      <c r="O22" s="37">
        <f t="shared" si="9"/>
        <v>300568.32000000001</v>
      </c>
      <c r="P22" s="37">
        <f t="shared" si="9"/>
        <v>300568.32000000001</v>
      </c>
      <c r="Q22" s="37">
        <f t="shared" si="9"/>
        <v>300568.32000000001</v>
      </c>
      <c r="R22" s="37">
        <f t="shared" si="9"/>
        <v>300568.32000000001</v>
      </c>
      <c r="S22" s="37">
        <f t="shared" si="9"/>
        <v>300568.32000000001</v>
      </c>
      <c r="T22" s="37">
        <f t="shared" si="9"/>
        <v>300568.32000000001</v>
      </c>
      <c r="U22" s="37">
        <f t="shared" si="9"/>
        <v>300568.32000000001</v>
      </c>
      <c r="V22" s="37">
        <f t="shared" si="9"/>
        <v>300568.32000000001</v>
      </c>
      <c r="W22" s="37">
        <f t="shared" si="9"/>
        <v>300568.32000000001</v>
      </c>
      <c r="X22" s="37">
        <f t="shared" si="9"/>
        <v>300568.32000000001</v>
      </c>
      <c r="Y22" s="37">
        <f t="shared" si="9"/>
        <v>300568.32000000001</v>
      </c>
      <c r="Z22" s="37">
        <f t="shared" si="9"/>
        <v>300568.32000000001</v>
      </c>
      <c r="AA22" s="37">
        <f t="shared" si="9"/>
        <v>300568.32000000001</v>
      </c>
      <c r="AB22" s="37">
        <f t="shared" si="9"/>
        <v>300568.32000000001</v>
      </c>
      <c r="AC22" s="37">
        <f t="shared" si="9"/>
        <v>300568.32000000001</v>
      </c>
      <c r="AD22" s="37">
        <f t="shared" si="9"/>
        <v>300568.32000000001</v>
      </c>
      <c r="AE22" s="37">
        <f t="shared" si="9"/>
        <v>300568.32000000001</v>
      </c>
      <c r="AF22" s="37">
        <f t="shared" si="9"/>
        <v>300568.32000000001</v>
      </c>
      <c r="AG22" s="14">
        <f t="shared" si="9"/>
        <v>9317617.9199999981</v>
      </c>
    </row>
    <row r="23" spans="1:33" x14ac:dyDescent="0.3">
      <c r="A23" s="12" t="s">
        <v>7</v>
      </c>
      <c r="B23" s="32">
        <f t="shared" ref="B23:AG23" si="10">B22/B4</f>
        <v>0.73352284263959389</v>
      </c>
      <c r="C23" s="32">
        <f t="shared" si="10"/>
        <v>0.73352284263959389</v>
      </c>
      <c r="D23" s="32">
        <f t="shared" si="10"/>
        <v>0.73352284263959389</v>
      </c>
      <c r="E23" s="32">
        <f t="shared" si="10"/>
        <v>0.73352284263959389</v>
      </c>
      <c r="F23" s="32">
        <f t="shared" si="10"/>
        <v>0.73352284263959389</v>
      </c>
      <c r="G23" s="32">
        <f t="shared" si="10"/>
        <v>0.73352284263959389</v>
      </c>
      <c r="H23" s="32">
        <f t="shared" si="10"/>
        <v>0.73352284263959389</v>
      </c>
      <c r="I23" s="32">
        <f t="shared" si="10"/>
        <v>0.73352284263959389</v>
      </c>
      <c r="J23" s="32">
        <f t="shared" si="10"/>
        <v>0.73352284263959389</v>
      </c>
      <c r="K23" s="32">
        <f t="shared" si="10"/>
        <v>0.73352284263959389</v>
      </c>
      <c r="L23" s="32">
        <f t="shared" si="10"/>
        <v>0.73352284263959389</v>
      </c>
      <c r="M23" s="32">
        <f t="shared" si="10"/>
        <v>0.73352284263959389</v>
      </c>
      <c r="N23" s="32">
        <f t="shared" si="10"/>
        <v>0.73352284263959389</v>
      </c>
      <c r="O23" s="32">
        <f t="shared" si="10"/>
        <v>0.73352284263959389</v>
      </c>
      <c r="P23" s="32">
        <f t="shared" si="10"/>
        <v>0.73352284263959389</v>
      </c>
      <c r="Q23" s="32">
        <f t="shared" si="10"/>
        <v>0.73352284263959389</v>
      </c>
      <c r="R23" s="32">
        <f t="shared" si="10"/>
        <v>0.73352284263959389</v>
      </c>
      <c r="S23" s="32">
        <f t="shared" si="10"/>
        <v>0.73352284263959389</v>
      </c>
      <c r="T23" s="32">
        <f t="shared" si="10"/>
        <v>0.73352284263959389</v>
      </c>
      <c r="U23" s="32">
        <f t="shared" si="10"/>
        <v>0.73352284263959389</v>
      </c>
      <c r="V23" s="32">
        <f t="shared" si="10"/>
        <v>0.73352284263959389</v>
      </c>
      <c r="W23" s="32">
        <f t="shared" si="10"/>
        <v>0.73352284263959389</v>
      </c>
      <c r="X23" s="32">
        <f t="shared" si="10"/>
        <v>0.73352284263959389</v>
      </c>
      <c r="Y23" s="32">
        <f t="shared" si="10"/>
        <v>0.73352284263959389</v>
      </c>
      <c r="Z23" s="32">
        <f t="shared" si="10"/>
        <v>0.73352284263959389</v>
      </c>
      <c r="AA23" s="32">
        <f t="shared" si="10"/>
        <v>0.73352284263959389</v>
      </c>
      <c r="AB23" s="32">
        <f t="shared" si="10"/>
        <v>0.73352284263959389</v>
      </c>
      <c r="AC23" s="32">
        <f t="shared" si="10"/>
        <v>0.73352284263959389</v>
      </c>
      <c r="AD23" s="32">
        <f t="shared" si="10"/>
        <v>0.73352284263959389</v>
      </c>
      <c r="AE23" s="32">
        <f t="shared" si="10"/>
        <v>0.73352284263959389</v>
      </c>
      <c r="AF23" s="32">
        <f t="shared" si="10"/>
        <v>0.73352284263959389</v>
      </c>
      <c r="AG23" s="33">
        <f t="shared" si="10"/>
        <v>0.73352284263959378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5"/>
    </row>
    <row r="25" spans="1:33" x14ac:dyDescent="0.3">
      <c r="A25" s="7" t="s">
        <v>8</v>
      </c>
      <c r="B25" s="39">
        <f t="shared" ref="B25:AF25" si="11">B26+B32</f>
        <v>16470</v>
      </c>
      <c r="C25" s="39">
        <f t="shared" si="11"/>
        <v>4990</v>
      </c>
      <c r="D25" s="39">
        <f t="shared" si="11"/>
        <v>6490</v>
      </c>
      <c r="E25" s="39">
        <f t="shared" si="11"/>
        <v>4990</v>
      </c>
      <c r="F25" s="39">
        <f t="shared" si="11"/>
        <v>8490</v>
      </c>
      <c r="G25" s="39">
        <f t="shared" si="11"/>
        <v>5490</v>
      </c>
      <c r="H25" s="39">
        <f t="shared" si="11"/>
        <v>2000</v>
      </c>
      <c r="I25" s="39">
        <f t="shared" si="11"/>
        <v>2000</v>
      </c>
      <c r="J25" s="39">
        <f t="shared" si="11"/>
        <v>2000</v>
      </c>
      <c r="K25" s="39">
        <f t="shared" si="11"/>
        <v>2000</v>
      </c>
      <c r="L25" s="39">
        <f t="shared" si="11"/>
        <v>2000</v>
      </c>
      <c r="M25" s="39">
        <f t="shared" si="11"/>
        <v>2000</v>
      </c>
      <c r="N25" s="39">
        <f t="shared" si="11"/>
        <v>2000</v>
      </c>
      <c r="O25" s="39">
        <f t="shared" si="11"/>
        <v>2000</v>
      </c>
      <c r="P25" s="39">
        <f t="shared" si="11"/>
        <v>1910000</v>
      </c>
      <c r="Q25" s="39">
        <f t="shared" si="11"/>
        <v>2000</v>
      </c>
      <c r="R25" s="39">
        <f t="shared" si="11"/>
        <v>2000</v>
      </c>
      <c r="S25" s="39">
        <f t="shared" si="11"/>
        <v>2000</v>
      </c>
      <c r="T25" s="39">
        <f t="shared" si="11"/>
        <v>2000</v>
      </c>
      <c r="U25" s="39">
        <f t="shared" si="11"/>
        <v>2000</v>
      </c>
      <c r="V25" s="39">
        <f t="shared" si="11"/>
        <v>2000</v>
      </c>
      <c r="W25" s="39">
        <f t="shared" si="11"/>
        <v>2000</v>
      </c>
      <c r="X25" s="39">
        <f t="shared" si="11"/>
        <v>2000</v>
      </c>
      <c r="Y25" s="39">
        <f t="shared" si="11"/>
        <v>2000</v>
      </c>
      <c r="Z25" s="39">
        <f t="shared" si="11"/>
        <v>2000</v>
      </c>
      <c r="AA25" s="39">
        <f t="shared" si="11"/>
        <v>2000</v>
      </c>
      <c r="AB25" s="39">
        <f t="shared" si="11"/>
        <v>6470</v>
      </c>
      <c r="AC25" s="39">
        <f t="shared" si="11"/>
        <v>4990</v>
      </c>
      <c r="AD25" s="39">
        <f t="shared" si="11"/>
        <v>6490</v>
      </c>
      <c r="AE25" s="39">
        <f t="shared" si="11"/>
        <v>1912990</v>
      </c>
      <c r="AF25" s="39">
        <f t="shared" si="11"/>
        <v>119000</v>
      </c>
      <c r="AG25" s="39">
        <f>SUM(B25:AF25)</f>
        <v>4044860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8">
        <f>SUM(AF27:AF30)</f>
        <v>117000</v>
      </c>
      <c r="AG26" s="42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2">
        <v>117000</v>
      </c>
      <c r="AG27" s="19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9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5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5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5"/>
    </row>
    <row r="32" spans="1:33" x14ac:dyDescent="0.3">
      <c r="A32" s="15" t="s">
        <v>15</v>
      </c>
      <c r="B32" s="16">
        <f t="shared" ref="B32:AF32" si="12">SUM(B33:B38)</f>
        <v>14470</v>
      </c>
      <c r="C32" s="16">
        <f t="shared" si="12"/>
        <v>4990</v>
      </c>
      <c r="D32" s="16">
        <f t="shared" si="12"/>
        <v>6490</v>
      </c>
      <c r="E32" s="16">
        <f t="shared" si="12"/>
        <v>4990</v>
      </c>
      <c r="F32" s="16">
        <f t="shared" si="12"/>
        <v>8490</v>
      </c>
      <c r="G32" s="16">
        <f t="shared" si="12"/>
        <v>5490</v>
      </c>
      <c r="H32" s="16">
        <f t="shared" si="12"/>
        <v>2000</v>
      </c>
      <c r="I32" s="16">
        <f>SUM(I33:I38)</f>
        <v>2000</v>
      </c>
      <c r="J32" s="16">
        <f>SUM(J33:J38)</f>
        <v>2000</v>
      </c>
      <c r="K32" s="16">
        <f>SUM(K33:K38)</f>
        <v>2000</v>
      </c>
      <c r="L32" s="16">
        <f t="shared" si="12"/>
        <v>2000</v>
      </c>
      <c r="M32" s="16">
        <f t="shared" si="12"/>
        <v>2000</v>
      </c>
      <c r="N32" s="16">
        <f t="shared" si="12"/>
        <v>2000</v>
      </c>
      <c r="O32" s="16">
        <f t="shared" si="12"/>
        <v>2000</v>
      </c>
      <c r="P32" s="16">
        <f t="shared" si="12"/>
        <v>1910000</v>
      </c>
      <c r="Q32" s="16">
        <f t="shared" si="12"/>
        <v>2000</v>
      </c>
      <c r="R32" s="16">
        <f t="shared" si="12"/>
        <v>2000</v>
      </c>
      <c r="S32" s="16">
        <f t="shared" si="12"/>
        <v>2000</v>
      </c>
      <c r="T32" s="16">
        <f t="shared" si="12"/>
        <v>2000</v>
      </c>
      <c r="U32" s="16">
        <f t="shared" si="12"/>
        <v>2000</v>
      </c>
      <c r="V32" s="16">
        <f t="shared" si="12"/>
        <v>2000</v>
      </c>
      <c r="W32" s="16">
        <f t="shared" si="12"/>
        <v>2000</v>
      </c>
      <c r="X32" s="16">
        <f>SUM(X33:X38)</f>
        <v>2000</v>
      </c>
      <c r="Y32" s="16">
        <f>SUM(Y33:Y38)</f>
        <v>2000</v>
      </c>
      <c r="Z32" s="16">
        <f>SUM(Z33:Z38)</f>
        <v>2000</v>
      </c>
      <c r="AA32" s="16">
        <f t="shared" si="12"/>
        <v>2000</v>
      </c>
      <c r="AB32" s="16">
        <f t="shared" si="12"/>
        <v>6470</v>
      </c>
      <c r="AC32" s="16">
        <f t="shared" si="12"/>
        <v>4990</v>
      </c>
      <c r="AD32" s="16">
        <f t="shared" si="12"/>
        <v>6490</v>
      </c>
      <c r="AE32" s="16">
        <f t="shared" si="12"/>
        <v>1912990</v>
      </c>
      <c r="AF32" s="16">
        <f t="shared" si="12"/>
        <v>2000</v>
      </c>
      <c r="AG32" s="42">
        <f>SUM(B32:AF32)</f>
        <v>3925860</v>
      </c>
    </row>
    <row r="33" spans="1:33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18"/>
      <c r="K33" s="3"/>
      <c r="L33" s="3"/>
      <c r="M33" s="3"/>
      <c r="N33" s="3"/>
      <c r="O33" s="3"/>
      <c r="P33" s="22">
        <v>1908000</v>
      </c>
      <c r="Q33" s="3"/>
      <c r="R33" s="3"/>
      <c r="S33" s="3"/>
      <c r="T33" s="3"/>
      <c r="U33" s="3"/>
      <c r="V33" s="3"/>
      <c r="W33" s="3"/>
      <c r="X33" s="3"/>
      <c r="Y33" s="18"/>
      <c r="Z33" s="3"/>
      <c r="AA33" s="3"/>
      <c r="AB33" s="3"/>
      <c r="AC33" s="3"/>
      <c r="AD33" s="3"/>
      <c r="AE33" s="22">
        <v>1908000</v>
      </c>
      <c r="AF33" s="3"/>
      <c r="AG33" s="19">
        <f>SUM(B33:AF33)</f>
        <v>3816000</v>
      </c>
    </row>
    <row r="34" spans="1:33" x14ac:dyDescent="0.3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52"/>
    </row>
    <row r="35" spans="1:33" x14ac:dyDescent="0.3">
      <c r="A35" s="3" t="s">
        <v>18</v>
      </c>
      <c r="B35" s="18">
        <v>4470</v>
      </c>
      <c r="C35" s="18">
        <v>1490</v>
      </c>
      <c r="D35" s="18">
        <v>1490</v>
      </c>
      <c r="E35" s="18">
        <v>1490</v>
      </c>
      <c r="F35" s="18">
        <v>1490</v>
      </c>
      <c r="G35" s="18">
        <v>1490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8">
        <v>4470</v>
      </c>
      <c r="AC35" s="18">
        <v>1490</v>
      </c>
      <c r="AD35" s="18">
        <v>1490</v>
      </c>
      <c r="AE35" s="18">
        <v>1490</v>
      </c>
      <c r="AF35" s="3"/>
      <c r="AG35" s="43">
        <f>SUM(B35:AF35)</f>
        <v>20860</v>
      </c>
    </row>
    <row r="36" spans="1:33" x14ac:dyDescent="0.3">
      <c r="A36" s="3" t="s">
        <v>19</v>
      </c>
      <c r="B36" s="62"/>
      <c r="C36" s="62"/>
      <c r="D36" s="62"/>
      <c r="E36" s="62"/>
      <c r="F36" s="62"/>
      <c r="G36" s="6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62"/>
      <c r="AC36" s="62"/>
      <c r="AD36" s="62"/>
      <c r="AE36" s="62"/>
      <c r="AF36" s="3"/>
      <c r="AG36" s="52"/>
    </row>
    <row r="37" spans="1:33" x14ac:dyDescent="0.3">
      <c r="A37" s="3" t="s">
        <v>20</v>
      </c>
      <c r="B37" s="3"/>
      <c r="C37" s="18">
        <v>1500</v>
      </c>
      <c r="D37" s="18">
        <v>3000</v>
      </c>
      <c r="E37" s="18">
        <v>1500</v>
      </c>
      <c r="F37" s="18">
        <v>5000</v>
      </c>
      <c r="G37" s="18">
        <v>2000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8"/>
      <c r="AC37" s="18">
        <v>1500</v>
      </c>
      <c r="AD37" s="18">
        <v>3000</v>
      </c>
      <c r="AE37" s="18">
        <v>1500</v>
      </c>
      <c r="AF37" s="3"/>
      <c r="AG37" s="19">
        <f>SUM(B37:AF37)</f>
        <v>19000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4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5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5"/>
    </row>
    <row r="41" spans="1:33" x14ac:dyDescent="0.3">
      <c r="A41" s="10" t="s">
        <v>22</v>
      </c>
      <c r="B41" s="68">
        <f t="shared" ref="B41:AF41" si="13">B22-B25</f>
        <v>284098.32</v>
      </c>
      <c r="C41" s="68">
        <f t="shared" si="13"/>
        <v>295578.32</v>
      </c>
      <c r="D41" s="68">
        <f t="shared" si="13"/>
        <v>294078.32</v>
      </c>
      <c r="E41" s="68">
        <f t="shared" si="13"/>
        <v>295578.32</v>
      </c>
      <c r="F41" s="68">
        <f t="shared" si="13"/>
        <v>292078.32</v>
      </c>
      <c r="G41" s="68">
        <f t="shared" si="13"/>
        <v>295078.32</v>
      </c>
      <c r="H41" s="68">
        <f t="shared" si="13"/>
        <v>298568.32000000001</v>
      </c>
      <c r="I41" s="68">
        <f t="shared" si="13"/>
        <v>298568.32000000001</v>
      </c>
      <c r="J41" s="68">
        <f t="shared" si="13"/>
        <v>298568.32000000001</v>
      </c>
      <c r="K41" s="68">
        <f t="shared" si="13"/>
        <v>298568.32000000001</v>
      </c>
      <c r="L41" s="68">
        <f t="shared" si="13"/>
        <v>298568.32000000001</v>
      </c>
      <c r="M41" s="68">
        <f t="shared" si="13"/>
        <v>298568.32000000001</v>
      </c>
      <c r="N41" s="68">
        <f t="shared" si="13"/>
        <v>298568.32000000001</v>
      </c>
      <c r="O41" s="68">
        <f t="shared" si="13"/>
        <v>298568.32000000001</v>
      </c>
      <c r="P41" s="68">
        <f t="shared" si="13"/>
        <v>-1609431.68</v>
      </c>
      <c r="Q41" s="68">
        <f t="shared" si="13"/>
        <v>298568.32000000001</v>
      </c>
      <c r="R41" s="68">
        <f t="shared" si="13"/>
        <v>298568.32000000001</v>
      </c>
      <c r="S41" s="68">
        <f t="shared" si="13"/>
        <v>298568.32000000001</v>
      </c>
      <c r="T41" s="68">
        <f t="shared" si="13"/>
        <v>298568.32000000001</v>
      </c>
      <c r="U41" s="68">
        <f t="shared" si="13"/>
        <v>298568.32000000001</v>
      </c>
      <c r="V41" s="68">
        <f t="shared" si="13"/>
        <v>298568.32000000001</v>
      </c>
      <c r="W41" s="68">
        <f t="shared" si="13"/>
        <v>298568.32000000001</v>
      </c>
      <c r="X41" s="68">
        <f t="shared" si="13"/>
        <v>298568.32000000001</v>
      </c>
      <c r="Y41" s="68">
        <f t="shared" si="13"/>
        <v>298568.32000000001</v>
      </c>
      <c r="Z41" s="68">
        <f t="shared" si="13"/>
        <v>298568.32000000001</v>
      </c>
      <c r="AA41" s="68">
        <f t="shared" si="13"/>
        <v>298568.32000000001</v>
      </c>
      <c r="AB41" s="68">
        <f t="shared" si="13"/>
        <v>294098.32</v>
      </c>
      <c r="AC41" s="68">
        <f t="shared" si="13"/>
        <v>295578.32</v>
      </c>
      <c r="AD41" s="68">
        <f t="shared" si="13"/>
        <v>294078.32</v>
      </c>
      <c r="AE41" s="68">
        <f t="shared" si="13"/>
        <v>-1612421.68</v>
      </c>
      <c r="AF41" s="68">
        <f t="shared" si="13"/>
        <v>181568.32</v>
      </c>
      <c r="AG41" s="71">
        <f>SUM(B41:AF41)</f>
        <v>5272757.9200000009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5"/>
    </row>
    <row r="43" spans="1:33" x14ac:dyDescent="0.3">
      <c r="A43" s="7" t="s">
        <v>23</v>
      </c>
      <c r="B43" s="48">
        <f t="shared" ref="B43:AF43" si="14">SUM(B44:B47)</f>
        <v>24585.599999999999</v>
      </c>
      <c r="C43" s="13">
        <f t="shared" si="14"/>
        <v>24585.599999999999</v>
      </c>
      <c r="D43" s="13">
        <f t="shared" si="14"/>
        <v>24585.599999999999</v>
      </c>
      <c r="E43" s="13">
        <f t="shared" si="14"/>
        <v>24585.599999999999</v>
      </c>
      <c r="F43" s="13">
        <f t="shared" si="14"/>
        <v>24585.599999999999</v>
      </c>
      <c r="G43" s="13">
        <f t="shared" si="14"/>
        <v>24585.599999999999</v>
      </c>
      <c r="H43" s="13">
        <f t="shared" si="14"/>
        <v>24585.599999999999</v>
      </c>
      <c r="I43" s="13">
        <f t="shared" si="14"/>
        <v>24585.599999999999</v>
      </c>
      <c r="J43" s="13">
        <f t="shared" si="14"/>
        <v>24585.599999999999</v>
      </c>
      <c r="K43" s="13">
        <f t="shared" si="14"/>
        <v>24585.599999999999</v>
      </c>
      <c r="L43" s="13">
        <f t="shared" si="14"/>
        <v>24585.599999999999</v>
      </c>
      <c r="M43" s="13">
        <f t="shared" si="14"/>
        <v>24585.599999999999</v>
      </c>
      <c r="N43" s="13">
        <f t="shared" si="14"/>
        <v>24585.599999999999</v>
      </c>
      <c r="O43" s="13">
        <f t="shared" si="14"/>
        <v>24585.599999999999</v>
      </c>
      <c r="P43" s="13">
        <f t="shared" si="14"/>
        <v>24585.599999999999</v>
      </c>
      <c r="Q43" s="13">
        <f t="shared" si="14"/>
        <v>24585.599999999999</v>
      </c>
      <c r="R43" s="13">
        <f t="shared" si="14"/>
        <v>24585.599999999999</v>
      </c>
      <c r="S43" s="13">
        <f t="shared" si="14"/>
        <v>24585.599999999999</v>
      </c>
      <c r="T43" s="13">
        <f t="shared" si="14"/>
        <v>24585.599999999999</v>
      </c>
      <c r="U43" s="13">
        <f t="shared" si="14"/>
        <v>24585.599999999999</v>
      </c>
      <c r="V43" s="13">
        <f t="shared" si="14"/>
        <v>24585.599999999999</v>
      </c>
      <c r="W43" s="13">
        <f t="shared" si="14"/>
        <v>24585.599999999999</v>
      </c>
      <c r="X43" s="13">
        <f t="shared" si="14"/>
        <v>24585.599999999999</v>
      </c>
      <c r="Y43" s="13">
        <f t="shared" si="14"/>
        <v>24585.599999999999</v>
      </c>
      <c r="Z43" s="13">
        <f t="shared" si="14"/>
        <v>24585.599999999999</v>
      </c>
      <c r="AA43" s="13">
        <f t="shared" si="14"/>
        <v>24585.599999999999</v>
      </c>
      <c r="AB43" s="13">
        <f t="shared" si="14"/>
        <v>24585.599999999999</v>
      </c>
      <c r="AC43" s="13">
        <f t="shared" si="14"/>
        <v>24585.599999999999</v>
      </c>
      <c r="AD43" s="13">
        <f t="shared" si="14"/>
        <v>24585.599999999999</v>
      </c>
      <c r="AE43" s="13">
        <f t="shared" si="14"/>
        <v>24585.599999999999</v>
      </c>
      <c r="AF43" s="13">
        <f t="shared" si="14"/>
        <v>24585.599999999999</v>
      </c>
      <c r="AG43" s="14">
        <f>SUM(B43:AF43)</f>
        <v>762153.59999999963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5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5"/>
    </row>
    <row r="46" spans="1:33" x14ac:dyDescent="0.3">
      <c r="A46" s="3" t="s">
        <v>24</v>
      </c>
      <c r="B46" s="29">
        <f>6%*B4</f>
        <v>24585.599999999999</v>
      </c>
      <c r="C46" s="29">
        <f>6%*C4</f>
        <v>24585.599999999999</v>
      </c>
      <c r="D46" s="29">
        <f>6%*D4</f>
        <v>24585.599999999999</v>
      </c>
      <c r="E46" s="29">
        <f>6%*E4</f>
        <v>24585.599999999999</v>
      </c>
      <c r="F46" s="29">
        <f>6%*F4</f>
        <v>24585.599999999999</v>
      </c>
      <c r="G46" s="29">
        <f>6%*G4</f>
        <v>24585.599999999999</v>
      </c>
      <c r="H46" s="29">
        <f>6%*H4</f>
        <v>24585.599999999999</v>
      </c>
      <c r="I46" s="29">
        <f>6%*I4</f>
        <v>24585.599999999999</v>
      </c>
      <c r="J46" s="29">
        <f>6%*J4</f>
        <v>24585.599999999999</v>
      </c>
      <c r="K46" s="29">
        <f>6%*K4</f>
        <v>24585.599999999999</v>
      </c>
      <c r="L46" s="29">
        <f>6%*L4</f>
        <v>24585.599999999999</v>
      </c>
      <c r="M46" s="29">
        <f>6%*M4</f>
        <v>24585.599999999999</v>
      </c>
      <c r="N46" s="29">
        <f>6%*N4</f>
        <v>24585.599999999999</v>
      </c>
      <c r="O46" s="29">
        <f>6%*O4</f>
        <v>24585.599999999999</v>
      </c>
      <c r="P46" s="29">
        <f>6%*P4</f>
        <v>24585.599999999999</v>
      </c>
      <c r="Q46" s="29">
        <f>6%*Q4</f>
        <v>24585.599999999999</v>
      </c>
      <c r="R46" s="29">
        <f>6%*R4</f>
        <v>24585.599999999999</v>
      </c>
      <c r="S46" s="29">
        <f>6%*S4</f>
        <v>24585.599999999999</v>
      </c>
      <c r="T46" s="29">
        <f>6%*T4</f>
        <v>24585.599999999999</v>
      </c>
      <c r="U46" s="29">
        <f>6%*U4</f>
        <v>24585.599999999999</v>
      </c>
      <c r="V46" s="29">
        <f>6%*V4</f>
        <v>24585.599999999999</v>
      </c>
      <c r="W46" s="29">
        <f>6%*W4</f>
        <v>24585.599999999999</v>
      </c>
      <c r="X46" s="29">
        <f>6%*X4</f>
        <v>24585.599999999999</v>
      </c>
      <c r="Y46" s="29">
        <f>6%*Y4</f>
        <v>24585.599999999999</v>
      </c>
      <c r="Z46" s="29">
        <f>6%*Z4</f>
        <v>24585.599999999999</v>
      </c>
      <c r="AA46" s="29">
        <f>6%*AA4</f>
        <v>24585.599999999999</v>
      </c>
      <c r="AB46" s="29">
        <f>6%*AB4</f>
        <v>24585.599999999999</v>
      </c>
      <c r="AC46" s="29">
        <f>6%*AC4</f>
        <v>24585.599999999999</v>
      </c>
      <c r="AD46" s="29">
        <f>6%*AD4</f>
        <v>24585.599999999999</v>
      </c>
      <c r="AE46" s="29">
        <f>6%*AE4</f>
        <v>24585.599999999999</v>
      </c>
      <c r="AF46" s="29">
        <f>6%*AF4</f>
        <v>24585.599999999999</v>
      </c>
      <c r="AG46" s="43">
        <f>SUM(B46:AF46)</f>
        <v>762153.59999999963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5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5"/>
    </row>
    <row r="49" spans="1:33" x14ac:dyDescent="0.3">
      <c r="A49" s="10" t="s">
        <v>26</v>
      </c>
      <c r="B49" s="68">
        <f t="shared" ref="B49:AF49" si="15">B41-B43</f>
        <v>259512.72</v>
      </c>
      <c r="C49" s="68">
        <f t="shared" si="15"/>
        <v>270992.72000000003</v>
      </c>
      <c r="D49" s="68">
        <f t="shared" si="15"/>
        <v>269492.72000000003</v>
      </c>
      <c r="E49" s="68">
        <f t="shared" si="15"/>
        <v>270992.72000000003</v>
      </c>
      <c r="F49" s="68">
        <f t="shared" si="15"/>
        <v>267492.72000000003</v>
      </c>
      <c r="G49" s="68">
        <f t="shared" si="15"/>
        <v>270492.72000000003</v>
      </c>
      <c r="H49" s="68">
        <f t="shared" si="15"/>
        <v>273982.72000000003</v>
      </c>
      <c r="I49" s="68">
        <f t="shared" si="15"/>
        <v>273982.72000000003</v>
      </c>
      <c r="J49" s="68">
        <f t="shared" si="15"/>
        <v>273982.72000000003</v>
      </c>
      <c r="K49" s="68">
        <f t="shared" si="15"/>
        <v>273982.72000000003</v>
      </c>
      <c r="L49" s="68">
        <f t="shared" si="15"/>
        <v>273982.72000000003</v>
      </c>
      <c r="M49" s="68">
        <f t="shared" si="15"/>
        <v>273982.72000000003</v>
      </c>
      <c r="N49" s="68">
        <f t="shared" si="15"/>
        <v>273982.72000000003</v>
      </c>
      <c r="O49" s="68">
        <f t="shared" si="15"/>
        <v>273982.72000000003</v>
      </c>
      <c r="P49" s="68">
        <f t="shared" si="15"/>
        <v>-1634017.28</v>
      </c>
      <c r="Q49" s="68">
        <f t="shared" si="15"/>
        <v>273982.72000000003</v>
      </c>
      <c r="R49" s="68">
        <f t="shared" si="15"/>
        <v>273982.72000000003</v>
      </c>
      <c r="S49" s="68">
        <f t="shared" si="15"/>
        <v>273982.72000000003</v>
      </c>
      <c r="T49" s="68">
        <f t="shared" si="15"/>
        <v>273982.72000000003</v>
      </c>
      <c r="U49" s="68">
        <f t="shared" si="15"/>
        <v>273982.72000000003</v>
      </c>
      <c r="V49" s="68">
        <f t="shared" si="15"/>
        <v>273982.72000000003</v>
      </c>
      <c r="W49" s="68">
        <f t="shared" si="15"/>
        <v>273982.72000000003</v>
      </c>
      <c r="X49" s="68">
        <f t="shared" si="15"/>
        <v>273982.72000000003</v>
      </c>
      <c r="Y49" s="68">
        <f t="shared" si="15"/>
        <v>273982.72000000003</v>
      </c>
      <c r="Z49" s="68">
        <f t="shared" si="15"/>
        <v>273982.72000000003</v>
      </c>
      <c r="AA49" s="68">
        <f t="shared" si="15"/>
        <v>273982.72000000003</v>
      </c>
      <c r="AB49" s="68">
        <f t="shared" si="15"/>
        <v>269512.72000000003</v>
      </c>
      <c r="AC49" s="68">
        <f t="shared" si="15"/>
        <v>270992.72000000003</v>
      </c>
      <c r="AD49" s="68">
        <f t="shared" si="15"/>
        <v>269492.72000000003</v>
      </c>
      <c r="AE49" s="68">
        <f t="shared" si="15"/>
        <v>-1637007.28</v>
      </c>
      <c r="AF49" s="68">
        <f t="shared" si="15"/>
        <v>156982.72</v>
      </c>
      <c r="AG49" s="71">
        <f>SUM(B49:AF49)</f>
        <v>4510604.3200000012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1:AG11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 AG17:AG18 B12:AF12">
    <cfRule type="colorScale" priority="6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5">
      <colorScale>
        <cfvo type="min"/>
        <cfvo type="max"/>
        <color rgb="FFFFEF9C"/>
        <color rgb="FF63BE7B"/>
      </colorScale>
    </cfRule>
  </conditionalFormatting>
  <conditionalFormatting sqref="A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3">
      <colorScale>
        <cfvo type="min"/>
        <cfvo type="max"/>
        <color rgb="FFFFEF9C"/>
        <color rgb="FF63BE7B"/>
      </colorScale>
    </cfRule>
  </conditionalFormatting>
  <conditionalFormatting sqref="C12:AG12">
    <cfRule type="colorScale" priority="2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12:C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P14" zoomScale="80" zoomScaleNormal="80" workbookViewId="0">
      <selection activeCell="AF49" sqref="AF49"/>
    </sheetView>
  </sheetViews>
  <sheetFormatPr defaultRowHeight="14.4" x14ac:dyDescent="0.3"/>
  <cols>
    <col min="1" max="1" width="48.5546875" customWidth="1"/>
    <col min="2" max="2" width="14.5546875" bestFit="1" customWidth="1"/>
    <col min="3" max="11" width="14.109375" bestFit="1" customWidth="1"/>
    <col min="12" max="12" width="14.109375" customWidth="1"/>
    <col min="13" max="16" width="14.109375" bestFit="1" customWidth="1"/>
    <col min="17" max="17" width="14.109375" customWidth="1"/>
    <col min="18" max="22" width="14.5546875" bestFit="1" customWidth="1"/>
    <col min="23" max="30" width="14.109375" bestFit="1" customWidth="1"/>
    <col min="31" max="31" width="15.77734375" customWidth="1"/>
    <col min="32" max="32" width="15.77734375" bestFit="1" customWidth="1"/>
  </cols>
  <sheetData>
    <row r="1" spans="1:32" x14ac:dyDescent="0.3">
      <c r="A1" s="3"/>
      <c r="B1" s="84">
        <v>45078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9" t="s">
        <v>27</v>
      </c>
    </row>
    <row r="2" spans="1:32" x14ac:dyDescent="0.3">
      <c r="A2" s="3"/>
      <c r="B2" s="4">
        <v>44713</v>
      </c>
      <c r="C2" s="4">
        <v>44714</v>
      </c>
      <c r="D2" s="4">
        <v>44715</v>
      </c>
      <c r="E2" s="4">
        <v>44716</v>
      </c>
      <c r="F2" s="4">
        <v>44717</v>
      </c>
      <c r="G2" s="4">
        <v>44718</v>
      </c>
      <c r="H2" s="4">
        <v>44719</v>
      </c>
      <c r="I2" s="4">
        <v>44720</v>
      </c>
      <c r="J2" s="4">
        <v>44721</v>
      </c>
      <c r="K2" s="4">
        <v>44722</v>
      </c>
      <c r="L2" s="4">
        <v>44723</v>
      </c>
      <c r="M2" s="4">
        <v>44724</v>
      </c>
      <c r="N2" s="4">
        <v>44725</v>
      </c>
      <c r="O2" s="4">
        <v>44726</v>
      </c>
      <c r="P2" s="4">
        <v>44727</v>
      </c>
      <c r="Q2" s="4">
        <v>44728</v>
      </c>
      <c r="R2" s="4">
        <v>44729</v>
      </c>
      <c r="S2" s="4">
        <v>44730</v>
      </c>
      <c r="T2" s="4">
        <v>44731</v>
      </c>
      <c r="U2" s="4">
        <v>44732</v>
      </c>
      <c r="V2" s="4">
        <v>44733</v>
      </c>
      <c r="W2" s="4">
        <v>44734</v>
      </c>
      <c r="X2" s="4">
        <v>44735</v>
      </c>
      <c r="Y2" s="4">
        <v>44736</v>
      </c>
      <c r="Z2" s="4">
        <v>44737</v>
      </c>
      <c r="AA2" s="4">
        <v>44738</v>
      </c>
      <c r="AB2" s="4">
        <v>44739</v>
      </c>
      <c r="AC2" s="4">
        <v>44740</v>
      </c>
      <c r="AD2" s="4">
        <v>44741</v>
      </c>
      <c r="AE2" s="4">
        <v>44742</v>
      </c>
      <c r="AF2" s="89"/>
    </row>
    <row r="3" spans="1:32" x14ac:dyDescent="0.3">
      <c r="A3" s="5" t="s">
        <v>30</v>
      </c>
      <c r="B3" s="87">
        <v>12830400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26">
        <f>SUM(B3)</f>
        <v>12830400</v>
      </c>
    </row>
    <row r="4" spans="1:32" x14ac:dyDescent="0.3">
      <c r="A4" s="7" t="s">
        <v>29</v>
      </c>
      <c r="B4" s="13">
        <f t="shared" ref="B4:AF4" si="0">SUM(B5:B8)</f>
        <v>427680</v>
      </c>
      <c r="C4" s="13">
        <f t="shared" si="0"/>
        <v>427680</v>
      </c>
      <c r="D4" s="13">
        <f t="shared" si="0"/>
        <v>427680</v>
      </c>
      <c r="E4" s="13">
        <f t="shared" si="0"/>
        <v>427680</v>
      </c>
      <c r="F4" s="13">
        <f t="shared" si="0"/>
        <v>427680</v>
      </c>
      <c r="G4" s="13">
        <f t="shared" si="0"/>
        <v>427680</v>
      </c>
      <c r="H4" s="13">
        <f t="shared" si="0"/>
        <v>427680</v>
      </c>
      <c r="I4" s="13">
        <f t="shared" si="0"/>
        <v>427680</v>
      </c>
      <c r="J4" s="13">
        <f t="shared" si="0"/>
        <v>427680</v>
      </c>
      <c r="K4" s="13">
        <f t="shared" si="0"/>
        <v>427680</v>
      </c>
      <c r="L4" s="13">
        <f t="shared" si="0"/>
        <v>427680</v>
      </c>
      <c r="M4" s="13">
        <f t="shared" si="0"/>
        <v>427680</v>
      </c>
      <c r="N4" s="13">
        <f t="shared" si="0"/>
        <v>427680</v>
      </c>
      <c r="O4" s="13">
        <f t="shared" si="0"/>
        <v>427680</v>
      </c>
      <c r="P4" s="13">
        <f t="shared" si="0"/>
        <v>427680</v>
      </c>
      <c r="Q4" s="13">
        <f t="shared" si="0"/>
        <v>427680</v>
      </c>
      <c r="R4" s="13">
        <f t="shared" si="0"/>
        <v>427680</v>
      </c>
      <c r="S4" s="13">
        <f t="shared" si="0"/>
        <v>427680</v>
      </c>
      <c r="T4" s="13">
        <f t="shared" si="0"/>
        <v>427680</v>
      </c>
      <c r="U4" s="13">
        <f t="shared" si="0"/>
        <v>427680</v>
      </c>
      <c r="V4" s="13">
        <f t="shared" si="0"/>
        <v>427680</v>
      </c>
      <c r="W4" s="13">
        <f t="shared" si="0"/>
        <v>427680</v>
      </c>
      <c r="X4" s="13">
        <f t="shared" si="0"/>
        <v>427680</v>
      </c>
      <c r="Y4" s="13">
        <f t="shared" si="0"/>
        <v>427680</v>
      </c>
      <c r="Z4" s="13">
        <f t="shared" si="0"/>
        <v>427680</v>
      </c>
      <c r="AA4" s="13">
        <f t="shared" si="0"/>
        <v>427680</v>
      </c>
      <c r="AB4" s="13">
        <f t="shared" si="0"/>
        <v>427680</v>
      </c>
      <c r="AC4" s="13">
        <f t="shared" si="0"/>
        <v>427680</v>
      </c>
      <c r="AD4" s="13">
        <f t="shared" si="0"/>
        <v>427680</v>
      </c>
      <c r="AE4" s="13">
        <f t="shared" si="0"/>
        <v>427680</v>
      </c>
      <c r="AF4" s="14">
        <f t="shared" si="0"/>
        <v>12830400</v>
      </c>
    </row>
    <row r="5" spans="1:32" x14ac:dyDescent="0.3">
      <c r="A5" s="3" t="s">
        <v>0</v>
      </c>
      <c r="B5" s="22">
        <v>106920</v>
      </c>
      <c r="C5" s="22">
        <v>106920</v>
      </c>
      <c r="D5" s="22">
        <v>106920</v>
      </c>
      <c r="E5" s="22">
        <v>106920</v>
      </c>
      <c r="F5" s="22">
        <v>106920</v>
      </c>
      <c r="G5" s="22">
        <v>106920</v>
      </c>
      <c r="H5" s="22">
        <v>106920</v>
      </c>
      <c r="I5" s="22">
        <v>106920</v>
      </c>
      <c r="J5" s="22">
        <v>106920</v>
      </c>
      <c r="K5" s="22">
        <v>106920</v>
      </c>
      <c r="L5" s="22">
        <v>106920</v>
      </c>
      <c r="M5" s="22">
        <v>106920</v>
      </c>
      <c r="N5" s="22">
        <v>106920</v>
      </c>
      <c r="O5" s="22">
        <v>106920</v>
      </c>
      <c r="P5" s="22">
        <v>106920</v>
      </c>
      <c r="Q5" s="22">
        <v>106920</v>
      </c>
      <c r="R5" s="22">
        <v>106920</v>
      </c>
      <c r="S5" s="22">
        <v>106920</v>
      </c>
      <c r="T5" s="22">
        <v>106920</v>
      </c>
      <c r="U5" s="22">
        <v>106920</v>
      </c>
      <c r="V5" s="22">
        <v>106920</v>
      </c>
      <c r="W5" s="22">
        <v>106920</v>
      </c>
      <c r="X5" s="22">
        <v>106920</v>
      </c>
      <c r="Y5" s="22">
        <v>106920</v>
      </c>
      <c r="Z5" s="22">
        <v>106920</v>
      </c>
      <c r="AA5" s="22">
        <v>106920</v>
      </c>
      <c r="AB5" s="22">
        <v>106920</v>
      </c>
      <c r="AC5" s="22">
        <v>106920</v>
      </c>
      <c r="AD5" s="22">
        <v>106920</v>
      </c>
      <c r="AE5" s="22">
        <v>106920</v>
      </c>
      <c r="AF5" s="43">
        <f>SUM(B5:AE5)</f>
        <v>3207600</v>
      </c>
    </row>
    <row r="6" spans="1:32" x14ac:dyDescent="0.3">
      <c r="A6" s="3" t="s">
        <v>1</v>
      </c>
      <c r="B6" s="22">
        <v>106920</v>
      </c>
      <c r="C6" s="22">
        <v>106920</v>
      </c>
      <c r="D6" s="22">
        <v>106920</v>
      </c>
      <c r="E6" s="22">
        <v>106920</v>
      </c>
      <c r="F6" s="22">
        <v>106920</v>
      </c>
      <c r="G6" s="22">
        <v>106920</v>
      </c>
      <c r="H6" s="22">
        <v>106920</v>
      </c>
      <c r="I6" s="22">
        <v>106920</v>
      </c>
      <c r="J6" s="22">
        <v>106920</v>
      </c>
      <c r="K6" s="22">
        <v>106920</v>
      </c>
      <c r="L6" s="22">
        <v>106920</v>
      </c>
      <c r="M6" s="22">
        <v>106920</v>
      </c>
      <c r="N6" s="22">
        <v>106920</v>
      </c>
      <c r="O6" s="22">
        <v>106920</v>
      </c>
      <c r="P6" s="22">
        <v>106920</v>
      </c>
      <c r="Q6" s="22">
        <v>106920</v>
      </c>
      <c r="R6" s="22">
        <v>106920</v>
      </c>
      <c r="S6" s="22">
        <v>106920</v>
      </c>
      <c r="T6" s="22">
        <v>106920</v>
      </c>
      <c r="U6" s="22">
        <v>106920</v>
      </c>
      <c r="V6" s="22">
        <v>106920</v>
      </c>
      <c r="W6" s="22">
        <v>106920</v>
      </c>
      <c r="X6" s="22">
        <v>106920</v>
      </c>
      <c r="Y6" s="22">
        <v>106920</v>
      </c>
      <c r="Z6" s="22">
        <v>106920</v>
      </c>
      <c r="AA6" s="22">
        <v>106920</v>
      </c>
      <c r="AB6" s="22">
        <v>106920</v>
      </c>
      <c r="AC6" s="22">
        <v>106920</v>
      </c>
      <c r="AD6" s="22">
        <v>106920</v>
      </c>
      <c r="AE6" s="22">
        <v>106920</v>
      </c>
      <c r="AF6" s="43">
        <f>SUM(B6:AE6)</f>
        <v>3207600</v>
      </c>
    </row>
    <row r="7" spans="1:32" x14ac:dyDescent="0.3">
      <c r="A7" s="3" t="s">
        <v>2</v>
      </c>
      <c r="B7" s="22">
        <v>106920</v>
      </c>
      <c r="C7" s="22">
        <v>106920</v>
      </c>
      <c r="D7" s="22">
        <v>106920</v>
      </c>
      <c r="E7" s="22">
        <v>106920</v>
      </c>
      <c r="F7" s="22">
        <v>106920</v>
      </c>
      <c r="G7" s="22">
        <v>106920</v>
      </c>
      <c r="H7" s="22">
        <v>106920</v>
      </c>
      <c r="I7" s="22">
        <v>106920</v>
      </c>
      <c r="J7" s="22">
        <v>106920</v>
      </c>
      <c r="K7" s="22">
        <v>106920</v>
      </c>
      <c r="L7" s="22">
        <v>106920</v>
      </c>
      <c r="M7" s="22">
        <v>106920</v>
      </c>
      <c r="N7" s="22">
        <v>106920</v>
      </c>
      <c r="O7" s="22">
        <v>106920</v>
      </c>
      <c r="P7" s="22">
        <v>106920</v>
      </c>
      <c r="Q7" s="22">
        <v>106920</v>
      </c>
      <c r="R7" s="22">
        <v>106920</v>
      </c>
      <c r="S7" s="22">
        <v>106920</v>
      </c>
      <c r="T7" s="22">
        <v>106920</v>
      </c>
      <c r="U7" s="22">
        <v>106920</v>
      </c>
      <c r="V7" s="22">
        <v>106920</v>
      </c>
      <c r="W7" s="22">
        <v>106920</v>
      </c>
      <c r="X7" s="22">
        <v>106920</v>
      </c>
      <c r="Y7" s="22">
        <v>106920</v>
      </c>
      <c r="Z7" s="22">
        <v>106920</v>
      </c>
      <c r="AA7" s="22">
        <v>106920</v>
      </c>
      <c r="AB7" s="22">
        <v>106920</v>
      </c>
      <c r="AC7" s="22">
        <v>106920</v>
      </c>
      <c r="AD7" s="22">
        <v>106920</v>
      </c>
      <c r="AE7" s="22">
        <v>106920</v>
      </c>
      <c r="AF7" s="43">
        <f>SUM(B7:AE7)</f>
        <v>3207600</v>
      </c>
    </row>
    <row r="8" spans="1:32" x14ac:dyDescent="0.3">
      <c r="A8" s="3" t="s">
        <v>3</v>
      </c>
      <c r="B8" s="22">
        <v>106920</v>
      </c>
      <c r="C8" s="22">
        <v>106920</v>
      </c>
      <c r="D8" s="22">
        <v>106920</v>
      </c>
      <c r="E8" s="22">
        <v>106920</v>
      </c>
      <c r="F8" s="22">
        <v>106920</v>
      </c>
      <c r="G8" s="22">
        <v>106920</v>
      </c>
      <c r="H8" s="22">
        <v>106920</v>
      </c>
      <c r="I8" s="22">
        <v>106920</v>
      </c>
      <c r="J8" s="22">
        <v>106920</v>
      </c>
      <c r="K8" s="22">
        <v>106920</v>
      </c>
      <c r="L8" s="22">
        <v>106920</v>
      </c>
      <c r="M8" s="22">
        <v>106920</v>
      </c>
      <c r="N8" s="22">
        <v>106920</v>
      </c>
      <c r="O8" s="22">
        <v>106920</v>
      </c>
      <c r="P8" s="22">
        <v>106920</v>
      </c>
      <c r="Q8" s="22">
        <v>106920</v>
      </c>
      <c r="R8" s="22">
        <v>106920</v>
      </c>
      <c r="S8" s="22">
        <v>106920</v>
      </c>
      <c r="T8" s="22">
        <v>106920</v>
      </c>
      <c r="U8" s="22">
        <v>106920</v>
      </c>
      <c r="V8" s="22">
        <v>106920</v>
      </c>
      <c r="W8" s="22">
        <v>106920</v>
      </c>
      <c r="X8" s="22">
        <v>106920</v>
      </c>
      <c r="Y8" s="22">
        <v>106920</v>
      </c>
      <c r="Z8" s="22">
        <v>106920</v>
      </c>
      <c r="AA8" s="22">
        <v>106920</v>
      </c>
      <c r="AB8" s="22">
        <v>106920</v>
      </c>
      <c r="AC8" s="22">
        <v>106920</v>
      </c>
      <c r="AD8" s="22">
        <v>106920</v>
      </c>
      <c r="AE8" s="22">
        <v>106920</v>
      </c>
      <c r="AF8" s="43">
        <f>SUM(B8:AE8)</f>
        <v>3207600</v>
      </c>
    </row>
    <row r="9" spans="1:32" x14ac:dyDescent="0.3">
      <c r="AF9" s="45"/>
    </row>
    <row r="10" spans="1:32" x14ac:dyDescent="0.3">
      <c r="A10" s="3"/>
      <c r="B10" s="3"/>
      <c r="C10" s="3"/>
      <c r="D10" s="3"/>
      <c r="E10" s="3"/>
      <c r="F10" s="3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 t="s">
        <v>50</v>
      </c>
      <c r="T10" s="3"/>
      <c r="U10" s="3"/>
      <c r="V10" s="3"/>
      <c r="W10" s="3"/>
      <c r="X10" s="34"/>
      <c r="Y10" s="3"/>
      <c r="Z10" s="3"/>
      <c r="AA10" s="3"/>
      <c r="AB10" s="3"/>
      <c r="AC10" s="3"/>
      <c r="AD10" s="3"/>
      <c r="AE10" s="3"/>
      <c r="AF10" s="45"/>
    </row>
    <row r="11" spans="1:32" x14ac:dyDescent="0.3">
      <c r="A11" s="10" t="s">
        <v>34</v>
      </c>
      <c r="B11" s="28">
        <v>3960</v>
      </c>
      <c r="C11" s="28">
        <v>3960</v>
      </c>
      <c r="D11" s="28">
        <v>3960</v>
      </c>
      <c r="E11" s="28">
        <v>3960</v>
      </c>
      <c r="F11" s="28">
        <v>3960</v>
      </c>
      <c r="G11" s="28">
        <v>3960</v>
      </c>
      <c r="H11" s="28">
        <v>3960</v>
      </c>
      <c r="I11" s="28">
        <v>3960</v>
      </c>
      <c r="J11" s="28">
        <v>3960</v>
      </c>
      <c r="K11" s="28">
        <v>3960</v>
      </c>
      <c r="L11" s="28">
        <v>3960</v>
      </c>
      <c r="M11" s="28">
        <v>3960</v>
      </c>
      <c r="N11" s="28">
        <v>3960</v>
      </c>
      <c r="O11" s="28">
        <v>3960</v>
      </c>
      <c r="P11" s="28">
        <v>3960</v>
      </c>
      <c r="Q11" s="28">
        <v>3960</v>
      </c>
      <c r="R11" s="28">
        <v>3960</v>
      </c>
      <c r="S11" s="28">
        <v>3960</v>
      </c>
      <c r="T11" s="28">
        <v>3960</v>
      </c>
      <c r="U11" s="28">
        <v>3960</v>
      </c>
      <c r="V11" s="28">
        <v>3960</v>
      </c>
      <c r="W11" s="28">
        <v>3960</v>
      </c>
      <c r="X11" s="28">
        <v>3960</v>
      </c>
      <c r="Y11" s="28">
        <v>3960</v>
      </c>
      <c r="Z11" s="28">
        <v>3960</v>
      </c>
      <c r="AA11" s="28">
        <v>3960</v>
      </c>
      <c r="AB11" s="28">
        <v>3960</v>
      </c>
      <c r="AC11" s="28">
        <v>3960</v>
      </c>
      <c r="AD11" s="28">
        <v>3960</v>
      </c>
      <c r="AE11" s="28">
        <v>3960</v>
      </c>
      <c r="AF11" s="28">
        <v>3960</v>
      </c>
    </row>
    <row r="12" spans="1:32" x14ac:dyDescent="0.3">
      <c r="A12" s="10" t="s">
        <v>46</v>
      </c>
      <c r="B12" s="28">
        <f>SUM(B13:B16)</f>
        <v>7592</v>
      </c>
      <c r="C12" s="53">
        <f>SUM(C13:C16)</f>
        <v>7484</v>
      </c>
      <c r="D12" s="53">
        <f>SUM(D13:D16)</f>
        <v>7376</v>
      </c>
      <c r="E12" s="53">
        <f>SUM(E13:E16)</f>
        <v>7268</v>
      </c>
      <c r="F12" s="53">
        <f t="shared" ref="F12:I12" si="1">SUM(F13:F16)</f>
        <v>7160</v>
      </c>
      <c r="G12" s="53">
        <f t="shared" si="1"/>
        <v>7052</v>
      </c>
      <c r="H12" s="53">
        <f t="shared" si="1"/>
        <v>6944</v>
      </c>
      <c r="I12" s="53">
        <f t="shared" si="1"/>
        <v>6836</v>
      </c>
      <c r="J12" s="53">
        <f>SUM(J13:J16)</f>
        <v>6728</v>
      </c>
      <c r="K12" s="53">
        <f>SUM(K13:K16)</f>
        <v>6620</v>
      </c>
      <c r="L12" s="53">
        <f>SUM(L13:L16)</f>
        <v>6512</v>
      </c>
      <c r="M12" s="53">
        <f>SUM(M13:M16)</f>
        <v>6404</v>
      </c>
      <c r="N12" s="53">
        <f>SUM(N13:N16)</f>
        <v>6296</v>
      </c>
      <c r="O12" s="53">
        <f t="shared" ref="O12:AE12" si="2">SUM(O13:O16)</f>
        <v>6188</v>
      </c>
      <c r="P12" s="53">
        <f t="shared" si="2"/>
        <v>6080</v>
      </c>
      <c r="Q12" s="53">
        <f t="shared" si="2"/>
        <v>5972</v>
      </c>
      <c r="R12" s="53">
        <f t="shared" si="2"/>
        <v>5864</v>
      </c>
      <c r="S12" s="65">
        <f t="shared" si="2"/>
        <v>10756</v>
      </c>
      <c r="T12" s="65">
        <f t="shared" si="2"/>
        <v>10648</v>
      </c>
      <c r="U12" s="65">
        <f t="shared" si="2"/>
        <v>10540</v>
      </c>
      <c r="V12" s="65">
        <f t="shared" si="2"/>
        <v>10432</v>
      </c>
      <c r="W12" s="65">
        <f t="shared" si="2"/>
        <v>10324</v>
      </c>
      <c r="X12" s="65">
        <f t="shared" si="2"/>
        <v>10216</v>
      </c>
      <c r="Y12" s="65">
        <f t="shared" si="2"/>
        <v>10108</v>
      </c>
      <c r="Z12" s="65">
        <f t="shared" si="2"/>
        <v>10000</v>
      </c>
      <c r="AA12" s="65">
        <f t="shared" si="2"/>
        <v>9892</v>
      </c>
      <c r="AB12" s="65">
        <f t="shared" si="2"/>
        <v>9784</v>
      </c>
      <c r="AC12" s="65">
        <f t="shared" si="2"/>
        <v>9676</v>
      </c>
      <c r="AD12" s="65">
        <f t="shared" si="2"/>
        <v>9568</v>
      </c>
      <c r="AE12" s="65">
        <f t="shared" si="2"/>
        <v>9460</v>
      </c>
      <c r="AF12" s="28">
        <f t="shared" ref="AF12:AF17" si="3">AE12</f>
        <v>9460</v>
      </c>
    </row>
    <row r="13" spans="1:32" x14ac:dyDescent="0.3">
      <c r="A13" s="11" t="s">
        <v>42</v>
      </c>
      <c r="B13" s="22">
        <v>1898</v>
      </c>
      <c r="C13" s="29">
        <f t="shared" ref="C13:D16" si="4">B13-27</f>
        <v>1871</v>
      </c>
      <c r="D13" s="29">
        <f t="shared" si="4"/>
        <v>1844</v>
      </c>
      <c r="E13" s="29">
        <f t="shared" ref="E13:R13" si="5">D13-27</f>
        <v>1817</v>
      </c>
      <c r="F13" s="29">
        <f t="shared" si="5"/>
        <v>1790</v>
      </c>
      <c r="G13" s="29">
        <f t="shared" si="5"/>
        <v>1763</v>
      </c>
      <c r="H13" s="29">
        <f t="shared" si="5"/>
        <v>1736</v>
      </c>
      <c r="I13" s="29">
        <f t="shared" si="5"/>
        <v>1709</v>
      </c>
      <c r="J13" s="29">
        <f t="shared" si="5"/>
        <v>1682</v>
      </c>
      <c r="K13" s="29">
        <f t="shared" si="5"/>
        <v>1655</v>
      </c>
      <c r="L13" s="29">
        <f t="shared" si="5"/>
        <v>1628</v>
      </c>
      <c r="M13" s="29">
        <f t="shared" si="5"/>
        <v>1601</v>
      </c>
      <c r="N13" s="29">
        <f t="shared" si="5"/>
        <v>1574</v>
      </c>
      <c r="O13" s="29">
        <f t="shared" si="5"/>
        <v>1547</v>
      </c>
      <c r="P13" s="29">
        <f t="shared" si="5"/>
        <v>1520</v>
      </c>
      <c r="Q13" s="29">
        <f t="shared" si="5"/>
        <v>1493</v>
      </c>
      <c r="R13" s="29">
        <f t="shared" si="5"/>
        <v>1466</v>
      </c>
      <c r="S13" s="29">
        <v>2689</v>
      </c>
      <c r="T13" s="29">
        <f t="shared" ref="T13:AE13" si="6">S13-27</f>
        <v>2662</v>
      </c>
      <c r="U13" s="29">
        <f t="shared" si="6"/>
        <v>2635</v>
      </c>
      <c r="V13" s="29">
        <f t="shared" si="6"/>
        <v>2608</v>
      </c>
      <c r="W13" s="29">
        <f t="shared" si="6"/>
        <v>2581</v>
      </c>
      <c r="X13" s="29">
        <f t="shared" si="6"/>
        <v>2554</v>
      </c>
      <c r="Y13" s="29">
        <f t="shared" si="6"/>
        <v>2527</v>
      </c>
      <c r="Z13" s="29">
        <f t="shared" si="6"/>
        <v>2500</v>
      </c>
      <c r="AA13" s="29">
        <f t="shared" si="6"/>
        <v>2473</v>
      </c>
      <c r="AB13" s="29">
        <f t="shared" si="6"/>
        <v>2446</v>
      </c>
      <c r="AC13" s="29">
        <f t="shared" si="6"/>
        <v>2419</v>
      </c>
      <c r="AD13" s="29">
        <f t="shared" si="6"/>
        <v>2392</v>
      </c>
      <c r="AE13" s="29">
        <f t="shared" si="6"/>
        <v>2365</v>
      </c>
      <c r="AF13" s="29">
        <f t="shared" si="3"/>
        <v>2365</v>
      </c>
    </row>
    <row r="14" spans="1:32" x14ac:dyDescent="0.3">
      <c r="A14" s="11" t="s">
        <v>43</v>
      </c>
      <c r="B14" s="22">
        <v>1898</v>
      </c>
      <c r="C14" s="29">
        <f t="shared" si="4"/>
        <v>1871</v>
      </c>
      <c r="D14" s="29">
        <f t="shared" si="4"/>
        <v>1844</v>
      </c>
      <c r="E14" s="29">
        <f t="shared" ref="E14:R14" si="7">D14-27</f>
        <v>1817</v>
      </c>
      <c r="F14" s="29">
        <f t="shared" si="7"/>
        <v>1790</v>
      </c>
      <c r="G14" s="29">
        <f t="shared" si="7"/>
        <v>1763</v>
      </c>
      <c r="H14" s="29">
        <f t="shared" si="7"/>
        <v>1736</v>
      </c>
      <c r="I14" s="29">
        <f t="shared" si="7"/>
        <v>1709</v>
      </c>
      <c r="J14" s="29">
        <f t="shared" si="7"/>
        <v>1682</v>
      </c>
      <c r="K14" s="29">
        <f t="shared" si="7"/>
        <v>1655</v>
      </c>
      <c r="L14" s="29">
        <f t="shared" si="7"/>
        <v>1628</v>
      </c>
      <c r="M14" s="29">
        <f t="shared" si="7"/>
        <v>1601</v>
      </c>
      <c r="N14" s="29">
        <f t="shared" si="7"/>
        <v>1574</v>
      </c>
      <c r="O14" s="29">
        <f t="shared" si="7"/>
        <v>1547</v>
      </c>
      <c r="P14" s="29">
        <f t="shared" si="7"/>
        <v>1520</v>
      </c>
      <c r="Q14" s="29">
        <f t="shared" si="7"/>
        <v>1493</v>
      </c>
      <c r="R14" s="29">
        <f t="shared" si="7"/>
        <v>1466</v>
      </c>
      <c r="S14" s="29">
        <v>2689</v>
      </c>
      <c r="T14" s="29">
        <f t="shared" ref="T14:AE14" si="8">S14-27</f>
        <v>2662</v>
      </c>
      <c r="U14" s="29">
        <f t="shared" si="8"/>
        <v>2635</v>
      </c>
      <c r="V14" s="29">
        <f t="shared" si="8"/>
        <v>2608</v>
      </c>
      <c r="W14" s="29">
        <f t="shared" si="8"/>
        <v>2581</v>
      </c>
      <c r="X14" s="29">
        <f t="shared" si="8"/>
        <v>2554</v>
      </c>
      <c r="Y14" s="29">
        <f t="shared" si="8"/>
        <v>2527</v>
      </c>
      <c r="Z14" s="29">
        <f t="shared" si="8"/>
        <v>2500</v>
      </c>
      <c r="AA14" s="29">
        <f t="shared" si="8"/>
        <v>2473</v>
      </c>
      <c r="AB14" s="29">
        <f t="shared" si="8"/>
        <v>2446</v>
      </c>
      <c r="AC14" s="29">
        <f t="shared" si="8"/>
        <v>2419</v>
      </c>
      <c r="AD14" s="29">
        <f t="shared" si="8"/>
        <v>2392</v>
      </c>
      <c r="AE14" s="29">
        <f t="shared" si="8"/>
        <v>2365</v>
      </c>
      <c r="AF14" s="29">
        <f t="shared" si="3"/>
        <v>2365</v>
      </c>
    </row>
    <row r="15" spans="1:32" x14ac:dyDescent="0.3">
      <c r="A15" s="11" t="s">
        <v>44</v>
      </c>
      <c r="B15" s="22">
        <v>1898</v>
      </c>
      <c r="C15" s="29">
        <f t="shared" si="4"/>
        <v>1871</v>
      </c>
      <c r="D15" s="29">
        <f t="shared" si="4"/>
        <v>1844</v>
      </c>
      <c r="E15" s="29">
        <f t="shared" ref="E15:R15" si="9">D15-27</f>
        <v>1817</v>
      </c>
      <c r="F15" s="29">
        <f t="shared" si="9"/>
        <v>1790</v>
      </c>
      <c r="G15" s="29">
        <f t="shared" si="9"/>
        <v>1763</v>
      </c>
      <c r="H15" s="29">
        <f t="shared" si="9"/>
        <v>1736</v>
      </c>
      <c r="I15" s="29">
        <f t="shared" si="9"/>
        <v>1709</v>
      </c>
      <c r="J15" s="29">
        <f t="shared" si="9"/>
        <v>1682</v>
      </c>
      <c r="K15" s="29">
        <f t="shared" si="9"/>
        <v>1655</v>
      </c>
      <c r="L15" s="29">
        <f t="shared" si="9"/>
        <v>1628</v>
      </c>
      <c r="M15" s="29">
        <f t="shared" si="9"/>
        <v>1601</v>
      </c>
      <c r="N15" s="29">
        <f t="shared" si="9"/>
        <v>1574</v>
      </c>
      <c r="O15" s="29">
        <f t="shared" si="9"/>
        <v>1547</v>
      </c>
      <c r="P15" s="29">
        <f t="shared" si="9"/>
        <v>1520</v>
      </c>
      <c r="Q15" s="29">
        <f t="shared" si="9"/>
        <v>1493</v>
      </c>
      <c r="R15" s="29">
        <f t="shared" si="9"/>
        <v>1466</v>
      </c>
      <c r="S15" s="29">
        <v>2689</v>
      </c>
      <c r="T15" s="29">
        <f t="shared" ref="T15:AE15" si="10">S15-27</f>
        <v>2662</v>
      </c>
      <c r="U15" s="29">
        <f t="shared" si="10"/>
        <v>2635</v>
      </c>
      <c r="V15" s="29">
        <f t="shared" si="10"/>
        <v>2608</v>
      </c>
      <c r="W15" s="29">
        <f t="shared" si="10"/>
        <v>2581</v>
      </c>
      <c r="X15" s="29">
        <f t="shared" si="10"/>
        <v>2554</v>
      </c>
      <c r="Y15" s="29">
        <f t="shared" si="10"/>
        <v>2527</v>
      </c>
      <c r="Z15" s="29">
        <f t="shared" si="10"/>
        <v>2500</v>
      </c>
      <c r="AA15" s="29">
        <f t="shared" si="10"/>
        <v>2473</v>
      </c>
      <c r="AB15" s="29">
        <f t="shared" si="10"/>
        <v>2446</v>
      </c>
      <c r="AC15" s="29">
        <f t="shared" si="10"/>
        <v>2419</v>
      </c>
      <c r="AD15" s="29">
        <f t="shared" si="10"/>
        <v>2392</v>
      </c>
      <c r="AE15" s="29">
        <f t="shared" si="10"/>
        <v>2365</v>
      </c>
      <c r="AF15" s="29">
        <f t="shared" si="3"/>
        <v>2365</v>
      </c>
    </row>
    <row r="16" spans="1:32" x14ac:dyDescent="0.3">
      <c r="A16" s="11" t="s">
        <v>45</v>
      </c>
      <c r="B16" s="22">
        <v>1898</v>
      </c>
      <c r="C16" s="29">
        <f t="shared" si="4"/>
        <v>1871</v>
      </c>
      <c r="D16" s="29">
        <f t="shared" si="4"/>
        <v>1844</v>
      </c>
      <c r="E16" s="29">
        <f t="shared" ref="E16:R16" si="11">D16-27</f>
        <v>1817</v>
      </c>
      <c r="F16" s="29">
        <f t="shared" si="11"/>
        <v>1790</v>
      </c>
      <c r="G16" s="29">
        <f t="shared" si="11"/>
        <v>1763</v>
      </c>
      <c r="H16" s="29">
        <f t="shared" si="11"/>
        <v>1736</v>
      </c>
      <c r="I16" s="29">
        <f t="shared" si="11"/>
        <v>1709</v>
      </c>
      <c r="J16" s="29">
        <f t="shared" si="11"/>
        <v>1682</v>
      </c>
      <c r="K16" s="29">
        <f t="shared" si="11"/>
        <v>1655</v>
      </c>
      <c r="L16" s="29">
        <f t="shared" si="11"/>
        <v>1628</v>
      </c>
      <c r="M16" s="29">
        <f t="shared" si="11"/>
        <v>1601</v>
      </c>
      <c r="N16" s="29">
        <f t="shared" si="11"/>
        <v>1574</v>
      </c>
      <c r="O16" s="29">
        <f t="shared" si="11"/>
        <v>1547</v>
      </c>
      <c r="P16" s="29">
        <f t="shared" si="11"/>
        <v>1520</v>
      </c>
      <c r="Q16" s="29">
        <f t="shared" si="11"/>
        <v>1493</v>
      </c>
      <c r="R16" s="29">
        <f t="shared" si="11"/>
        <v>1466</v>
      </c>
      <c r="S16" s="29">
        <v>2689</v>
      </c>
      <c r="T16" s="29">
        <f t="shared" ref="T16:AE16" si="12">S16-27</f>
        <v>2662</v>
      </c>
      <c r="U16" s="29">
        <f t="shared" si="12"/>
        <v>2635</v>
      </c>
      <c r="V16" s="29">
        <f t="shared" si="12"/>
        <v>2608</v>
      </c>
      <c r="W16" s="29">
        <f t="shared" si="12"/>
        <v>2581</v>
      </c>
      <c r="X16" s="29">
        <f t="shared" si="12"/>
        <v>2554</v>
      </c>
      <c r="Y16" s="29">
        <f t="shared" si="12"/>
        <v>2527</v>
      </c>
      <c r="Z16" s="29">
        <f t="shared" si="12"/>
        <v>2500</v>
      </c>
      <c r="AA16" s="29">
        <f t="shared" si="12"/>
        <v>2473</v>
      </c>
      <c r="AB16" s="29">
        <f t="shared" si="12"/>
        <v>2446</v>
      </c>
      <c r="AC16" s="29">
        <f t="shared" si="12"/>
        <v>2419</v>
      </c>
      <c r="AD16" s="29">
        <f t="shared" si="12"/>
        <v>2392</v>
      </c>
      <c r="AE16" s="29">
        <f t="shared" si="12"/>
        <v>2365</v>
      </c>
      <c r="AF16" s="29">
        <f t="shared" si="3"/>
        <v>2365</v>
      </c>
    </row>
    <row r="17" spans="1:32" x14ac:dyDescent="0.3">
      <c r="A17" s="10" t="s">
        <v>37</v>
      </c>
      <c r="B17" s="28">
        <v>108</v>
      </c>
      <c r="C17" s="28">
        <v>108</v>
      </c>
      <c r="D17" s="28">
        <v>108</v>
      </c>
      <c r="E17" s="28">
        <v>108</v>
      </c>
      <c r="F17" s="28">
        <v>108</v>
      </c>
      <c r="G17" s="28">
        <v>108</v>
      </c>
      <c r="H17" s="28">
        <v>108</v>
      </c>
      <c r="I17" s="28">
        <v>108</v>
      </c>
      <c r="J17" s="28">
        <v>108</v>
      </c>
      <c r="K17" s="28">
        <v>108</v>
      </c>
      <c r="L17" s="28">
        <v>108</v>
      </c>
      <c r="M17" s="28">
        <v>108</v>
      </c>
      <c r="N17" s="28">
        <v>108</v>
      </c>
      <c r="O17" s="28">
        <v>108</v>
      </c>
      <c r="P17" s="28">
        <v>108</v>
      </c>
      <c r="Q17" s="28">
        <v>108</v>
      </c>
      <c r="R17" s="28">
        <v>108</v>
      </c>
      <c r="S17" s="28">
        <v>108</v>
      </c>
      <c r="T17" s="28">
        <v>108</v>
      </c>
      <c r="U17" s="28">
        <v>108</v>
      </c>
      <c r="V17" s="28">
        <v>108</v>
      </c>
      <c r="W17" s="28">
        <v>108</v>
      </c>
      <c r="X17" s="28">
        <v>108</v>
      </c>
      <c r="Y17" s="28">
        <v>108</v>
      </c>
      <c r="Z17" s="28">
        <v>108</v>
      </c>
      <c r="AA17" s="28">
        <v>108</v>
      </c>
      <c r="AB17" s="28">
        <v>108</v>
      </c>
      <c r="AC17" s="28">
        <v>108</v>
      </c>
      <c r="AD17" s="28">
        <v>108</v>
      </c>
      <c r="AE17" s="28">
        <v>108</v>
      </c>
      <c r="AF17" s="50">
        <f t="shared" si="3"/>
        <v>108</v>
      </c>
    </row>
    <row r="18" spans="1:3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5"/>
    </row>
    <row r="19" spans="1:32" x14ac:dyDescent="0.3">
      <c r="A19" s="7" t="s">
        <v>4</v>
      </c>
      <c r="B19" s="70">
        <v>113391.36</v>
      </c>
      <c r="C19" s="70">
        <v>113391.36</v>
      </c>
      <c r="D19" s="70">
        <v>113391.36</v>
      </c>
      <c r="E19" s="70">
        <v>113391.36</v>
      </c>
      <c r="F19" s="70">
        <v>113391.36</v>
      </c>
      <c r="G19" s="70">
        <v>113391.36</v>
      </c>
      <c r="H19" s="70">
        <v>113391.36</v>
      </c>
      <c r="I19" s="70">
        <v>113391.36</v>
      </c>
      <c r="J19" s="70">
        <v>113391.36</v>
      </c>
      <c r="K19" s="70">
        <v>113391.36</v>
      </c>
      <c r="L19" s="70">
        <v>113391.36</v>
      </c>
      <c r="M19" s="70">
        <v>113391.36</v>
      </c>
      <c r="N19" s="70">
        <v>113391.36</v>
      </c>
      <c r="O19" s="70">
        <v>113391.36</v>
      </c>
      <c r="P19" s="70">
        <v>113391.36</v>
      </c>
      <c r="Q19" s="70">
        <v>113391.36</v>
      </c>
      <c r="R19" s="70">
        <v>113391.36</v>
      </c>
      <c r="S19" s="70">
        <v>113391.36</v>
      </c>
      <c r="T19" s="70">
        <v>113391.36</v>
      </c>
      <c r="U19" s="70">
        <v>113391.36</v>
      </c>
      <c r="V19" s="70">
        <v>113391.36</v>
      </c>
      <c r="W19" s="70">
        <v>113391.36</v>
      </c>
      <c r="X19" s="70">
        <v>113391.36</v>
      </c>
      <c r="Y19" s="70">
        <v>113391.36</v>
      </c>
      <c r="Z19" s="70">
        <v>113391.36</v>
      </c>
      <c r="AA19" s="70">
        <v>113391.36</v>
      </c>
      <c r="AB19" s="70">
        <v>113391.36</v>
      </c>
      <c r="AC19" s="70">
        <v>113391.36</v>
      </c>
      <c r="AD19" s="70">
        <v>113391.36</v>
      </c>
      <c r="AE19" s="70">
        <v>113391.36</v>
      </c>
      <c r="AF19" s="31">
        <f>SUM(B19:AE19)</f>
        <v>3401740.7999999993</v>
      </c>
    </row>
    <row r="20" spans="1:32" x14ac:dyDescent="0.3">
      <c r="A20" s="12" t="s">
        <v>5</v>
      </c>
      <c r="B20" s="32">
        <f t="shared" ref="B20:AF20" si="13">B19/B4</f>
        <v>0.26513131313131311</v>
      </c>
      <c r="C20" s="32">
        <f t="shared" si="13"/>
        <v>0.26513131313131311</v>
      </c>
      <c r="D20" s="32">
        <f t="shared" si="13"/>
        <v>0.26513131313131311</v>
      </c>
      <c r="E20" s="32">
        <f t="shared" si="13"/>
        <v>0.26513131313131311</v>
      </c>
      <c r="F20" s="32">
        <f t="shared" si="13"/>
        <v>0.26513131313131311</v>
      </c>
      <c r="G20" s="32">
        <f t="shared" si="13"/>
        <v>0.26513131313131311</v>
      </c>
      <c r="H20" s="32">
        <f t="shared" si="13"/>
        <v>0.26513131313131311</v>
      </c>
      <c r="I20" s="32">
        <f t="shared" si="13"/>
        <v>0.26513131313131311</v>
      </c>
      <c r="J20" s="32">
        <f t="shared" si="13"/>
        <v>0.26513131313131311</v>
      </c>
      <c r="K20" s="32">
        <f t="shared" si="13"/>
        <v>0.26513131313131311</v>
      </c>
      <c r="L20" s="32">
        <f t="shared" si="13"/>
        <v>0.26513131313131311</v>
      </c>
      <c r="M20" s="32">
        <f t="shared" si="13"/>
        <v>0.26513131313131311</v>
      </c>
      <c r="N20" s="32">
        <f t="shared" si="13"/>
        <v>0.26513131313131311</v>
      </c>
      <c r="O20" s="32">
        <f t="shared" si="13"/>
        <v>0.26513131313131311</v>
      </c>
      <c r="P20" s="32">
        <f t="shared" si="13"/>
        <v>0.26513131313131311</v>
      </c>
      <c r="Q20" s="32">
        <f t="shared" si="13"/>
        <v>0.26513131313131311</v>
      </c>
      <c r="R20" s="32">
        <f t="shared" si="13"/>
        <v>0.26513131313131311</v>
      </c>
      <c r="S20" s="32">
        <f t="shared" si="13"/>
        <v>0.26513131313131311</v>
      </c>
      <c r="T20" s="32">
        <f t="shared" si="13"/>
        <v>0.26513131313131311</v>
      </c>
      <c r="U20" s="32">
        <f t="shared" si="13"/>
        <v>0.26513131313131311</v>
      </c>
      <c r="V20" s="32">
        <f t="shared" si="13"/>
        <v>0.26513131313131311</v>
      </c>
      <c r="W20" s="32">
        <f t="shared" si="13"/>
        <v>0.26513131313131311</v>
      </c>
      <c r="X20" s="32">
        <f t="shared" si="13"/>
        <v>0.26513131313131311</v>
      </c>
      <c r="Y20" s="32">
        <f t="shared" si="13"/>
        <v>0.26513131313131311</v>
      </c>
      <c r="Z20" s="32">
        <f t="shared" si="13"/>
        <v>0.26513131313131311</v>
      </c>
      <c r="AA20" s="32">
        <f t="shared" si="13"/>
        <v>0.26513131313131311</v>
      </c>
      <c r="AB20" s="32">
        <f t="shared" si="13"/>
        <v>0.26513131313131311</v>
      </c>
      <c r="AC20" s="32">
        <f t="shared" si="13"/>
        <v>0.26513131313131311</v>
      </c>
      <c r="AD20" s="32">
        <f t="shared" si="13"/>
        <v>0.26513131313131311</v>
      </c>
      <c r="AE20" s="32">
        <f t="shared" si="13"/>
        <v>0.26513131313131311</v>
      </c>
      <c r="AF20" s="33">
        <f t="shared" si="13"/>
        <v>0.26513131313131311</v>
      </c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5"/>
    </row>
    <row r="22" spans="1:32" x14ac:dyDescent="0.3">
      <c r="A22" s="7" t="s">
        <v>6</v>
      </c>
      <c r="B22" s="37">
        <f t="shared" ref="B22:AF22" si="14">B4-B19</f>
        <v>314288.64000000001</v>
      </c>
      <c r="C22" s="37">
        <f t="shared" si="14"/>
        <v>314288.64000000001</v>
      </c>
      <c r="D22" s="37">
        <f t="shared" si="14"/>
        <v>314288.64000000001</v>
      </c>
      <c r="E22" s="37">
        <f t="shared" si="14"/>
        <v>314288.64000000001</v>
      </c>
      <c r="F22" s="37">
        <f t="shared" si="14"/>
        <v>314288.64000000001</v>
      </c>
      <c r="G22" s="37">
        <f t="shared" si="14"/>
        <v>314288.64000000001</v>
      </c>
      <c r="H22" s="37">
        <f t="shared" si="14"/>
        <v>314288.64000000001</v>
      </c>
      <c r="I22" s="37">
        <f t="shared" si="14"/>
        <v>314288.64000000001</v>
      </c>
      <c r="J22" s="37">
        <f t="shared" si="14"/>
        <v>314288.64000000001</v>
      </c>
      <c r="K22" s="37">
        <f t="shared" si="14"/>
        <v>314288.64000000001</v>
      </c>
      <c r="L22" s="37">
        <f t="shared" si="14"/>
        <v>314288.64000000001</v>
      </c>
      <c r="M22" s="37">
        <f t="shared" si="14"/>
        <v>314288.64000000001</v>
      </c>
      <c r="N22" s="37">
        <f t="shared" si="14"/>
        <v>314288.64000000001</v>
      </c>
      <c r="O22" s="37">
        <f t="shared" si="14"/>
        <v>314288.64000000001</v>
      </c>
      <c r="P22" s="37">
        <f t="shared" si="14"/>
        <v>314288.64000000001</v>
      </c>
      <c r="Q22" s="37">
        <f t="shared" si="14"/>
        <v>314288.64000000001</v>
      </c>
      <c r="R22" s="37">
        <f t="shared" si="14"/>
        <v>314288.64000000001</v>
      </c>
      <c r="S22" s="37">
        <f t="shared" si="14"/>
        <v>314288.64000000001</v>
      </c>
      <c r="T22" s="37">
        <f t="shared" si="14"/>
        <v>314288.64000000001</v>
      </c>
      <c r="U22" s="37">
        <f t="shared" si="14"/>
        <v>314288.64000000001</v>
      </c>
      <c r="V22" s="37">
        <f t="shared" si="14"/>
        <v>314288.64000000001</v>
      </c>
      <c r="W22" s="37">
        <f t="shared" si="14"/>
        <v>314288.64000000001</v>
      </c>
      <c r="X22" s="37">
        <f t="shared" si="14"/>
        <v>314288.64000000001</v>
      </c>
      <c r="Y22" s="37">
        <f t="shared" si="14"/>
        <v>314288.64000000001</v>
      </c>
      <c r="Z22" s="37">
        <f t="shared" si="14"/>
        <v>314288.64000000001</v>
      </c>
      <c r="AA22" s="37">
        <f t="shared" si="14"/>
        <v>314288.64000000001</v>
      </c>
      <c r="AB22" s="37">
        <f t="shared" si="14"/>
        <v>314288.64000000001</v>
      </c>
      <c r="AC22" s="37">
        <f t="shared" si="14"/>
        <v>314288.64000000001</v>
      </c>
      <c r="AD22" s="37">
        <f t="shared" si="14"/>
        <v>314288.64000000001</v>
      </c>
      <c r="AE22" s="37">
        <f t="shared" si="14"/>
        <v>314288.64000000001</v>
      </c>
      <c r="AF22" s="37">
        <f t="shared" si="14"/>
        <v>9428659.2000000011</v>
      </c>
    </row>
    <row r="23" spans="1:32" x14ac:dyDescent="0.3">
      <c r="A23" s="12" t="s">
        <v>7</v>
      </c>
      <c r="B23" s="32">
        <f t="shared" ref="B23:AF23" si="15">B22/B4</f>
        <v>0.73486868686868689</v>
      </c>
      <c r="C23" s="32">
        <f t="shared" si="15"/>
        <v>0.73486868686868689</v>
      </c>
      <c r="D23" s="32">
        <f t="shared" si="15"/>
        <v>0.73486868686868689</v>
      </c>
      <c r="E23" s="32">
        <f t="shared" si="15"/>
        <v>0.73486868686868689</v>
      </c>
      <c r="F23" s="32">
        <f t="shared" si="15"/>
        <v>0.73486868686868689</v>
      </c>
      <c r="G23" s="32">
        <f t="shared" si="15"/>
        <v>0.73486868686868689</v>
      </c>
      <c r="H23" s="32">
        <f t="shared" si="15"/>
        <v>0.73486868686868689</v>
      </c>
      <c r="I23" s="32">
        <f t="shared" si="15"/>
        <v>0.73486868686868689</v>
      </c>
      <c r="J23" s="32">
        <f t="shared" si="15"/>
        <v>0.73486868686868689</v>
      </c>
      <c r="K23" s="32">
        <f t="shared" si="15"/>
        <v>0.73486868686868689</v>
      </c>
      <c r="L23" s="32">
        <f t="shared" si="15"/>
        <v>0.73486868686868689</v>
      </c>
      <c r="M23" s="32">
        <f t="shared" si="15"/>
        <v>0.73486868686868689</v>
      </c>
      <c r="N23" s="32">
        <f t="shared" si="15"/>
        <v>0.73486868686868689</v>
      </c>
      <c r="O23" s="32">
        <f t="shared" si="15"/>
        <v>0.73486868686868689</v>
      </c>
      <c r="P23" s="32">
        <f t="shared" si="15"/>
        <v>0.73486868686868689</v>
      </c>
      <c r="Q23" s="32">
        <f t="shared" si="15"/>
        <v>0.73486868686868689</v>
      </c>
      <c r="R23" s="32">
        <f t="shared" si="15"/>
        <v>0.73486868686868689</v>
      </c>
      <c r="S23" s="32">
        <f t="shared" si="15"/>
        <v>0.73486868686868689</v>
      </c>
      <c r="T23" s="32">
        <f t="shared" si="15"/>
        <v>0.73486868686868689</v>
      </c>
      <c r="U23" s="32">
        <f t="shared" si="15"/>
        <v>0.73486868686868689</v>
      </c>
      <c r="V23" s="32">
        <f t="shared" si="15"/>
        <v>0.73486868686868689</v>
      </c>
      <c r="W23" s="32">
        <f t="shared" si="15"/>
        <v>0.73486868686868689</v>
      </c>
      <c r="X23" s="32">
        <f t="shared" si="15"/>
        <v>0.73486868686868689</v>
      </c>
      <c r="Y23" s="32">
        <f t="shared" si="15"/>
        <v>0.73486868686868689</v>
      </c>
      <c r="Z23" s="32">
        <f t="shared" si="15"/>
        <v>0.73486868686868689</v>
      </c>
      <c r="AA23" s="32">
        <f t="shared" si="15"/>
        <v>0.73486868686868689</v>
      </c>
      <c r="AB23" s="32">
        <f t="shared" si="15"/>
        <v>0.73486868686868689</v>
      </c>
      <c r="AC23" s="32">
        <f t="shared" si="15"/>
        <v>0.73486868686868689</v>
      </c>
      <c r="AD23" s="32">
        <f t="shared" si="15"/>
        <v>0.73486868686868689</v>
      </c>
      <c r="AE23" s="32">
        <f t="shared" si="15"/>
        <v>0.73486868686868689</v>
      </c>
      <c r="AF23" s="33">
        <f t="shared" si="15"/>
        <v>0.734868686868687</v>
      </c>
    </row>
    <row r="24" spans="1:3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5"/>
    </row>
    <row r="25" spans="1:32" x14ac:dyDescent="0.3">
      <c r="A25" s="7" t="s">
        <v>8</v>
      </c>
      <c r="B25" s="39">
        <f t="shared" ref="B25:AE25" si="16">B26+B32</f>
        <v>27000</v>
      </c>
      <c r="C25" s="39">
        <f t="shared" si="16"/>
        <v>2000</v>
      </c>
      <c r="D25" s="39">
        <f t="shared" si="16"/>
        <v>2000</v>
      </c>
      <c r="E25" s="39">
        <f t="shared" si="16"/>
        <v>2000</v>
      </c>
      <c r="F25" s="39">
        <f t="shared" si="16"/>
        <v>2000</v>
      </c>
      <c r="G25" s="39">
        <f t="shared" si="16"/>
        <v>2000</v>
      </c>
      <c r="H25" s="39">
        <f t="shared" si="16"/>
        <v>2000</v>
      </c>
      <c r="I25" s="39">
        <f t="shared" si="16"/>
        <v>2000</v>
      </c>
      <c r="J25" s="39">
        <f t="shared" si="16"/>
        <v>2000</v>
      </c>
      <c r="K25" s="39">
        <f t="shared" si="16"/>
        <v>2000</v>
      </c>
      <c r="L25" s="39">
        <f t="shared" si="16"/>
        <v>54805.440000000002</v>
      </c>
      <c r="M25" s="39">
        <f t="shared" si="16"/>
        <v>2000</v>
      </c>
      <c r="N25" s="39">
        <f t="shared" si="16"/>
        <v>2000</v>
      </c>
      <c r="O25" s="39">
        <f t="shared" si="16"/>
        <v>2000</v>
      </c>
      <c r="P25" s="39">
        <f t="shared" si="16"/>
        <v>125212.7</v>
      </c>
      <c r="Q25" s="39">
        <f t="shared" si="16"/>
        <v>132000</v>
      </c>
      <c r="R25" s="39">
        <f t="shared" si="16"/>
        <v>6470</v>
      </c>
      <c r="S25" s="39">
        <f t="shared" si="16"/>
        <v>4990</v>
      </c>
      <c r="T25" s="39">
        <f t="shared" si="16"/>
        <v>6490</v>
      </c>
      <c r="U25" s="39">
        <f t="shared" si="16"/>
        <v>4990</v>
      </c>
      <c r="V25" s="39">
        <f t="shared" si="16"/>
        <v>8490</v>
      </c>
      <c r="W25" s="39">
        <f t="shared" si="16"/>
        <v>5490</v>
      </c>
      <c r="X25" s="39">
        <f t="shared" si="16"/>
        <v>2000</v>
      </c>
      <c r="Y25" s="39">
        <f t="shared" si="16"/>
        <v>2000</v>
      </c>
      <c r="Z25" s="39">
        <f t="shared" si="16"/>
        <v>2000</v>
      </c>
      <c r="AA25" s="39">
        <f t="shared" si="16"/>
        <v>2000</v>
      </c>
      <c r="AB25" s="39">
        <f t="shared" si="16"/>
        <v>2000</v>
      </c>
      <c r="AC25" s="39">
        <f t="shared" si="16"/>
        <v>2000</v>
      </c>
      <c r="AD25" s="39">
        <f t="shared" si="16"/>
        <v>2000</v>
      </c>
      <c r="AE25" s="39">
        <f t="shared" si="16"/>
        <v>119000</v>
      </c>
      <c r="AF25" s="39">
        <f>SUM(B25:AE25)</f>
        <v>532938.14</v>
      </c>
    </row>
    <row r="26" spans="1:32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f>SUM(AE27:AE30)</f>
        <v>117000</v>
      </c>
      <c r="AF26" s="57">
        <f>SUM(B26:AE26)</f>
        <v>119000</v>
      </c>
    </row>
    <row r="27" spans="1:32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4">
        <v>117000</v>
      </c>
      <c r="AF27" s="19">
        <f>SUM(B27:AE27)</f>
        <v>117000</v>
      </c>
    </row>
    <row r="28" spans="1:32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9">
        <f>SUM(B28:AE28)</f>
        <v>2000</v>
      </c>
    </row>
    <row r="29" spans="1:32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5"/>
    </row>
    <row r="30" spans="1:32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5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5"/>
    </row>
    <row r="32" spans="1:32" x14ac:dyDescent="0.3">
      <c r="A32" s="15" t="s">
        <v>15</v>
      </c>
      <c r="B32" s="16">
        <f t="shared" ref="B32:AE32" si="17">SUM(B33:B38)</f>
        <v>25000</v>
      </c>
      <c r="C32" s="16">
        <f t="shared" si="17"/>
        <v>2000</v>
      </c>
      <c r="D32" s="16">
        <f t="shared" si="17"/>
        <v>2000</v>
      </c>
      <c r="E32" s="16">
        <f t="shared" si="17"/>
        <v>2000</v>
      </c>
      <c r="F32" s="16">
        <f t="shared" si="17"/>
        <v>2000</v>
      </c>
      <c r="G32" s="16">
        <f t="shared" si="17"/>
        <v>2000</v>
      </c>
      <c r="H32" s="16">
        <f t="shared" si="17"/>
        <v>2000</v>
      </c>
      <c r="I32" s="16">
        <f t="shared" si="17"/>
        <v>2000</v>
      </c>
      <c r="J32" s="16">
        <f t="shared" si="17"/>
        <v>2000</v>
      </c>
      <c r="K32" s="16">
        <f t="shared" si="17"/>
        <v>2000</v>
      </c>
      <c r="L32" s="16">
        <f t="shared" si="17"/>
        <v>54805.440000000002</v>
      </c>
      <c r="M32" s="16">
        <f t="shared" si="17"/>
        <v>2000</v>
      </c>
      <c r="N32" s="16">
        <f t="shared" si="17"/>
        <v>2000</v>
      </c>
      <c r="O32" s="16">
        <f t="shared" si="17"/>
        <v>2000</v>
      </c>
      <c r="P32" s="16">
        <f t="shared" si="17"/>
        <v>125212.7</v>
      </c>
      <c r="Q32" s="16">
        <f t="shared" si="17"/>
        <v>132000</v>
      </c>
      <c r="R32" s="16">
        <f t="shared" si="17"/>
        <v>6470</v>
      </c>
      <c r="S32" s="16">
        <f t="shared" si="17"/>
        <v>4990</v>
      </c>
      <c r="T32" s="16">
        <f t="shared" si="17"/>
        <v>6490</v>
      </c>
      <c r="U32" s="16">
        <f t="shared" si="17"/>
        <v>4990</v>
      </c>
      <c r="V32" s="16">
        <f t="shared" si="17"/>
        <v>8490</v>
      </c>
      <c r="W32" s="16">
        <f t="shared" si="17"/>
        <v>5490</v>
      </c>
      <c r="X32" s="16">
        <f t="shared" si="17"/>
        <v>2000</v>
      </c>
      <c r="Y32" s="16">
        <f t="shared" si="17"/>
        <v>2000</v>
      </c>
      <c r="Z32" s="16">
        <f t="shared" si="17"/>
        <v>2000</v>
      </c>
      <c r="AA32" s="16">
        <f t="shared" si="17"/>
        <v>2000</v>
      </c>
      <c r="AB32" s="16">
        <f t="shared" si="17"/>
        <v>2000</v>
      </c>
      <c r="AC32" s="16">
        <f t="shared" si="17"/>
        <v>2000</v>
      </c>
      <c r="AD32" s="16">
        <f t="shared" si="17"/>
        <v>2000</v>
      </c>
      <c r="AE32" s="16">
        <f t="shared" si="17"/>
        <v>2000</v>
      </c>
      <c r="AF32" s="57">
        <f>SUM(B32:AE32)</f>
        <v>413938.14</v>
      </c>
    </row>
    <row r="33" spans="1:32" x14ac:dyDescent="0.3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8"/>
      <c r="Y33" s="3"/>
      <c r="Z33" s="3"/>
      <c r="AA33" s="3"/>
      <c r="AB33" s="3"/>
      <c r="AC33" s="3"/>
      <c r="AD33" s="3"/>
      <c r="AE33" s="3"/>
      <c r="AF33" s="19"/>
    </row>
    <row r="34" spans="1:32" x14ac:dyDescent="0.3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74">
        <v>52805.440000000002</v>
      </c>
      <c r="M34" s="3"/>
      <c r="N34" s="3"/>
      <c r="O34" s="3"/>
      <c r="P34" s="58">
        <v>123212.7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9">
        <f>SUM(B34:AE34)</f>
        <v>176018.14</v>
      </c>
    </row>
    <row r="35" spans="1:32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8">
        <v>130000</v>
      </c>
      <c r="R35" s="18">
        <v>4470</v>
      </c>
      <c r="S35" s="18">
        <v>1490</v>
      </c>
      <c r="T35" s="18">
        <v>1490</v>
      </c>
      <c r="U35" s="18">
        <v>1490</v>
      </c>
      <c r="V35" s="18">
        <v>1490</v>
      </c>
      <c r="W35" s="18">
        <v>1490</v>
      </c>
      <c r="X35" s="3"/>
      <c r="Y35" s="3"/>
      <c r="Z35" s="3"/>
      <c r="AA35" s="3"/>
      <c r="AB35" s="3"/>
      <c r="AC35" s="3"/>
      <c r="AD35" s="3"/>
      <c r="AE35" s="3"/>
      <c r="AF35" s="19">
        <f>SUM(B35:AE35)</f>
        <v>141920</v>
      </c>
    </row>
    <row r="36" spans="1:32" x14ac:dyDescent="0.3">
      <c r="A36" s="3" t="s">
        <v>19</v>
      </c>
      <c r="B36" s="22">
        <v>15000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62"/>
      <c r="S36" s="62"/>
      <c r="T36" s="62"/>
      <c r="U36" s="62"/>
      <c r="V36" s="62"/>
      <c r="W36" s="62"/>
      <c r="X36" s="3"/>
      <c r="Y36" s="3"/>
      <c r="Z36" s="3"/>
      <c r="AA36" s="3"/>
      <c r="AB36" s="3"/>
      <c r="AC36" s="3"/>
      <c r="AD36" s="3"/>
      <c r="AE36" s="3"/>
      <c r="AF36" s="43">
        <f>SUM(B36:AE36)</f>
        <v>15000</v>
      </c>
    </row>
    <row r="37" spans="1:32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8">
        <v>1500</v>
      </c>
      <c r="T37" s="18">
        <v>3000</v>
      </c>
      <c r="U37" s="18">
        <v>1500</v>
      </c>
      <c r="V37" s="18">
        <v>5000</v>
      </c>
      <c r="W37" s="18">
        <v>2000</v>
      </c>
      <c r="X37" s="3"/>
      <c r="Y37" s="3"/>
      <c r="Z37" s="3"/>
      <c r="AA37" s="3"/>
      <c r="AB37" s="3"/>
      <c r="AC37" s="3"/>
      <c r="AD37" s="3"/>
      <c r="AE37" s="3"/>
      <c r="AF37" s="19">
        <f>SUM(B37:AE37)</f>
        <v>13000</v>
      </c>
    </row>
    <row r="38" spans="1:32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43">
        <f>SUM(B38:AE38)</f>
        <v>68000</v>
      </c>
    </row>
    <row r="39" spans="1:3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5"/>
    </row>
    <row r="40" spans="1:3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5"/>
    </row>
    <row r="41" spans="1:32" x14ac:dyDescent="0.3">
      <c r="A41" s="10" t="s">
        <v>22</v>
      </c>
      <c r="B41" s="47">
        <f t="shared" ref="B41:AE41" si="18">B22-B25</f>
        <v>287288.64</v>
      </c>
      <c r="C41" s="47">
        <f t="shared" si="18"/>
        <v>312288.64000000001</v>
      </c>
      <c r="D41" s="47">
        <f t="shared" si="18"/>
        <v>312288.64000000001</v>
      </c>
      <c r="E41" s="47">
        <f t="shared" si="18"/>
        <v>312288.64000000001</v>
      </c>
      <c r="F41" s="47">
        <f t="shared" si="18"/>
        <v>312288.64000000001</v>
      </c>
      <c r="G41" s="47">
        <f t="shared" si="18"/>
        <v>312288.64000000001</v>
      </c>
      <c r="H41" s="47">
        <f t="shared" si="18"/>
        <v>312288.64000000001</v>
      </c>
      <c r="I41" s="47">
        <f t="shared" si="18"/>
        <v>312288.64000000001</v>
      </c>
      <c r="J41" s="47">
        <f t="shared" si="18"/>
        <v>312288.64000000001</v>
      </c>
      <c r="K41" s="47">
        <f t="shared" si="18"/>
        <v>312288.64000000001</v>
      </c>
      <c r="L41" s="47">
        <f t="shared" si="18"/>
        <v>259483.2</v>
      </c>
      <c r="M41" s="47">
        <f t="shared" si="18"/>
        <v>312288.64000000001</v>
      </c>
      <c r="N41" s="47">
        <f t="shared" si="18"/>
        <v>312288.64000000001</v>
      </c>
      <c r="O41" s="47">
        <f t="shared" si="18"/>
        <v>312288.64000000001</v>
      </c>
      <c r="P41" s="47">
        <f t="shared" si="18"/>
        <v>189075.94</v>
      </c>
      <c r="Q41" s="47">
        <f t="shared" si="18"/>
        <v>182288.64000000001</v>
      </c>
      <c r="R41" s="47">
        <f t="shared" si="18"/>
        <v>307818.64</v>
      </c>
      <c r="S41" s="47">
        <f t="shared" si="18"/>
        <v>309298.64</v>
      </c>
      <c r="T41" s="47">
        <f t="shared" si="18"/>
        <v>307798.64</v>
      </c>
      <c r="U41" s="47">
        <f t="shared" si="18"/>
        <v>309298.64</v>
      </c>
      <c r="V41" s="47">
        <f t="shared" si="18"/>
        <v>305798.64</v>
      </c>
      <c r="W41" s="47">
        <f t="shared" si="18"/>
        <v>308798.64</v>
      </c>
      <c r="X41" s="47">
        <f t="shared" si="18"/>
        <v>312288.64000000001</v>
      </c>
      <c r="Y41" s="47">
        <f t="shared" si="18"/>
        <v>312288.64000000001</v>
      </c>
      <c r="Z41" s="47">
        <f t="shared" si="18"/>
        <v>312288.64000000001</v>
      </c>
      <c r="AA41" s="47">
        <f t="shared" si="18"/>
        <v>312288.64000000001</v>
      </c>
      <c r="AB41" s="47">
        <f t="shared" si="18"/>
        <v>312288.64000000001</v>
      </c>
      <c r="AC41" s="47">
        <f t="shared" si="18"/>
        <v>312288.64000000001</v>
      </c>
      <c r="AD41" s="47">
        <f t="shared" si="18"/>
        <v>312288.64000000001</v>
      </c>
      <c r="AE41" s="47">
        <f t="shared" si="18"/>
        <v>195288.64</v>
      </c>
      <c r="AF41" s="71">
        <f>SUM(B41:AE41)</f>
        <v>8895721.0599999987</v>
      </c>
    </row>
    <row r="42" spans="1:3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5"/>
    </row>
    <row r="43" spans="1:32" x14ac:dyDescent="0.3">
      <c r="A43" s="7" t="s">
        <v>23</v>
      </c>
      <c r="B43" s="39">
        <f t="shared" ref="B43:AE43" si="19">SUM(B44:B47)</f>
        <v>25660.799999999999</v>
      </c>
      <c r="C43" s="39">
        <f t="shared" si="19"/>
        <v>25660.799999999999</v>
      </c>
      <c r="D43" s="39">
        <f t="shared" si="19"/>
        <v>25660.799999999999</v>
      </c>
      <c r="E43" s="39">
        <f t="shared" si="19"/>
        <v>25660.799999999999</v>
      </c>
      <c r="F43" s="39">
        <f t="shared" si="19"/>
        <v>25660.799999999999</v>
      </c>
      <c r="G43" s="39">
        <f t="shared" si="19"/>
        <v>25660.799999999999</v>
      </c>
      <c r="H43" s="39">
        <f t="shared" si="19"/>
        <v>25660.799999999999</v>
      </c>
      <c r="I43" s="39">
        <f t="shared" si="19"/>
        <v>25660.799999999999</v>
      </c>
      <c r="J43" s="39">
        <f t="shared" si="19"/>
        <v>25660.799999999999</v>
      </c>
      <c r="K43" s="39">
        <f t="shared" si="19"/>
        <v>25660.799999999999</v>
      </c>
      <c r="L43" s="39">
        <f t="shared" si="19"/>
        <v>788860.8</v>
      </c>
      <c r="M43" s="39">
        <f t="shared" si="19"/>
        <v>25660.799999999999</v>
      </c>
      <c r="N43" s="39">
        <f t="shared" si="19"/>
        <v>25660.799999999999</v>
      </c>
      <c r="O43" s="39">
        <f t="shared" si="19"/>
        <v>25660.799999999999</v>
      </c>
      <c r="P43" s="39">
        <f t="shared" si="19"/>
        <v>25660.799999999999</v>
      </c>
      <c r="Q43" s="39">
        <f t="shared" si="19"/>
        <v>25660.799999999999</v>
      </c>
      <c r="R43" s="39">
        <f t="shared" si="19"/>
        <v>25660.799999999999</v>
      </c>
      <c r="S43" s="39">
        <f t="shared" si="19"/>
        <v>25660.799999999999</v>
      </c>
      <c r="T43" s="39">
        <f t="shared" si="19"/>
        <v>25660.799999999999</v>
      </c>
      <c r="U43" s="39">
        <f t="shared" si="19"/>
        <v>25660.799999999999</v>
      </c>
      <c r="V43" s="39">
        <f t="shared" si="19"/>
        <v>25660.799999999999</v>
      </c>
      <c r="W43" s="39">
        <f t="shared" si="19"/>
        <v>25660.799999999999</v>
      </c>
      <c r="X43" s="39">
        <f t="shared" si="19"/>
        <v>25660.799999999999</v>
      </c>
      <c r="Y43" s="39">
        <f t="shared" si="19"/>
        <v>25660.799999999999</v>
      </c>
      <c r="Z43" s="39">
        <f t="shared" si="19"/>
        <v>25660.799999999999</v>
      </c>
      <c r="AA43" s="39">
        <f t="shared" si="19"/>
        <v>25660.799999999999</v>
      </c>
      <c r="AB43" s="39">
        <f t="shared" si="19"/>
        <v>25660.799999999999</v>
      </c>
      <c r="AC43" s="39">
        <f t="shared" si="19"/>
        <v>25660.799999999999</v>
      </c>
      <c r="AD43" s="39">
        <f t="shared" si="19"/>
        <v>25660.799999999999</v>
      </c>
      <c r="AE43" s="39">
        <f t="shared" si="19"/>
        <v>2293309.9499999997</v>
      </c>
      <c r="AF43" s="39">
        <f>SUM(B43:AE43)</f>
        <v>3800673.1500000004</v>
      </c>
    </row>
    <row r="44" spans="1:32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5"/>
    </row>
    <row r="45" spans="1:32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18">
        <v>763200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9">
        <f>SUM(B45:AE45)</f>
        <v>763200</v>
      </c>
    </row>
    <row r="46" spans="1:32" x14ac:dyDescent="0.3">
      <c r="A46" s="3" t="s">
        <v>24</v>
      </c>
      <c r="B46" s="29">
        <f>6%*B4</f>
        <v>25660.799999999999</v>
      </c>
      <c r="C46" s="29">
        <f>6%*C4</f>
        <v>25660.799999999999</v>
      </c>
      <c r="D46" s="29">
        <f>6%*D4</f>
        <v>25660.799999999999</v>
      </c>
      <c r="E46" s="29">
        <f>6%*E4</f>
        <v>25660.799999999999</v>
      </c>
      <c r="F46" s="29">
        <f>6%*F4</f>
        <v>25660.799999999999</v>
      </c>
      <c r="G46" s="29">
        <f>6%*G4</f>
        <v>25660.799999999999</v>
      </c>
      <c r="H46" s="29">
        <f>6%*H4</f>
        <v>25660.799999999999</v>
      </c>
      <c r="I46" s="29">
        <f>6%*I4</f>
        <v>25660.799999999999</v>
      </c>
      <c r="J46" s="29">
        <f>6%*J4</f>
        <v>25660.799999999999</v>
      </c>
      <c r="K46" s="29">
        <f>6%*K4</f>
        <v>25660.799999999999</v>
      </c>
      <c r="L46" s="29">
        <f>6%*L4</f>
        <v>25660.799999999999</v>
      </c>
      <c r="M46" s="29">
        <f>6%*M4</f>
        <v>25660.799999999999</v>
      </c>
      <c r="N46" s="29">
        <f>6%*N4</f>
        <v>25660.799999999999</v>
      </c>
      <c r="O46" s="29">
        <f>6%*O4</f>
        <v>25660.799999999999</v>
      </c>
      <c r="P46" s="29">
        <f>6%*P4</f>
        <v>25660.799999999999</v>
      </c>
      <c r="Q46" s="29">
        <f>6%*Q4</f>
        <v>25660.799999999999</v>
      </c>
      <c r="R46" s="29">
        <f>6%*R4</f>
        <v>25660.799999999999</v>
      </c>
      <c r="S46" s="29">
        <f>6%*S4</f>
        <v>25660.799999999999</v>
      </c>
      <c r="T46" s="29">
        <f>6%*T4</f>
        <v>25660.799999999999</v>
      </c>
      <c r="U46" s="29">
        <f>6%*U4</f>
        <v>25660.799999999999</v>
      </c>
      <c r="V46" s="29">
        <f>6%*V4</f>
        <v>25660.799999999999</v>
      </c>
      <c r="W46" s="29">
        <f>6%*W4</f>
        <v>25660.799999999999</v>
      </c>
      <c r="X46" s="29">
        <f>6%*X4</f>
        <v>25660.799999999999</v>
      </c>
      <c r="Y46" s="29">
        <f>6%*Y4</f>
        <v>25660.799999999999</v>
      </c>
      <c r="Z46" s="29">
        <f>6%*Z4</f>
        <v>25660.799999999999</v>
      </c>
      <c r="AA46" s="29">
        <f>6%*AA4</f>
        <v>25660.799999999999</v>
      </c>
      <c r="AB46" s="29">
        <f>6%*AB4</f>
        <v>25660.799999999999</v>
      </c>
      <c r="AC46" s="29">
        <f>6%*AC4</f>
        <v>25660.799999999999</v>
      </c>
      <c r="AD46" s="29">
        <f>6%*AD4</f>
        <v>25660.799999999999</v>
      </c>
      <c r="AE46" s="29">
        <f>6%*AE4</f>
        <v>25660.799999999999</v>
      </c>
      <c r="AF46" s="43">
        <f>SUM(B46:AE46)</f>
        <v>769824.00000000023</v>
      </c>
    </row>
    <row r="47" spans="1:32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76">
        <v>2267649.15</v>
      </c>
      <c r="AF47" s="79">
        <f>SUM(B47:AE47)</f>
        <v>2267649.15</v>
      </c>
    </row>
    <row r="48" spans="1:3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5"/>
    </row>
    <row r="49" spans="1:32" x14ac:dyDescent="0.3">
      <c r="A49" s="10" t="s">
        <v>26</v>
      </c>
      <c r="B49" s="68">
        <f t="shared" ref="B49:AE49" si="20">B41-B43</f>
        <v>261627.84000000003</v>
      </c>
      <c r="C49" s="68">
        <f t="shared" si="20"/>
        <v>286627.84000000003</v>
      </c>
      <c r="D49" s="68">
        <f t="shared" si="20"/>
        <v>286627.84000000003</v>
      </c>
      <c r="E49" s="68">
        <f t="shared" si="20"/>
        <v>286627.84000000003</v>
      </c>
      <c r="F49" s="68">
        <f t="shared" si="20"/>
        <v>286627.84000000003</v>
      </c>
      <c r="G49" s="68">
        <f t="shared" si="20"/>
        <v>286627.84000000003</v>
      </c>
      <c r="H49" s="68">
        <f t="shared" si="20"/>
        <v>286627.84000000003</v>
      </c>
      <c r="I49" s="68">
        <f t="shared" si="20"/>
        <v>286627.84000000003</v>
      </c>
      <c r="J49" s="68">
        <f t="shared" si="20"/>
        <v>286627.84000000003</v>
      </c>
      <c r="K49" s="68">
        <f t="shared" si="20"/>
        <v>286627.84000000003</v>
      </c>
      <c r="L49" s="68">
        <f t="shared" si="20"/>
        <v>-529377.60000000009</v>
      </c>
      <c r="M49" s="68">
        <f t="shared" si="20"/>
        <v>286627.84000000003</v>
      </c>
      <c r="N49" s="68">
        <f t="shared" si="20"/>
        <v>286627.84000000003</v>
      </c>
      <c r="O49" s="68">
        <f t="shared" si="20"/>
        <v>286627.84000000003</v>
      </c>
      <c r="P49" s="68">
        <f t="shared" si="20"/>
        <v>163415.14000000001</v>
      </c>
      <c r="Q49" s="68">
        <f t="shared" si="20"/>
        <v>156627.84000000003</v>
      </c>
      <c r="R49" s="68">
        <f t="shared" si="20"/>
        <v>282157.84000000003</v>
      </c>
      <c r="S49" s="68">
        <f t="shared" si="20"/>
        <v>283637.84000000003</v>
      </c>
      <c r="T49" s="68">
        <f t="shared" si="20"/>
        <v>282137.84000000003</v>
      </c>
      <c r="U49" s="68">
        <f t="shared" si="20"/>
        <v>283637.84000000003</v>
      </c>
      <c r="V49" s="68">
        <f t="shared" si="20"/>
        <v>280137.84000000003</v>
      </c>
      <c r="W49" s="68">
        <f t="shared" si="20"/>
        <v>283137.84000000003</v>
      </c>
      <c r="X49" s="68">
        <f t="shared" si="20"/>
        <v>286627.84000000003</v>
      </c>
      <c r="Y49" s="68">
        <f t="shared" si="20"/>
        <v>286627.84000000003</v>
      </c>
      <c r="Z49" s="68">
        <f t="shared" si="20"/>
        <v>286627.84000000003</v>
      </c>
      <c r="AA49" s="68">
        <f t="shared" si="20"/>
        <v>286627.84000000003</v>
      </c>
      <c r="AB49" s="68">
        <f t="shared" si="20"/>
        <v>286627.84000000003</v>
      </c>
      <c r="AC49" s="68">
        <f t="shared" si="20"/>
        <v>286627.84000000003</v>
      </c>
      <c r="AD49" s="68">
        <f t="shared" si="20"/>
        <v>286627.84000000003</v>
      </c>
      <c r="AE49" s="68">
        <f t="shared" si="20"/>
        <v>-2098021.3099999996</v>
      </c>
      <c r="AF49" s="71">
        <f>SUM(B49:AE49)</f>
        <v>5095047.9099999983</v>
      </c>
    </row>
    <row r="50" spans="1:3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mergeCells count="3">
    <mergeCell ref="B1:AE1"/>
    <mergeCell ref="AF1:AF2"/>
    <mergeCell ref="B3:AE3"/>
  </mergeCells>
  <conditionalFormatting sqref="B17:AE17 B11:AF11 B12">
    <cfRule type="colorScale" priority="8">
      <colorScale>
        <cfvo type="min"/>
        <cfvo type="max"/>
        <color rgb="FFFFEF9C"/>
        <color rgb="FF63BE7B"/>
      </colorScale>
    </cfRule>
  </conditionalFormatting>
  <conditionalFormatting sqref="B17:AE17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AF12">
    <cfRule type="colorScale" priority="6">
      <colorScale>
        <cfvo type="min"/>
        <cfvo type="max"/>
        <color rgb="FFFFEF9C"/>
        <color rgb="FF63BE7B"/>
      </colorScale>
    </cfRule>
  </conditionalFormatting>
  <conditionalFormatting sqref="J12:AF12">
    <cfRule type="colorScale" priority="5">
      <colorScale>
        <cfvo type="min"/>
        <cfvo type="max"/>
        <color rgb="FFFFEF9C"/>
        <color rgb="FF63BE7B"/>
      </colorScale>
    </cfRule>
  </conditionalFormatting>
  <conditionalFormatting sqref="B12:J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2:R12">
    <cfRule type="colorScale" priority="3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2">
      <colorScale>
        <cfvo type="min"/>
        <cfvo type="max"/>
        <color rgb="FFFFEF9C"/>
        <color rgb="FF63BE7B"/>
      </colorScale>
    </cfRule>
  </conditionalFormatting>
  <conditionalFormatting sqref="S12:AF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S12 B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14" zoomScale="80" zoomScaleNormal="80" workbookViewId="0">
      <selection activeCell="AG49" sqref="AG49"/>
    </sheetView>
  </sheetViews>
  <sheetFormatPr defaultRowHeight="14.4" x14ac:dyDescent="0.3"/>
  <cols>
    <col min="1" max="1" width="48.5546875" bestFit="1" customWidth="1"/>
    <col min="2" max="2" width="15.109375" bestFit="1" customWidth="1"/>
    <col min="3" max="16" width="14.109375" bestFit="1" customWidth="1"/>
    <col min="17" max="17" width="15.109375" bestFit="1" customWidth="1"/>
    <col min="18" max="25" width="14.109375" bestFit="1" customWidth="1"/>
    <col min="26" max="26" width="14.5546875" bestFit="1" customWidth="1"/>
    <col min="27" max="32" width="14.109375" bestFit="1" customWidth="1"/>
    <col min="33" max="33" width="16.21875" bestFit="1" customWidth="1"/>
  </cols>
  <sheetData>
    <row r="1" spans="1:33" x14ac:dyDescent="0.3">
      <c r="A1" s="3"/>
      <c r="B1" s="84">
        <v>45108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 t="s">
        <v>9</v>
      </c>
    </row>
    <row r="2" spans="1:33" x14ac:dyDescent="0.3">
      <c r="A2" s="3"/>
      <c r="B2" s="4">
        <v>44743</v>
      </c>
      <c r="C2" s="4">
        <v>44744</v>
      </c>
      <c r="D2" s="4">
        <v>44745</v>
      </c>
      <c r="E2" s="4">
        <v>44746</v>
      </c>
      <c r="F2" s="4">
        <v>44747</v>
      </c>
      <c r="G2" s="4">
        <v>44748</v>
      </c>
      <c r="H2" s="4">
        <v>44749</v>
      </c>
      <c r="I2" s="4">
        <v>44750</v>
      </c>
      <c r="J2" s="4">
        <v>44751</v>
      </c>
      <c r="K2" s="4">
        <v>44752</v>
      </c>
      <c r="L2" s="4">
        <v>44753</v>
      </c>
      <c r="M2" s="4">
        <v>44754</v>
      </c>
      <c r="N2" s="4">
        <v>44755</v>
      </c>
      <c r="O2" s="4">
        <v>44756</v>
      </c>
      <c r="P2" s="4">
        <v>44757</v>
      </c>
      <c r="Q2" s="4">
        <v>44758</v>
      </c>
      <c r="R2" s="4">
        <v>44759</v>
      </c>
      <c r="S2" s="4">
        <v>44760</v>
      </c>
      <c r="T2" s="4">
        <v>44761</v>
      </c>
      <c r="U2" s="4">
        <v>44762</v>
      </c>
      <c r="V2" s="4">
        <v>44763</v>
      </c>
      <c r="W2" s="4">
        <v>44764</v>
      </c>
      <c r="X2" s="4">
        <v>44765</v>
      </c>
      <c r="Y2" s="4">
        <v>44766</v>
      </c>
      <c r="Z2" s="4">
        <v>44767</v>
      </c>
      <c r="AA2" s="4">
        <v>44768</v>
      </c>
      <c r="AB2" s="4">
        <v>44769</v>
      </c>
      <c r="AC2" s="4">
        <v>44770</v>
      </c>
      <c r="AD2" s="4">
        <v>44771</v>
      </c>
      <c r="AE2" s="4">
        <v>44772</v>
      </c>
      <c r="AF2" s="4">
        <v>44773</v>
      </c>
      <c r="AG2" s="86"/>
    </row>
    <row r="3" spans="1:33" x14ac:dyDescent="0.3">
      <c r="A3" s="5" t="s">
        <v>30</v>
      </c>
      <c r="B3" s="87">
        <v>13749120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26">
        <f>B3</f>
        <v>13749120</v>
      </c>
    </row>
    <row r="4" spans="1:33" x14ac:dyDescent="0.3">
      <c r="A4" s="7" t="s">
        <v>29</v>
      </c>
      <c r="B4" s="13">
        <f t="shared" ref="B4:AF4" si="0">SUM(B5:B8)</f>
        <v>443520</v>
      </c>
      <c r="C4" s="13">
        <f t="shared" si="0"/>
        <v>443520</v>
      </c>
      <c r="D4" s="13">
        <f t="shared" si="0"/>
        <v>443520</v>
      </c>
      <c r="E4" s="13">
        <f t="shared" si="0"/>
        <v>443520</v>
      </c>
      <c r="F4" s="13">
        <f t="shared" si="0"/>
        <v>443520</v>
      </c>
      <c r="G4" s="13">
        <f t="shared" si="0"/>
        <v>443520</v>
      </c>
      <c r="H4" s="13">
        <f t="shared" si="0"/>
        <v>443520</v>
      </c>
      <c r="I4" s="13">
        <f t="shared" si="0"/>
        <v>443520</v>
      </c>
      <c r="J4" s="13">
        <f t="shared" si="0"/>
        <v>443520</v>
      </c>
      <c r="K4" s="13">
        <f t="shared" si="0"/>
        <v>443520</v>
      </c>
      <c r="L4" s="13">
        <f t="shared" si="0"/>
        <v>443520</v>
      </c>
      <c r="M4" s="13">
        <f t="shared" si="0"/>
        <v>443520</v>
      </c>
      <c r="N4" s="13">
        <f t="shared" si="0"/>
        <v>443520</v>
      </c>
      <c r="O4" s="13">
        <f t="shared" si="0"/>
        <v>443520</v>
      </c>
      <c r="P4" s="13">
        <f t="shared" si="0"/>
        <v>443520</v>
      </c>
      <c r="Q4" s="13">
        <f t="shared" si="0"/>
        <v>443520</v>
      </c>
      <c r="R4" s="13">
        <f t="shared" si="0"/>
        <v>443520</v>
      </c>
      <c r="S4" s="13">
        <f t="shared" si="0"/>
        <v>443520</v>
      </c>
      <c r="T4" s="13">
        <f t="shared" si="0"/>
        <v>443520</v>
      </c>
      <c r="U4" s="13">
        <f t="shared" si="0"/>
        <v>443520</v>
      </c>
      <c r="V4" s="13">
        <f t="shared" si="0"/>
        <v>443520</v>
      </c>
      <c r="W4" s="13">
        <f t="shared" si="0"/>
        <v>443520</v>
      </c>
      <c r="X4" s="13">
        <f t="shared" si="0"/>
        <v>443520</v>
      </c>
      <c r="Y4" s="13">
        <f t="shared" si="0"/>
        <v>443520</v>
      </c>
      <c r="Z4" s="13">
        <f t="shared" si="0"/>
        <v>443520</v>
      </c>
      <c r="AA4" s="13">
        <f t="shared" si="0"/>
        <v>443520</v>
      </c>
      <c r="AB4" s="13">
        <f t="shared" si="0"/>
        <v>443520</v>
      </c>
      <c r="AC4" s="13">
        <f t="shared" si="0"/>
        <v>443520</v>
      </c>
      <c r="AD4" s="13">
        <f t="shared" si="0"/>
        <v>443520</v>
      </c>
      <c r="AE4" s="13">
        <f t="shared" si="0"/>
        <v>443520</v>
      </c>
      <c r="AF4" s="13">
        <f t="shared" si="0"/>
        <v>443520</v>
      </c>
      <c r="AG4" s="13">
        <f>SUM(AG5:AH8)</f>
        <v>13749120</v>
      </c>
    </row>
    <row r="5" spans="1:33" x14ac:dyDescent="0.3">
      <c r="A5" s="3" t="s">
        <v>0</v>
      </c>
      <c r="B5" s="22">
        <v>110880</v>
      </c>
      <c r="C5" s="22">
        <v>110880</v>
      </c>
      <c r="D5" s="22">
        <v>110880</v>
      </c>
      <c r="E5" s="22">
        <v>110880</v>
      </c>
      <c r="F5" s="22">
        <v>110880</v>
      </c>
      <c r="G5" s="22">
        <v>110880</v>
      </c>
      <c r="H5" s="22">
        <v>110880</v>
      </c>
      <c r="I5" s="22">
        <v>110880</v>
      </c>
      <c r="J5" s="22">
        <v>110880</v>
      </c>
      <c r="K5" s="22">
        <v>110880</v>
      </c>
      <c r="L5" s="22">
        <v>110880</v>
      </c>
      <c r="M5" s="22">
        <v>110880</v>
      </c>
      <c r="N5" s="22">
        <v>110880</v>
      </c>
      <c r="O5" s="22">
        <v>110880</v>
      </c>
      <c r="P5" s="22">
        <v>110880</v>
      </c>
      <c r="Q5" s="22">
        <v>110880</v>
      </c>
      <c r="R5" s="22">
        <v>110880</v>
      </c>
      <c r="S5" s="22">
        <v>110880</v>
      </c>
      <c r="T5" s="22">
        <v>110880</v>
      </c>
      <c r="U5" s="22">
        <v>110880</v>
      </c>
      <c r="V5" s="22">
        <v>110880</v>
      </c>
      <c r="W5" s="22">
        <v>110880</v>
      </c>
      <c r="X5" s="22">
        <v>110880</v>
      </c>
      <c r="Y5" s="22">
        <v>110880</v>
      </c>
      <c r="Z5" s="22">
        <v>110880</v>
      </c>
      <c r="AA5" s="22">
        <v>110880</v>
      </c>
      <c r="AB5" s="22">
        <v>110880</v>
      </c>
      <c r="AC5" s="22">
        <v>110880</v>
      </c>
      <c r="AD5" s="22">
        <v>110880</v>
      </c>
      <c r="AE5" s="22">
        <v>110880</v>
      </c>
      <c r="AF5" s="22">
        <v>110880</v>
      </c>
      <c r="AG5" s="23">
        <f>SUM(B5:AF5)</f>
        <v>3437280</v>
      </c>
    </row>
    <row r="6" spans="1:33" x14ac:dyDescent="0.3">
      <c r="A6" s="3" t="s">
        <v>1</v>
      </c>
      <c r="B6" s="22">
        <v>110880</v>
      </c>
      <c r="C6" s="22">
        <v>110880</v>
      </c>
      <c r="D6" s="22">
        <v>110880</v>
      </c>
      <c r="E6" s="22">
        <v>110880</v>
      </c>
      <c r="F6" s="22">
        <v>110880</v>
      </c>
      <c r="G6" s="22">
        <v>110880</v>
      </c>
      <c r="H6" s="22">
        <v>110880</v>
      </c>
      <c r="I6" s="22">
        <v>110880</v>
      </c>
      <c r="J6" s="22">
        <v>110880</v>
      </c>
      <c r="K6" s="22">
        <v>110880</v>
      </c>
      <c r="L6" s="22">
        <v>110880</v>
      </c>
      <c r="M6" s="22">
        <v>110880</v>
      </c>
      <c r="N6" s="22">
        <v>110880</v>
      </c>
      <c r="O6" s="22">
        <v>110880</v>
      </c>
      <c r="P6" s="22">
        <v>110880</v>
      </c>
      <c r="Q6" s="22">
        <v>110880</v>
      </c>
      <c r="R6" s="22">
        <v>110880</v>
      </c>
      <c r="S6" s="22">
        <v>110880</v>
      </c>
      <c r="T6" s="22">
        <v>110880</v>
      </c>
      <c r="U6" s="22">
        <v>110880</v>
      </c>
      <c r="V6" s="22">
        <v>110880</v>
      </c>
      <c r="W6" s="22">
        <v>110880</v>
      </c>
      <c r="X6" s="22">
        <v>110880</v>
      </c>
      <c r="Y6" s="22">
        <v>110880</v>
      </c>
      <c r="Z6" s="22">
        <v>110880</v>
      </c>
      <c r="AA6" s="22">
        <v>110880</v>
      </c>
      <c r="AB6" s="22">
        <v>110880</v>
      </c>
      <c r="AC6" s="22">
        <v>110880</v>
      </c>
      <c r="AD6" s="22">
        <v>110880</v>
      </c>
      <c r="AE6" s="22">
        <v>110880</v>
      </c>
      <c r="AF6" s="22">
        <v>110880</v>
      </c>
      <c r="AG6" s="23">
        <f>SUM(B6:AF6)</f>
        <v>3437280</v>
      </c>
    </row>
    <row r="7" spans="1:33" x14ac:dyDescent="0.3">
      <c r="A7" s="3" t="s">
        <v>2</v>
      </c>
      <c r="B7" s="22">
        <v>110880</v>
      </c>
      <c r="C7" s="22">
        <v>110880</v>
      </c>
      <c r="D7" s="22">
        <v>110880</v>
      </c>
      <c r="E7" s="22">
        <v>110880</v>
      </c>
      <c r="F7" s="22">
        <v>110880</v>
      </c>
      <c r="G7" s="22">
        <v>110880</v>
      </c>
      <c r="H7" s="22">
        <v>110880</v>
      </c>
      <c r="I7" s="22">
        <v>110880</v>
      </c>
      <c r="J7" s="22">
        <v>110880</v>
      </c>
      <c r="K7" s="22">
        <v>110880</v>
      </c>
      <c r="L7" s="22">
        <v>110880</v>
      </c>
      <c r="M7" s="22">
        <v>110880</v>
      </c>
      <c r="N7" s="22">
        <v>110880</v>
      </c>
      <c r="O7" s="22">
        <v>110880</v>
      </c>
      <c r="P7" s="22">
        <v>110880</v>
      </c>
      <c r="Q7" s="22">
        <v>110880</v>
      </c>
      <c r="R7" s="22">
        <v>110880</v>
      </c>
      <c r="S7" s="22">
        <v>110880</v>
      </c>
      <c r="T7" s="22">
        <v>110880</v>
      </c>
      <c r="U7" s="22">
        <v>110880</v>
      </c>
      <c r="V7" s="22">
        <v>110880</v>
      </c>
      <c r="W7" s="22">
        <v>110880</v>
      </c>
      <c r="X7" s="22">
        <v>110880</v>
      </c>
      <c r="Y7" s="22">
        <v>110880</v>
      </c>
      <c r="Z7" s="22">
        <v>110880</v>
      </c>
      <c r="AA7" s="22">
        <v>110880</v>
      </c>
      <c r="AB7" s="22">
        <v>110880</v>
      </c>
      <c r="AC7" s="22">
        <v>110880</v>
      </c>
      <c r="AD7" s="22">
        <v>110880</v>
      </c>
      <c r="AE7" s="22">
        <v>110880</v>
      </c>
      <c r="AF7" s="22">
        <v>110880</v>
      </c>
      <c r="AG7" s="23">
        <f>SUM(B7:AF7)</f>
        <v>3437280</v>
      </c>
    </row>
    <row r="8" spans="1:33" x14ac:dyDescent="0.3">
      <c r="A8" s="3" t="s">
        <v>3</v>
      </c>
      <c r="B8" s="22">
        <v>110880</v>
      </c>
      <c r="C8" s="22">
        <v>110880</v>
      </c>
      <c r="D8" s="22">
        <v>110880</v>
      </c>
      <c r="E8" s="22">
        <v>110880</v>
      </c>
      <c r="F8" s="22">
        <v>110880</v>
      </c>
      <c r="G8" s="22">
        <v>110880</v>
      </c>
      <c r="H8" s="22">
        <v>110880</v>
      </c>
      <c r="I8" s="22">
        <v>110880</v>
      </c>
      <c r="J8" s="22">
        <v>110880</v>
      </c>
      <c r="K8" s="22">
        <v>110880</v>
      </c>
      <c r="L8" s="22">
        <v>110880</v>
      </c>
      <c r="M8" s="22">
        <v>110880</v>
      </c>
      <c r="N8" s="22">
        <v>110880</v>
      </c>
      <c r="O8" s="22">
        <v>110880</v>
      </c>
      <c r="P8" s="22">
        <v>110880</v>
      </c>
      <c r="Q8" s="22">
        <v>110880</v>
      </c>
      <c r="R8" s="22">
        <v>110880</v>
      </c>
      <c r="S8" s="22">
        <v>110880</v>
      </c>
      <c r="T8" s="22">
        <v>110880</v>
      </c>
      <c r="U8" s="22">
        <v>110880</v>
      </c>
      <c r="V8" s="22">
        <v>110880</v>
      </c>
      <c r="W8" s="22">
        <v>110880</v>
      </c>
      <c r="X8" s="22">
        <v>110880</v>
      </c>
      <c r="Y8" s="22">
        <v>110880</v>
      </c>
      <c r="Z8" s="22">
        <v>110880</v>
      </c>
      <c r="AA8" s="22">
        <v>110880</v>
      </c>
      <c r="AB8" s="22">
        <v>110880</v>
      </c>
      <c r="AC8" s="22">
        <v>110880</v>
      </c>
      <c r="AD8" s="22">
        <v>110880</v>
      </c>
      <c r="AE8" s="22">
        <v>110880</v>
      </c>
      <c r="AF8" s="22">
        <v>110880</v>
      </c>
      <c r="AG8" s="23">
        <f>SUM(B8:AF8)</f>
        <v>3437280</v>
      </c>
    </row>
    <row r="9" spans="1:33" x14ac:dyDescent="0.3">
      <c r="AG9" s="27"/>
    </row>
    <row r="10" spans="1:33" x14ac:dyDescent="0.3">
      <c r="A10" s="3"/>
      <c r="B10" s="3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4"/>
      <c r="R10" s="3"/>
      <c r="S10" s="3"/>
      <c r="T10" s="3"/>
      <c r="U10" s="3"/>
      <c r="V10" s="3"/>
      <c r="W10" s="3"/>
      <c r="X10" s="3"/>
      <c r="Y10" s="3"/>
      <c r="Z10" s="49"/>
      <c r="AA10" s="3"/>
      <c r="AB10" s="3"/>
      <c r="AC10" s="3"/>
      <c r="AD10" s="3"/>
      <c r="AE10" s="3"/>
      <c r="AF10" s="3"/>
      <c r="AG10" s="27"/>
    </row>
    <row r="11" spans="1:33" x14ac:dyDescent="0.3">
      <c r="A11" s="10" t="s">
        <v>34</v>
      </c>
      <c r="B11" s="28">
        <v>3960</v>
      </c>
      <c r="C11" s="28">
        <v>3960</v>
      </c>
      <c r="D11" s="28">
        <v>3960</v>
      </c>
      <c r="E11" s="28">
        <v>3960</v>
      </c>
      <c r="F11" s="28">
        <v>3960</v>
      </c>
      <c r="G11" s="28">
        <v>3960</v>
      </c>
      <c r="H11" s="28">
        <v>3960</v>
      </c>
      <c r="I11" s="28">
        <v>3960</v>
      </c>
      <c r="J11" s="28">
        <v>3960</v>
      </c>
      <c r="K11" s="28">
        <v>3960</v>
      </c>
      <c r="L11" s="28">
        <v>3960</v>
      </c>
      <c r="M11" s="28">
        <v>3960</v>
      </c>
      <c r="N11" s="28">
        <v>3960</v>
      </c>
      <c r="O11" s="28">
        <v>3960</v>
      </c>
      <c r="P11" s="28">
        <v>3960</v>
      </c>
      <c r="Q11" s="28">
        <v>3960</v>
      </c>
      <c r="R11" s="28">
        <v>3960</v>
      </c>
      <c r="S11" s="28">
        <v>3960</v>
      </c>
      <c r="T11" s="28">
        <v>3960</v>
      </c>
      <c r="U11" s="28">
        <v>3960</v>
      </c>
      <c r="V11" s="28">
        <v>3960</v>
      </c>
      <c r="W11" s="28">
        <v>3960</v>
      </c>
      <c r="X11" s="28">
        <v>3960</v>
      </c>
      <c r="Y11" s="28">
        <v>3960</v>
      </c>
      <c r="Z11" s="28">
        <v>3960</v>
      </c>
      <c r="AA11" s="28">
        <v>3960</v>
      </c>
      <c r="AB11" s="28">
        <v>3960</v>
      </c>
      <c r="AC11" s="28">
        <v>3960</v>
      </c>
      <c r="AD11" s="28">
        <v>3960</v>
      </c>
      <c r="AE11" s="28">
        <v>3960</v>
      </c>
      <c r="AF11" s="28">
        <v>3960</v>
      </c>
      <c r="AG11" s="28">
        <v>3960</v>
      </c>
    </row>
    <row r="12" spans="1:33" x14ac:dyDescent="0.3">
      <c r="A12" s="10" t="s">
        <v>46</v>
      </c>
      <c r="B12" s="28">
        <f>SUM(B13:B16)</f>
        <v>9348</v>
      </c>
      <c r="C12" s="53">
        <f>B12-112</f>
        <v>9236</v>
      </c>
      <c r="D12" s="53">
        <f>C12-112</f>
        <v>9124</v>
      </c>
      <c r="E12" s="53">
        <f t="shared" ref="E12:X12" si="1">D12-112</f>
        <v>9012</v>
      </c>
      <c r="F12" s="53">
        <f t="shared" si="1"/>
        <v>8900</v>
      </c>
      <c r="G12" s="53">
        <f t="shared" si="1"/>
        <v>8788</v>
      </c>
      <c r="H12" s="53">
        <f t="shared" si="1"/>
        <v>8676</v>
      </c>
      <c r="I12" s="53">
        <f t="shared" si="1"/>
        <v>8564</v>
      </c>
      <c r="J12" s="53">
        <f t="shared" si="1"/>
        <v>8452</v>
      </c>
      <c r="K12" s="53">
        <f t="shared" si="1"/>
        <v>8340</v>
      </c>
      <c r="L12" s="53">
        <f t="shared" si="1"/>
        <v>8228</v>
      </c>
      <c r="M12" s="53">
        <f t="shared" si="1"/>
        <v>8116</v>
      </c>
      <c r="N12" s="53">
        <f t="shared" si="1"/>
        <v>8004</v>
      </c>
      <c r="O12" s="53">
        <f t="shared" si="1"/>
        <v>7892</v>
      </c>
      <c r="P12" s="53">
        <f t="shared" si="1"/>
        <v>7780</v>
      </c>
      <c r="Q12" s="53">
        <f t="shared" si="1"/>
        <v>7668</v>
      </c>
      <c r="R12" s="53">
        <f t="shared" si="1"/>
        <v>7556</v>
      </c>
      <c r="S12" s="53">
        <f t="shared" si="1"/>
        <v>7444</v>
      </c>
      <c r="T12" s="53">
        <f t="shared" si="1"/>
        <v>7332</v>
      </c>
      <c r="U12" s="53">
        <f t="shared" si="1"/>
        <v>7220</v>
      </c>
      <c r="V12" s="53">
        <f t="shared" si="1"/>
        <v>7108</v>
      </c>
      <c r="W12" s="53">
        <f t="shared" si="1"/>
        <v>6996</v>
      </c>
      <c r="X12" s="53">
        <f t="shared" si="1"/>
        <v>6884</v>
      </c>
      <c r="Y12" s="53">
        <f t="shared" ref="Y12:AF12" si="2">SUM(Y13:Y16)</f>
        <v>6772</v>
      </c>
      <c r="Z12" s="53">
        <f t="shared" si="2"/>
        <v>6660</v>
      </c>
      <c r="AA12" s="53">
        <f t="shared" si="2"/>
        <v>6548</v>
      </c>
      <c r="AB12" s="53">
        <f t="shared" si="2"/>
        <v>6436</v>
      </c>
      <c r="AC12" s="53">
        <f t="shared" si="2"/>
        <v>6324</v>
      </c>
      <c r="AD12" s="53">
        <f t="shared" si="2"/>
        <v>6212</v>
      </c>
      <c r="AE12" s="53">
        <f t="shared" si="2"/>
        <v>6100</v>
      </c>
      <c r="AF12" s="53">
        <f t="shared" si="2"/>
        <v>5988</v>
      </c>
      <c r="AG12" s="54">
        <f t="shared" ref="AG12:AG17" si="3">AF12</f>
        <v>5988</v>
      </c>
    </row>
    <row r="13" spans="1:33" x14ac:dyDescent="0.3">
      <c r="A13" s="11" t="s">
        <v>42</v>
      </c>
      <c r="B13" s="22">
        <v>2337</v>
      </c>
      <c r="C13" s="29">
        <f t="shared" ref="C13:D16" si="4">B13-28</f>
        <v>2309</v>
      </c>
      <c r="D13" s="29">
        <f t="shared" si="4"/>
        <v>2281</v>
      </c>
      <c r="E13" s="29">
        <f t="shared" ref="E13:AF13" si="5">D13-28</f>
        <v>2253</v>
      </c>
      <c r="F13" s="29">
        <f t="shared" si="5"/>
        <v>2225</v>
      </c>
      <c r="G13" s="29">
        <f t="shared" si="5"/>
        <v>2197</v>
      </c>
      <c r="H13" s="29">
        <f t="shared" si="5"/>
        <v>2169</v>
      </c>
      <c r="I13" s="29">
        <f t="shared" si="5"/>
        <v>2141</v>
      </c>
      <c r="J13" s="29">
        <f t="shared" si="5"/>
        <v>2113</v>
      </c>
      <c r="K13" s="29">
        <f t="shared" si="5"/>
        <v>2085</v>
      </c>
      <c r="L13" s="29">
        <f t="shared" si="5"/>
        <v>2057</v>
      </c>
      <c r="M13" s="29">
        <f t="shared" si="5"/>
        <v>2029</v>
      </c>
      <c r="N13" s="29">
        <f t="shared" si="5"/>
        <v>2001</v>
      </c>
      <c r="O13" s="29">
        <f t="shared" si="5"/>
        <v>1973</v>
      </c>
      <c r="P13" s="29">
        <f t="shared" si="5"/>
        <v>1945</v>
      </c>
      <c r="Q13" s="29">
        <f t="shared" si="5"/>
        <v>1917</v>
      </c>
      <c r="R13" s="29">
        <f t="shared" si="5"/>
        <v>1889</v>
      </c>
      <c r="S13" s="29">
        <f t="shared" si="5"/>
        <v>1861</v>
      </c>
      <c r="T13" s="29">
        <f t="shared" si="5"/>
        <v>1833</v>
      </c>
      <c r="U13" s="29">
        <f t="shared" si="5"/>
        <v>1805</v>
      </c>
      <c r="V13" s="29">
        <f t="shared" si="5"/>
        <v>1777</v>
      </c>
      <c r="W13" s="29">
        <f t="shared" si="5"/>
        <v>1749</v>
      </c>
      <c r="X13" s="29">
        <f t="shared" si="5"/>
        <v>1721</v>
      </c>
      <c r="Y13" s="29">
        <f>X13-28</f>
        <v>1693</v>
      </c>
      <c r="Z13" s="29">
        <f t="shared" si="5"/>
        <v>1665</v>
      </c>
      <c r="AA13" s="29">
        <f t="shared" si="5"/>
        <v>1637</v>
      </c>
      <c r="AB13" s="29">
        <f t="shared" si="5"/>
        <v>1609</v>
      </c>
      <c r="AC13" s="29">
        <f t="shared" si="5"/>
        <v>1581</v>
      </c>
      <c r="AD13" s="29">
        <f t="shared" si="5"/>
        <v>1553</v>
      </c>
      <c r="AE13" s="29">
        <f t="shared" si="5"/>
        <v>1525</v>
      </c>
      <c r="AF13" s="29">
        <f t="shared" si="5"/>
        <v>1497</v>
      </c>
      <c r="AG13" s="29">
        <f t="shared" si="3"/>
        <v>1497</v>
      </c>
    </row>
    <row r="14" spans="1:33" x14ac:dyDescent="0.3">
      <c r="A14" s="11" t="s">
        <v>43</v>
      </c>
      <c r="B14" s="22">
        <v>2337</v>
      </c>
      <c r="C14" s="29">
        <f t="shared" si="4"/>
        <v>2309</v>
      </c>
      <c r="D14" s="29">
        <f t="shared" si="4"/>
        <v>2281</v>
      </c>
      <c r="E14" s="29">
        <f t="shared" ref="E14:X14" si="6">D14-28</f>
        <v>2253</v>
      </c>
      <c r="F14" s="29">
        <f t="shared" si="6"/>
        <v>2225</v>
      </c>
      <c r="G14" s="29">
        <f t="shared" si="6"/>
        <v>2197</v>
      </c>
      <c r="H14" s="29">
        <f t="shared" si="6"/>
        <v>2169</v>
      </c>
      <c r="I14" s="29">
        <f t="shared" si="6"/>
        <v>2141</v>
      </c>
      <c r="J14" s="29">
        <f t="shared" si="6"/>
        <v>2113</v>
      </c>
      <c r="K14" s="29">
        <f t="shared" si="6"/>
        <v>2085</v>
      </c>
      <c r="L14" s="29">
        <f t="shared" si="6"/>
        <v>2057</v>
      </c>
      <c r="M14" s="29">
        <f t="shared" si="6"/>
        <v>2029</v>
      </c>
      <c r="N14" s="29">
        <f t="shared" si="6"/>
        <v>2001</v>
      </c>
      <c r="O14" s="29">
        <f t="shared" si="6"/>
        <v>1973</v>
      </c>
      <c r="P14" s="29">
        <f t="shared" si="6"/>
        <v>1945</v>
      </c>
      <c r="Q14" s="29">
        <f t="shared" si="6"/>
        <v>1917</v>
      </c>
      <c r="R14" s="29">
        <f t="shared" si="6"/>
        <v>1889</v>
      </c>
      <c r="S14" s="29">
        <f t="shared" si="6"/>
        <v>1861</v>
      </c>
      <c r="T14" s="29">
        <f t="shared" si="6"/>
        <v>1833</v>
      </c>
      <c r="U14" s="29">
        <f t="shared" si="6"/>
        <v>1805</v>
      </c>
      <c r="V14" s="29">
        <f t="shared" si="6"/>
        <v>1777</v>
      </c>
      <c r="W14" s="29">
        <f t="shared" si="6"/>
        <v>1749</v>
      </c>
      <c r="X14" s="29">
        <f t="shared" si="6"/>
        <v>1721</v>
      </c>
      <c r="Y14" s="29">
        <f>X14-28</f>
        <v>1693</v>
      </c>
      <c r="Z14" s="29">
        <f t="shared" ref="Z14:AF14" si="7">Y14-28</f>
        <v>1665</v>
      </c>
      <c r="AA14" s="29">
        <f t="shared" si="7"/>
        <v>1637</v>
      </c>
      <c r="AB14" s="29">
        <f t="shared" si="7"/>
        <v>1609</v>
      </c>
      <c r="AC14" s="29">
        <f t="shared" si="7"/>
        <v>1581</v>
      </c>
      <c r="AD14" s="29">
        <f t="shared" si="7"/>
        <v>1553</v>
      </c>
      <c r="AE14" s="29">
        <f t="shared" si="7"/>
        <v>1525</v>
      </c>
      <c r="AF14" s="29">
        <f t="shared" si="7"/>
        <v>1497</v>
      </c>
      <c r="AG14" s="29">
        <f t="shared" si="3"/>
        <v>1497</v>
      </c>
    </row>
    <row r="15" spans="1:33" x14ac:dyDescent="0.3">
      <c r="A15" s="11" t="s">
        <v>44</v>
      </c>
      <c r="B15" s="22">
        <v>2337</v>
      </c>
      <c r="C15" s="29">
        <f t="shared" si="4"/>
        <v>2309</v>
      </c>
      <c r="D15" s="29">
        <f t="shared" si="4"/>
        <v>2281</v>
      </c>
      <c r="E15" s="29">
        <f t="shared" ref="E15:X15" si="8">D15-28</f>
        <v>2253</v>
      </c>
      <c r="F15" s="29">
        <f t="shared" si="8"/>
        <v>2225</v>
      </c>
      <c r="G15" s="29">
        <f t="shared" si="8"/>
        <v>2197</v>
      </c>
      <c r="H15" s="29">
        <f t="shared" si="8"/>
        <v>2169</v>
      </c>
      <c r="I15" s="29">
        <f t="shared" si="8"/>
        <v>2141</v>
      </c>
      <c r="J15" s="29">
        <f t="shared" si="8"/>
        <v>2113</v>
      </c>
      <c r="K15" s="29">
        <f t="shared" si="8"/>
        <v>2085</v>
      </c>
      <c r="L15" s="29">
        <f t="shared" si="8"/>
        <v>2057</v>
      </c>
      <c r="M15" s="29">
        <f t="shared" si="8"/>
        <v>2029</v>
      </c>
      <c r="N15" s="29">
        <f t="shared" si="8"/>
        <v>2001</v>
      </c>
      <c r="O15" s="29">
        <f t="shared" si="8"/>
        <v>1973</v>
      </c>
      <c r="P15" s="29">
        <f t="shared" si="8"/>
        <v>1945</v>
      </c>
      <c r="Q15" s="29">
        <f t="shared" si="8"/>
        <v>1917</v>
      </c>
      <c r="R15" s="29">
        <f t="shared" si="8"/>
        <v>1889</v>
      </c>
      <c r="S15" s="29">
        <f t="shared" si="8"/>
        <v>1861</v>
      </c>
      <c r="T15" s="29">
        <f t="shared" si="8"/>
        <v>1833</v>
      </c>
      <c r="U15" s="29">
        <f t="shared" si="8"/>
        <v>1805</v>
      </c>
      <c r="V15" s="29">
        <f t="shared" si="8"/>
        <v>1777</v>
      </c>
      <c r="W15" s="29">
        <f t="shared" si="8"/>
        <v>1749</v>
      </c>
      <c r="X15" s="29">
        <f t="shared" si="8"/>
        <v>1721</v>
      </c>
      <c r="Y15" s="29">
        <f>X15-28</f>
        <v>1693</v>
      </c>
      <c r="Z15" s="29">
        <f t="shared" ref="Z15:AF15" si="9">Y15-28</f>
        <v>1665</v>
      </c>
      <c r="AA15" s="29">
        <f t="shared" si="9"/>
        <v>1637</v>
      </c>
      <c r="AB15" s="29">
        <f t="shared" si="9"/>
        <v>1609</v>
      </c>
      <c r="AC15" s="29">
        <f t="shared" si="9"/>
        <v>1581</v>
      </c>
      <c r="AD15" s="29">
        <f t="shared" si="9"/>
        <v>1553</v>
      </c>
      <c r="AE15" s="29">
        <f t="shared" si="9"/>
        <v>1525</v>
      </c>
      <c r="AF15" s="29">
        <f t="shared" si="9"/>
        <v>1497</v>
      </c>
      <c r="AG15" s="29">
        <f t="shared" si="3"/>
        <v>1497</v>
      </c>
    </row>
    <row r="16" spans="1:33" x14ac:dyDescent="0.3">
      <c r="A16" s="11" t="s">
        <v>45</v>
      </c>
      <c r="B16" s="22">
        <v>2337</v>
      </c>
      <c r="C16" s="29">
        <f t="shared" si="4"/>
        <v>2309</v>
      </c>
      <c r="D16" s="29">
        <f t="shared" si="4"/>
        <v>2281</v>
      </c>
      <c r="E16" s="29">
        <f t="shared" ref="E16:X16" si="10">D16-28</f>
        <v>2253</v>
      </c>
      <c r="F16" s="29">
        <f t="shared" si="10"/>
        <v>2225</v>
      </c>
      <c r="G16" s="29">
        <f t="shared" si="10"/>
        <v>2197</v>
      </c>
      <c r="H16" s="29">
        <f t="shared" si="10"/>
        <v>2169</v>
      </c>
      <c r="I16" s="29">
        <f t="shared" si="10"/>
        <v>2141</v>
      </c>
      <c r="J16" s="29">
        <f t="shared" si="10"/>
        <v>2113</v>
      </c>
      <c r="K16" s="29">
        <f t="shared" si="10"/>
        <v>2085</v>
      </c>
      <c r="L16" s="29">
        <f t="shared" si="10"/>
        <v>2057</v>
      </c>
      <c r="M16" s="29">
        <f t="shared" si="10"/>
        <v>2029</v>
      </c>
      <c r="N16" s="29">
        <f t="shared" si="10"/>
        <v>2001</v>
      </c>
      <c r="O16" s="29">
        <f t="shared" si="10"/>
        <v>1973</v>
      </c>
      <c r="P16" s="29">
        <f t="shared" si="10"/>
        <v>1945</v>
      </c>
      <c r="Q16" s="29">
        <f t="shared" si="10"/>
        <v>1917</v>
      </c>
      <c r="R16" s="29">
        <f t="shared" si="10"/>
        <v>1889</v>
      </c>
      <c r="S16" s="29">
        <f t="shared" si="10"/>
        <v>1861</v>
      </c>
      <c r="T16" s="29">
        <f t="shared" si="10"/>
        <v>1833</v>
      </c>
      <c r="U16" s="29">
        <f t="shared" si="10"/>
        <v>1805</v>
      </c>
      <c r="V16" s="29">
        <f t="shared" si="10"/>
        <v>1777</v>
      </c>
      <c r="W16" s="29">
        <f t="shared" si="10"/>
        <v>1749</v>
      </c>
      <c r="X16" s="29">
        <f t="shared" si="10"/>
        <v>1721</v>
      </c>
      <c r="Y16" s="29">
        <f>X16-28</f>
        <v>1693</v>
      </c>
      <c r="Z16" s="29">
        <f t="shared" ref="Z16:AF16" si="11">Y16-28</f>
        <v>1665</v>
      </c>
      <c r="AA16" s="29">
        <f t="shared" si="11"/>
        <v>1637</v>
      </c>
      <c r="AB16" s="29">
        <f t="shared" si="11"/>
        <v>1609</v>
      </c>
      <c r="AC16" s="29">
        <f t="shared" si="11"/>
        <v>1581</v>
      </c>
      <c r="AD16" s="29">
        <f t="shared" si="11"/>
        <v>1553</v>
      </c>
      <c r="AE16" s="29">
        <f t="shared" si="11"/>
        <v>1525</v>
      </c>
      <c r="AF16" s="29">
        <f t="shared" si="11"/>
        <v>1497</v>
      </c>
      <c r="AG16" s="29">
        <f t="shared" si="3"/>
        <v>1497</v>
      </c>
    </row>
    <row r="17" spans="1:33" x14ac:dyDescent="0.3">
      <c r="A17" s="10" t="s">
        <v>37</v>
      </c>
      <c r="B17" s="28">
        <v>112</v>
      </c>
      <c r="C17" s="28">
        <v>112</v>
      </c>
      <c r="D17" s="28">
        <v>112</v>
      </c>
      <c r="E17" s="28">
        <v>112</v>
      </c>
      <c r="F17" s="28">
        <v>112</v>
      </c>
      <c r="G17" s="28">
        <v>112</v>
      </c>
      <c r="H17" s="28">
        <v>112</v>
      </c>
      <c r="I17" s="28">
        <v>112</v>
      </c>
      <c r="J17" s="28">
        <v>112</v>
      </c>
      <c r="K17" s="28">
        <v>112</v>
      </c>
      <c r="L17" s="28">
        <v>112</v>
      </c>
      <c r="M17" s="28">
        <v>112</v>
      </c>
      <c r="N17" s="28">
        <v>112</v>
      </c>
      <c r="O17" s="28">
        <v>112</v>
      </c>
      <c r="P17" s="28">
        <v>112</v>
      </c>
      <c r="Q17" s="28">
        <v>112</v>
      </c>
      <c r="R17" s="28">
        <v>112</v>
      </c>
      <c r="S17" s="28">
        <v>112</v>
      </c>
      <c r="T17" s="28">
        <v>112</v>
      </c>
      <c r="U17" s="28">
        <v>112</v>
      </c>
      <c r="V17" s="28">
        <v>112</v>
      </c>
      <c r="W17" s="28">
        <v>112</v>
      </c>
      <c r="X17" s="28">
        <v>112</v>
      </c>
      <c r="Y17" s="28">
        <v>112</v>
      </c>
      <c r="Z17" s="28">
        <v>112</v>
      </c>
      <c r="AA17" s="28">
        <v>112</v>
      </c>
      <c r="AB17" s="28">
        <v>112</v>
      </c>
      <c r="AC17" s="28">
        <v>112</v>
      </c>
      <c r="AD17" s="28">
        <v>112</v>
      </c>
      <c r="AE17" s="28">
        <v>112</v>
      </c>
      <c r="AF17" s="28">
        <v>112</v>
      </c>
      <c r="AG17" s="55">
        <f t="shared" si="3"/>
        <v>112</v>
      </c>
    </row>
    <row r="18" spans="1:3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7"/>
    </row>
    <row r="19" spans="1:33" x14ac:dyDescent="0.3">
      <c r="A19" s="7" t="s">
        <v>4</v>
      </c>
      <c r="B19" s="70">
        <v>117591.03999999999</v>
      </c>
      <c r="C19" s="70">
        <v>117591.03999999999</v>
      </c>
      <c r="D19" s="70">
        <v>117591.03999999999</v>
      </c>
      <c r="E19" s="70">
        <v>117591.03999999999</v>
      </c>
      <c r="F19" s="70">
        <v>117591.03999999999</v>
      </c>
      <c r="G19" s="70">
        <v>117591.03999999999</v>
      </c>
      <c r="H19" s="70">
        <v>117591.03999999999</v>
      </c>
      <c r="I19" s="70">
        <v>117591.03999999999</v>
      </c>
      <c r="J19" s="70">
        <v>117591.03999999999</v>
      </c>
      <c r="K19" s="70">
        <v>117591.03999999999</v>
      </c>
      <c r="L19" s="70">
        <v>117591.03999999999</v>
      </c>
      <c r="M19" s="70">
        <v>117591.03999999999</v>
      </c>
      <c r="N19" s="70">
        <v>117591.03999999999</v>
      </c>
      <c r="O19" s="70">
        <v>117591.03999999999</v>
      </c>
      <c r="P19" s="70">
        <v>117591.03999999999</v>
      </c>
      <c r="Q19" s="70">
        <v>117591.03999999999</v>
      </c>
      <c r="R19" s="70">
        <v>117591.03999999999</v>
      </c>
      <c r="S19" s="70">
        <v>117591.03999999999</v>
      </c>
      <c r="T19" s="70">
        <v>117591.03999999999</v>
      </c>
      <c r="U19" s="70">
        <v>117591.03999999999</v>
      </c>
      <c r="V19" s="70">
        <v>117591.03999999999</v>
      </c>
      <c r="W19" s="70">
        <v>117591.03999999999</v>
      </c>
      <c r="X19" s="70">
        <v>117591.03999999999</v>
      </c>
      <c r="Y19" s="70">
        <v>117591.03999999999</v>
      </c>
      <c r="Z19" s="70">
        <v>117591.03999999999</v>
      </c>
      <c r="AA19" s="70">
        <v>117591.03999999999</v>
      </c>
      <c r="AB19" s="70">
        <v>117591.03999999999</v>
      </c>
      <c r="AC19" s="70">
        <v>117591.03999999999</v>
      </c>
      <c r="AD19" s="70">
        <v>117591.03999999999</v>
      </c>
      <c r="AE19" s="70">
        <v>117591.03999999999</v>
      </c>
      <c r="AF19" s="70">
        <v>117591.03999999999</v>
      </c>
      <c r="AG19" s="31">
        <f>SUM(B19:AF19)</f>
        <v>3645322.2400000007</v>
      </c>
    </row>
    <row r="20" spans="1:33" x14ac:dyDescent="0.3">
      <c r="A20" s="12" t="s">
        <v>5</v>
      </c>
      <c r="B20" s="32">
        <f t="shared" ref="B20:AG20" si="12">B19/B4</f>
        <v>0.26513131313131311</v>
      </c>
      <c r="C20" s="32">
        <f t="shared" si="12"/>
        <v>0.26513131313131311</v>
      </c>
      <c r="D20" s="32">
        <f t="shared" si="12"/>
        <v>0.26513131313131311</v>
      </c>
      <c r="E20" s="32">
        <f t="shared" si="12"/>
        <v>0.26513131313131311</v>
      </c>
      <c r="F20" s="32">
        <f t="shared" si="12"/>
        <v>0.26513131313131311</v>
      </c>
      <c r="G20" s="32">
        <f t="shared" si="12"/>
        <v>0.26513131313131311</v>
      </c>
      <c r="H20" s="32">
        <f t="shared" si="12"/>
        <v>0.26513131313131311</v>
      </c>
      <c r="I20" s="32">
        <f t="shared" si="12"/>
        <v>0.26513131313131311</v>
      </c>
      <c r="J20" s="32">
        <f t="shared" si="12"/>
        <v>0.26513131313131311</v>
      </c>
      <c r="K20" s="32">
        <f t="shared" si="12"/>
        <v>0.26513131313131311</v>
      </c>
      <c r="L20" s="32">
        <f t="shared" si="12"/>
        <v>0.26513131313131311</v>
      </c>
      <c r="M20" s="32">
        <f t="shared" si="12"/>
        <v>0.26513131313131311</v>
      </c>
      <c r="N20" s="32">
        <f t="shared" si="12"/>
        <v>0.26513131313131311</v>
      </c>
      <c r="O20" s="32">
        <f t="shared" si="12"/>
        <v>0.26513131313131311</v>
      </c>
      <c r="P20" s="32">
        <f t="shared" si="12"/>
        <v>0.26513131313131311</v>
      </c>
      <c r="Q20" s="32">
        <f t="shared" si="12"/>
        <v>0.26513131313131311</v>
      </c>
      <c r="R20" s="32">
        <f t="shared" si="12"/>
        <v>0.26513131313131311</v>
      </c>
      <c r="S20" s="32">
        <f t="shared" si="12"/>
        <v>0.26513131313131311</v>
      </c>
      <c r="T20" s="32">
        <f t="shared" si="12"/>
        <v>0.26513131313131311</v>
      </c>
      <c r="U20" s="32">
        <f t="shared" si="12"/>
        <v>0.26513131313131311</v>
      </c>
      <c r="V20" s="32">
        <f t="shared" si="12"/>
        <v>0.26513131313131311</v>
      </c>
      <c r="W20" s="32">
        <f t="shared" si="12"/>
        <v>0.26513131313131311</v>
      </c>
      <c r="X20" s="32">
        <f t="shared" si="12"/>
        <v>0.26513131313131311</v>
      </c>
      <c r="Y20" s="32">
        <f t="shared" si="12"/>
        <v>0.26513131313131311</v>
      </c>
      <c r="Z20" s="32">
        <f t="shared" si="12"/>
        <v>0.26513131313131311</v>
      </c>
      <c r="AA20" s="32">
        <f t="shared" si="12"/>
        <v>0.26513131313131311</v>
      </c>
      <c r="AB20" s="32">
        <f t="shared" si="12"/>
        <v>0.26513131313131311</v>
      </c>
      <c r="AC20" s="32">
        <f t="shared" si="12"/>
        <v>0.26513131313131311</v>
      </c>
      <c r="AD20" s="32">
        <f t="shared" si="12"/>
        <v>0.26513131313131311</v>
      </c>
      <c r="AE20" s="32">
        <f t="shared" si="12"/>
        <v>0.26513131313131311</v>
      </c>
      <c r="AF20" s="32">
        <f t="shared" si="12"/>
        <v>0.26513131313131311</v>
      </c>
      <c r="AG20" s="33">
        <f t="shared" si="12"/>
        <v>0.26513131313131316</v>
      </c>
    </row>
    <row r="21" spans="1:33" x14ac:dyDescent="0.3">
      <c r="A21" s="3"/>
      <c r="B21" s="3"/>
      <c r="C21" s="3"/>
      <c r="D21" s="3"/>
      <c r="E21" s="2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27"/>
    </row>
    <row r="22" spans="1:33" x14ac:dyDescent="0.3">
      <c r="A22" s="7" t="s">
        <v>6</v>
      </c>
      <c r="B22" s="37">
        <f t="shared" ref="B22:AG22" si="13">B4-B19</f>
        <v>325928.96000000002</v>
      </c>
      <c r="C22" s="37">
        <f t="shared" si="13"/>
        <v>325928.96000000002</v>
      </c>
      <c r="D22" s="37">
        <f t="shared" si="13"/>
        <v>325928.96000000002</v>
      </c>
      <c r="E22" s="37">
        <f t="shared" si="13"/>
        <v>325928.96000000002</v>
      </c>
      <c r="F22" s="37">
        <f t="shared" si="13"/>
        <v>325928.96000000002</v>
      </c>
      <c r="G22" s="37">
        <f t="shared" si="13"/>
        <v>325928.96000000002</v>
      </c>
      <c r="H22" s="37">
        <f t="shared" si="13"/>
        <v>325928.96000000002</v>
      </c>
      <c r="I22" s="37">
        <f t="shared" si="13"/>
        <v>325928.96000000002</v>
      </c>
      <c r="J22" s="37">
        <f t="shared" si="13"/>
        <v>325928.96000000002</v>
      </c>
      <c r="K22" s="37">
        <f t="shared" si="13"/>
        <v>325928.96000000002</v>
      </c>
      <c r="L22" s="37">
        <f t="shared" si="13"/>
        <v>325928.96000000002</v>
      </c>
      <c r="M22" s="37">
        <f t="shared" si="13"/>
        <v>325928.96000000002</v>
      </c>
      <c r="N22" s="37">
        <f t="shared" si="13"/>
        <v>325928.96000000002</v>
      </c>
      <c r="O22" s="37">
        <f t="shared" si="13"/>
        <v>325928.96000000002</v>
      </c>
      <c r="P22" s="37">
        <f t="shared" si="13"/>
        <v>325928.96000000002</v>
      </c>
      <c r="Q22" s="37">
        <f t="shared" si="13"/>
        <v>325928.96000000002</v>
      </c>
      <c r="R22" s="37">
        <f t="shared" si="13"/>
        <v>325928.96000000002</v>
      </c>
      <c r="S22" s="37">
        <f t="shared" si="13"/>
        <v>325928.96000000002</v>
      </c>
      <c r="T22" s="37">
        <f t="shared" si="13"/>
        <v>325928.96000000002</v>
      </c>
      <c r="U22" s="37">
        <f t="shared" si="13"/>
        <v>325928.96000000002</v>
      </c>
      <c r="V22" s="37">
        <f t="shared" si="13"/>
        <v>325928.96000000002</v>
      </c>
      <c r="W22" s="37">
        <f t="shared" si="13"/>
        <v>325928.96000000002</v>
      </c>
      <c r="X22" s="37">
        <f t="shared" si="13"/>
        <v>325928.96000000002</v>
      </c>
      <c r="Y22" s="37">
        <f t="shared" si="13"/>
        <v>325928.96000000002</v>
      </c>
      <c r="Z22" s="37">
        <f t="shared" si="13"/>
        <v>325928.96000000002</v>
      </c>
      <c r="AA22" s="37">
        <f t="shared" si="13"/>
        <v>325928.96000000002</v>
      </c>
      <c r="AB22" s="37">
        <f t="shared" si="13"/>
        <v>325928.96000000002</v>
      </c>
      <c r="AC22" s="37">
        <f t="shared" si="13"/>
        <v>325928.96000000002</v>
      </c>
      <c r="AD22" s="37">
        <f t="shared" si="13"/>
        <v>325928.96000000002</v>
      </c>
      <c r="AE22" s="37">
        <f t="shared" si="13"/>
        <v>325928.96000000002</v>
      </c>
      <c r="AF22" s="37">
        <f t="shared" si="13"/>
        <v>325928.96000000002</v>
      </c>
      <c r="AG22" s="37">
        <f t="shared" si="13"/>
        <v>10103797.76</v>
      </c>
    </row>
    <row r="23" spans="1:33" x14ac:dyDescent="0.3">
      <c r="A23" s="12" t="s">
        <v>7</v>
      </c>
      <c r="B23" s="32">
        <f t="shared" ref="B23:AG23" si="14">B22/B4</f>
        <v>0.73486868686868689</v>
      </c>
      <c r="C23" s="32">
        <f t="shared" si="14"/>
        <v>0.73486868686868689</v>
      </c>
      <c r="D23" s="32">
        <f t="shared" si="14"/>
        <v>0.73486868686868689</v>
      </c>
      <c r="E23" s="32">
        <f t="shared" si="14"/>
        <v>0.73486868686868689</v>
      </c>
      <c r="F23" s="32">
        <f t="shared" si="14"/>
        <v>0.73486868686868689</v>
      </c>
      <c r="G23" s="32">
        <f t="shared" si="14"/>
        <v>0.73486868686868689</v>
      </c>
      <c r="H23" s="32">
        <f t="shared" si="14"/>
        <v>0.73486868686868689</v>
      </c>
      <c r="I23" s="32">
        <f t="shared" si="14"/>
        <v>0.73486868686868689</v>
      </c>
      <c r="J23" s="32">
        <f t="shared" si="14"/>
        <v>0.73486868686868689</v>
      </c>
      <c r="K23" s="32">
        <f t="shared" si="14"/>
        <v>0.73486868686868689</v>
      </c>
      <c r="L23" s="32">
        <f t="shared" si="14"/>
        <v>0.73486868686868689</v>
      </c>
      <c r="M23" s="32">
        <f t="shared" si="14"/>
        <v>0.73486868686868689</v>
      </c>
      <c r="N23" s="32">
        <f t="shared" si="14"/>
        <v>0.73486868686868689</v>
      </c>
      <c r="O23" s="32">
        <f t="shared" si="14"/>
        <v>0.73486868686868689</v>
      </c>
      <c r="P23" s="32">
        <f t="shared" si="14"/>
        <v>0.73486868686868689</v>
      </c>
      <c r="Q23" s="32">
        <f t="shared" si="14"/>
        <v>0.73486868686868689</v>
      </c>
      <c r="R23" s="32">
        <f t="shared" si="14"/>
        <v>0.73486868686868689</v>
      </c>
      <c r="S23" s="32">
        <f t="shared" si="14"/>
        <v>0.73486868686868689</v>
      </c>
      <c r="T23" s="32">
        <f t="shared" si="14"/>
        <v>0.73486868686868689</v>
      </c>
      <c r="U23" s="32">
        <f t="shared" si="14"/>
        <v>0.73486868686868689</v>
      </c>
      <c r="V23" s="32">
        <f t="shared" si="14"/>
        <v>0.73486868686868689</v>
      </c>
      <c r="W23" s="32">
        <f t="shared" si="14"/>
        <v>0.73486868686868689</v>
      </c>
      <c r="X23" s="32">
        <f t="shared" si="14"/>
        <v>0.73486868686868689</v>
      </c>
      <c r="Y23" s="32">
        <f t="shared" si="14"/>
        <v>0.73486868686868689</v>
      </c>
      <c r="Z23" s="32">
        <f t="shared" si="14"/>
        <v>0.73486868686868689</v>
      </c>
      <c r="AA23" s="32">
        <f t="shared" si="14"/>
        <v>0.73486868686868689</v>
      </c>
      <c r="AB23" s="32">
        <f t="shared" si="14"/>
        <v>0.73486868686868689</v>
      </c>
      <c r="AC23" s="32">
        <f t="shared" si="14"/>
        <v>0.73486868686868689</v>
      </c>
      <c r="AD23" s="32">
        <f t="shared" si="14"/>
        <v>0.73486868686868689</v>
      </c>
      <c r="AE23" s="32">
        <f t="shared" si="14"/>
        <v>0.73486868686868689</v>
      </c>
      <c r="AF23" s="32">
        <f t="shared" si="14"/>
        <v>0.73486868686868689</v>
      </c>
      <c r="AG23" s="33">
        <f t="shared" si="14"/>
        <v>0.73486868686868689</v>
      </c>
    </row>
    <row r="24" spans="1:3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7"/>
    </row>
    <row r="25" spans="1:33" x14ac:dyDescent="0.3">
      <c r="A25" s="7" t="s">
        <v>8</v>
      </c>
      <c r="B25" s="48">
        <f t="shared" ref="B25:AF25" si="15">B26+B32</f>
        <v>1920000</v>
      </c>
      <c r="C25" s="48">
        <f t="shared" si="15"/>
        <v>2000</v>
      </c>
      <c r="D25" s="48">
        <f t="shared" si="15"/>
        <v>2000</v>
      </c>
      <c r="E25" s="48">
        <f t="shared" si="15"/>
        <v>2000</v>
      </c>
      <c r="F25" s="48">
        <f t="shared" si="15"/>
        <v>2000</v>
      </c>
      <c r="G25" s="48">
        <f t="shared" si="15"/>
        <v>2000</v>
      </c>
      <c r="H25" s="48">
        <f t="shared" si="15"/>
        <v>2000</v>
      </c>
      <c r="I25" s="48">
        <f t="shared" si="15"/>
        <v>2000</v>
      </c>
      <c r="J25" s="48">
        <f t="shared" si="15"/>
        <v>2000</v>
      </c>
      <c r="K25" s="48">
        <f t="shared" si="15"/>
        <v>2000</v>
      </c>
      <c r="L25" s="48">
        <f t="shared" si="15"/>
        <v>2000</v>
      </c>
      <c r="M25" s="48">
        <f t="shared" si="15"/>
        <v>6470</v>
      </c>
      <c r="N25" s="48">
        <f t="shared" si="15"/>
        <v>4990</v>
      </c>
      <c r="O25" s="48">
        <f t="shared" si="15"/>
        <v>6490</v>
      </c>
      <c r="P25" s="48">
        <f t="shared" si="15"/>
        <v>4990</v>
      </c>
      <c r="Q25" s="48">
        <f t="shared" si="15"/>
        <v>1910000</v>
      </c>
      <c r="R25" s="48">
        <f t="shared" si="15"/>
        <v>2000</v>
      </c>
      <c r="S25" s="48">
        <f t="shared" si="15"/>
        <v>2000</v>
      </c>
      <c r="T25" s="48">
        <f t="shared" si="15"/>
        <v>2000</v>
      </c>
      <c r="U25" s="48">
        <f t="shared" si="15"/>
        <v>2000</v>
      </c>
      <c r="V25" s="48">
        <f t="shared" si="15"/>
        <v>2000</v>
      </c>
      <c r="W25" s="48">
        <f t="shared" si="15"/>
        <v>2000</v>
      </c>
      <c r="X25" s="48">
        <f t="shared" si="15"/>
        <v>2000</v>
      </c>
      <c r="Y25" s="48">
        <f t="shared" si="15"/>
        <v>2000</v>
      </c>
      <c r="Z25" s="48">
        <f t="shared" si="15"/>
        <v>2000</v>
      </c>
      <c r="AA25" s="48">
        <f t="shared" si="15"/>
        <v>2000</v>
      </c>
      <c r="AB25" s="48">
        <f t="shared" si="15"/>
        <v>2000</v>
      </c>
      <c r="AC25" s="48">
        <f t="shared" si="15"/>
        <v>54805.440000000002</v>
      </c>
      <c r="AD25" s="48">
        <f t="shared" si="15"/>
        <v>2000</v>
      </c>
      <c r="AE25" s="48">
        <f t="shared" si="15"/>
        <v>2000</v>
      </c>
      <c r="AF25" s="48">
        <f t="shared" si="15"/>
        <v>119000</v>
      </c>
      <c r="AG25" s="48">
        <f>SUM(B25:AF25)</f>
        <v>4072745.44</v>
      </c>
    </row>
    <row r="26" spans="1:33" x14ac:dyDescent="0.3">
      <c r="A26" s="15" t="s">
        <v>10</v>
      </c>
      <c r="B26" s="16">
        <f>SUM(B27:B30)</f>
        <v>2000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SUM(AF27:AF30)</f>
        <v>117000</v>
      </c>
      <c r="AG26" s="42">
        <f>SUM(B26:AF26)</f>
        <v>119000</v>
      </c>
    </row>
    <row r="27" spans="1:33" x14ac:dyDescent="0.3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4">
        <v>117000</v>
      </c>
      <c r="AG27" s="61">
        <f>SUM(B27:AF27)</f>
        <v>117000</v>
      </c>
    </row>
    <row r="28" spans="1:33" x14ac:dyDescent="0.3">
      <c r="A28" s="3" t="s">
        <v>12</v>
      </c>
      <c r="B28" s="22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1">
        <f>SUM(B28:AF28)</f>
        <v>2000</v>
      </c>
    </row>
    <row r="29" spans="1:33" x14ac:dyDescent="0.3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7"/>
    </row>
    <row r="30" spans="1:33" x14ac:dyDescent="0.3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7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7"/>
    </row>
    <row r="32" spans="1:33" x14ac:dyDescent="0.3">
      <c r="A32" s="15" t="s">
        <v>15</v>
      </c>
      <c r="B32" s="16">
        <f>SUM(B33:B38)</f>
        <v>1918000</v>
      </c>
      <c r="C32" s="16">
        <f t="shared" ref="C32:AF32" si="16">SUM(C33:C38)</f>
        <v>2000</v>
      </c>
      <c r="D32" s="16">
        <f t="shared" si="16"/>
        <v>2000</v>
      </c>
      <c r="E32" s="16">
        <f t="shared" si="16"/>
        <v>2000</v>
      </c>
      <c r="F32" s="16">
        <f t="shared" si="16"/>
        <v>2000</v>
      </c>
      <c r="G32" s="16">
        <f t="shared" si="16"/>
        <v>2000</v>
      </c>
      <c r="H32" s="16">
        <f t="shared" si="16"/>
        <v>2000</v>
      </c>
      <c r="I32" s="16">
        <f t="shared" si="16"/>
        <v>2000</v>
      </c>
      <c r="J32" s="16">
        <f t="shared" si="16"/>
        <v>2000</v>
      </c>
      <c r="K32" s="16">
        <f t="shared" si="16"/>
        <v>2000</v>
      </c>
      <c r="L32" s="16">
        <f t="shared" si="16"/>
        <v>2000</v>
      </c>
      <c r="M32" s="16">
        <f t="shared" si="16"/>
        <v>6470</v>
      </c>
      <c r="N32" s="16">
        <f t="shared" si="16"/>
        <v>4990</v>
      </c>
      <c r="O32" s="16">
        <f t="shared" si="16"/>
        <v>6490</v>
      </c>
      <c r="P32" s="16">
        <f t="shared" si="16"/>
        <v>4990</v>
      </c>
      <c r="Q32" s="16">
        <f t="shared" si="16"/>
        <v>1910000</v>
      </c>
      <c r="R32" s="16">
        <f t="shared" si="16"/>
        <v>2000</v>
      </c>
      <c r="S32" s="16">
        <f t="shared" si="16"/>
        <v>2000</v>
      </c>
      <c r="T32" s="16">
        <f t="shared" si="16"/>
        <v>2000</v>
      </c>
      <c r="U32" s="16">
        <f>SUM(U33:U38)</f>
        <v>2000</v>
      </c>
      <c r="V32" s="16">
        <f t="shared" si="16"/>
        <v>2000</v>
      </c>
      <c r="W32" s="16">
        <f t="shared" si="16"/>
        <v>2000</v>
      </c>
      <c r="X32" s="16">
        <f t="shared" si="16"/>
        <v>2000</v>
      </c>
      <c r="Y32" s="16">
        <f t="shared" si="16"/>
        <v>2000</v>
      </c>
      <c r="Z32" s="16">
        <f t="shared" si="16"/>
        <v>2000</v>
      </c>
      <c r="AA32" s="16">
        <f t="shared" si="16"/>
        <v>2000</v>
      </c>
      <c r="AB32" s="16">
        <f t="shared" si="16"/>
        <v>2000</v>
      </c>
      <c r="AC32" s="16">
        <f t="shared" si="16"/>
        <v>54805.440000000002</v>
      </c>
      <c r="AD32" s="16">
        <f t="shared" si="16"/>
        <v>2000</v>
      </c>
      <c r="AE32" s="16">
        <f t="shared" si="16"/>
        <v>2000</v>
      </c>
      <c r="AF32" s="16">
        <f t="shared" si="16"/>
        <v>2000</v>
      </c>
      <c r="AG32" s="42">
        <f>SUM(B32:AF32)</f>
        <v>3953745.44</v>
      </c>
    </row>
    <row r="33" spans="1:33" x14ac:dyDescent="0.3">
      <c r="A33" s="3" t="s">
        <v>16</v>
      </c>
      <c r="B33" s="18">
        <v>1908000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2">
        <v>1908000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 t="s">
        <v>39</v>
      </c>
      <c r="AG33" s="61">
        <f>SUM(B33:AF33)</f>
        <v>3816000</v>
      </c>
    </row>
    <row r="34" spans="1:33" x14ac:dyDescent="0.3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58"/>
      <c r="Z34" s="3"/>
      <c r="AA34" s="3"/>
      <c r="AB34" s="3"/>
      <c r="AC34" s="74">
        <v>52805.440000000002</v>
      </c>
      <c r="AD34" s="3"/>
      <c r="AE34" s="3"/>
      <c r="AF34" s="3" t="s">
        <v>39</v>
      </c>
      <c r="AG34" s="61">
        <f>SUM(B34:AF34)</f>
        <v>52805.440000000002</v>
      </c>
    </row>
    <row r="35" spans="1:33" x14ac:dyDescent="0.3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8">
        <v>4470</v>
      </c>
      <c r="N35" s="18">
        <v>1490</v>
      </c>
      <c r="O35" s="18">
        <v>1490</v>
      </c>
      <c r="P35" s="18">
        <v>1490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61">
        <f>SUM(B35:AF35)</f>
        <v>8940</v>
      </c>
    </row>
    <row r="36" spans="1:33" x14ac:dyDescent="0.3">
      <c r="A36" s="3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62"/>
      <c r="N36" s="62"/>
      <c r="O36" s="62"/>
      <c r="P36" s="6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27"/>
    </row>
    <row r="37" spans="1:33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8">
        <v>1500</v>
      </c>
      <c r="O37" s="18">
        <v>3000</v>
      </c>
      <c r="P37" s="18">
        <v>1500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61">
        <f>SUM(B37:AF37)</f>
        <v>6000</v>
      </c>
    </row>
    <row r="38" spans="1:33" x14ac:dyDescent="0.3">
      <c r="A38" s="3" t="s">
        <v>21</v>
      </c>
      <c r="B38" s="22">
        <v>10000</v>
      </c>
      <c r="C38" s="22">
        <v>2000</v>
      </c>
      <c r="D38" s="22">
        <v>2000</v>
      </c>
      <c r="E38" s="22">
        <v>2000</v>
      </c>
      <c r="F38" s="22">
        <v>2000</v>
      </c>
      <c r="G38" s="22">
        <v>2000</v>
      </c>
      <c r="H38" s="22">
        <v>2000</v>
      </c>
      <c r="I38" s="22">
        <v>2000</v>
      </c>
      <c r="J38" s="22">
        <v>2000</v>
      </c>
      <c r="K38" s="22">
        <v>2000</v>
      </c>
      <c r="L38" s="22">
        <v>2000</v>
      </c>
      <c r="M38" s="22">
        <v>2000</v>
      </c>
      <c r="N38" s="22">
        <v>2000</v>
      </c>
      <c r="O38" s="22">
        <v>2000</v>
      </c>
      <c r="P38" s="22">
        <v>2000</v>
      </c>
      <c r="Q38" s="22">
        <v>2000</v>
      </c>
      <c r="R38" s="22">
        <v>2000</v>
      </c>
      <c r="S38" s="22">
        <v>2000</v>
      </c>
      <c r="T38" s="22">
        <v>2000</v>
      </c>
      <c r="U38" s="22">
        <v>2000</v>
      </c>
      <c r="V38" s="22">
        <v>2000</v>
      </c>
      <c r="W38" s="22">
        <v>2000</v>
      </c>
      <c r="X38" s="22">
        <v>2000</v>
      </c>
      <c r="Y38" s="22">
        <v>2000</v>
      </c>
      <c r="Z38" s="22">
        <v>2000</v>
      </c>
      <c r="AA38" s="22">
        <v>2000</v>
      </c>
      <c r="AB38" s="22">
        <v>2000</v>
      </c>
      <c r="AC38" s="22">
        <v>2000</v>
      </c>
      <c r="AD38" s="22">
        <v>2000</v>
      </c>
      <c r="AE38" s="22">
        <v>2000</v>
      </c>
      <c r="AF38" s="22">
        <v>2000</v>
      </c>
      <c r="AG38" s="23">
        <f>SUM(B38:AF38)</f>
        <v>70000</v>
      </c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27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7"/>
    </row>
    <row r="41" spans="1:33" x14ac:dyDescent="0.3">
      <c r="A41" s="10" t="s">
        <v>22</v>
      </c>
      <c r="B41" s="71">
        <f t="shared" ref="B41:AF41" si="17">B22-B25</f>
        <v>-1594071.04</v>
      </c>
      <c r="C41" s="71">
        <f t="shared" si="17"/>
        <v>323928.96000000002</v>
      </c>
      <c r="D41" s="71">
        <f t="shared" si="17"/>
        <v>323928.96000000002</v>
      </c>
      <c r="E41" s="71">
        <f t="shared" si="17"/>
        <v>323928.96000000002</v>
      </c>
      <c r="F41" s="71">
        <f t="shared" si="17"/>
        <v>323928.96000000002</v>
      </c>
      <c r="G41" s="71">
        <f t="shared" si="17"/>
        <v>323928.96000000002</v>
      </c>
      <c r="H41" s="71">
        <f t="shared" si="17"/>
        <v>323928.96000000002</v>
      </c>
      <c r="I41" s="71">
        <f t="shared" si="17"/>
        <v>323928.96000000002</v>
      </c>
      <c r="J41" s="71">
        <f t="shared" si="17"/>
        <v>323928.96000000002</v>
      </c>
      <c r="K41" s="71">
        <f t="shared" si="17"/>
        <v>323928.96000000002</v>
      </c>
      <c r="L41" s="71">
        <f t="shared" si="17"/>
        <v>323928.96000000002</v>
      </c>
      <c r="M41" s="71">
        <f t="shared" si="17"/>
        <v>319458.96000000002</v>
      </c>
      <c r="N41" s="71">
        <f t="shared" si="17"/>
        <v>320938.96000000002</v>
      </c>
      <c r="O41" s="71">
        <f t="shared" si="17"/>
        <v>319438.96000000002</v>
      </c>
      <c r="P41" s="71">
        <f t="shared" si="17"/>
        <v>320938.96000000002</v>
      </c>
      <c r="Q41" s="71">
        <f t="shared" si="17"/>
        <v>-1584071.04</v>
      </c>
      <c r="R41" s="71">
        <f t="shared" si="17"/>
        <v>323928.96000000002</v>
      </c>
      <c r="S41" s="71">
        <f t="shared" si="17"/>
        <v>323928.96000000002</v>
      </c>
      <c r="T41" s="71">
        <f t="shared" si="17"/>
        <v>323928.96000000002</v>
      </c>
      <c r="U41" s="71">
        <f t="shared" si="17"/>
        <v>323928.96000000002</v>
      </c>
      <c r="V41" s="71">
        <f t="shared" si="17"/>
        <v>323928.96000000002</v>
      </c>
      <c r="W41" s="71">
        <f t="shared" si="17"/>
        <v>323928.96000000002</v>
      </c>
      <c r="X41" s="71">
        <f t="shared" si="17"/>
        <v>323928.96000000002</v>
      </c>
      <c r="Y41" s="71">
        <f t="shared" si="17"/>
        <v>323928.96000000002</v>
      </c>
      <c r="Z41" s="71">
        <f t="shared" si="17"/>
        <v>323928.96000000002</v>
      </c>
      <c r="AA41" s="71">
        <f t="shared" si="17"/>
        <v>323928.96000000002</v>
      </c>
      <c r="AB41" s="71">
        <f t="shared" si="17"/>
        <v>323928.96000000002</v>
      </c>
      <c r="AC41" s="47">
        <f t="shared" si="17"/>
        <v>271123.52</v>
      </c>
      <c r="AD41" s="71">
        <f t="shared" si="17"/>
        <v>323928.96000000002</v>
      </c>
      <c r="AE41" s="71">
        <f t="shared" si="17"/>
        <v>323928.96000000002</v>
      </c>
      <c r="AF41" s="71">
        <f t="shared" si="17"/>
        <v>206928.96000000002</v>
      </c>
      <c r="AG41" s="71">
        <f>AG22-AG25</f>
        <v>6031052.3200000003</v>
      </c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27"/>
    </row>
    <row r="43" spans="1:33" x14ac:dyDescent="0.3">
      <c r="A43" s="7" t="s">
        <v>23</v>
      </c>
      <c r="B43" s="48">
        <f t="shared" ref="B43:AF43" si="18">SUM(B44:B47)</f>
        <v>26611.200000000001</v>
      </c>
      <c r="C43" s="48">
        <f t="shared" si="18"/>
        <v>26611.200000000001</v>
      </c>
      <c r="D43" s="48">
        <f t="shared" si="18"/>
        <v>26611.200000000001</v>
      </c>
      <c r="E43" s="48">
        <f t="shared" si="18"/>
        <v>26611.200000000001</v>
      </c>
      <c r="F43" s="48">
        <f t="shared" si="18"/>
        <v>26611.200000000001</v>
      </c>
      <c r="G43" s="48">
        <f t="shared" si="18"/>
        <v>26611.200000000001</v>
      </c>
      <c r="H43" s="48">
        <f t="shared" si="18"/>
        <v>26611.200000000001</v>
      </c>
      <c r="I43" s="48">
        <f t="shared" si="18"/>
        <v>26611.200000000001</v>
      </c>
      <c r="J43" s="48">
        <f t="shared" si="18"/>
        <v>26611.200000000001</v>
      </c>
      <c r="K43" s="48">
        <f t="shared" si="18"/>
        <v>26611.200000000001</v>
      </c>
      <c r="L43" s="48">
        <f t="shared" si="18"/>
        <v>26611.200000000001</v>
      </c>
      <c r="M43" s="48">
        <f t="shared" si="18"/>
        <v>26611.200000000001</v>
      </c>
      <c r="N43" s="48">
        <f t="shared" si="18"/>
        <v>26611.200000000001</v>
      </c>
      <c r="O43" s="48">
        <f t="shared" si="18"/>
        <v>26611.200000000001</v>
      </c>
      <c r="P43" s="48">
        <f t="shared" si="18"/>
        <v>26611.200000000001</v>
      </c>
      <c r="Q43" s="48">
        <f t="shared" si="18"/>
        <v>26611.200000000001</v>
      </c>
      <c r="R43" s="48">
        <f t="shared" si="18"/>
        <v>26611.200000000001</v>
      </c>
      <c r="S43" s="48">
        <f t="shared" si="18"/>
        <v>26611.200000000001</v>
      </c>
      <c r="T43" s="48">
        <f t="shared" si="18"/>
        <v>26611.200000000001</v>
      </c>
      <c r="U43" s="48">
        <f t="shared" si="18"/>
        <v>26611.200000000001</v>
      </c>
      <c r="V43" s="48">
        <f t="shared" si="18"/>
        <v>26611.200000000001</v>
      </c>
      <c r="W43" s="48">
        <f t="shared" si="18"/>
        <v>26611.200000000001</v>
      </c>
      <c r="X43" s="48">
        <f t="shared" si="18"/>
        <v>26611.200000000001</v>
      </c>
      <c r="Y43" s="48">
        <f t="shared" si="18"/>
        <v>26611.200000000001</v>
      </c>
      <c r="Z43" s="48">
        <f t="shared" si="18"/>
        <v>26611.200000000001</v>
      </c>
      <c r="AA43" s="48">
        <f t="shared" si="18"/>
        <v>26611.200000000001</v>
      </c>
      <c r="AB43" s="48">
        <f t="shared" si="18"/>
        <v>26611.200000000001</v>
      </c>
      <c r="AC43" s="48">
        <f t="shared" si="18"/>
        <v>789811.19999999995</v>
      </c>
      <c r="AD43" s="48">
        <f t="shared" si="18"/>
        <v>26611.200000000001</v>
      </c>
      <c r="AE43" s="48">
        <f t="shared" si="18"/>
        <v>26611.200000000001</v>
      </c>
      <c r="AF43" s="48">
        <f t="shared" si="18"/>
        <v>26611.200000000001</v>
      </c>
      <c r="AG43" s="48">
        <f>SUM(B43:AF43)</f>
        <v>1588147.1999999995</v>
      </c>
    </row>
    <row r="44" spans="1:33" x14ac:dyDescent="0.3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27"/>
    </row>
    <row r="45" spans="1:33" x14ac:dyDescent="0.3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8">
        <v>763200</v>
      </c>
      <c r="AD45" s="3"/>
      <c r="AE45" s="3"/>
      <c r="AF45" s="3"/>
      <c r="AG45" s="61">
        <f>SUM(B45:AF45)</f>
        <v>763200</v>
      </c>
    </row>
    <row r="46" spans="1:33" x14ac:dyDescent="0.3">
      <c r="A46" s="3" t="s">
        <v>24</v>
      </c>
      <c r="B46" s="18">
        <f>6%*B4</f>
        <v>26611.200000000001</v>
      </c>
      <c r="C46" s="18">
        <f>6%*C4</f>
        <v>26611.200000000001</v>
      </c>
      <c r="D46" s="18">
        <f>6%*D4</f>
        <v>26611.200000000001</v>
      </c>
      <c r="E46" s="18">
        <f>6%*E4</f>
        <v>26611.200000000001</v>
      </c>
      <c r="F46" s="18">
        <f>6%*F4</f>
        <v>26611.200000000001</v>
      </c>
      <c r="G46" s="18">
        <f>6%*G4</f>
        <v>26611.200000000001</v>
      </c>
      <c r="H46" s="18">
        <f>6%*H4</f>
        <v>26611.200000000001</v>
      </c>
      <c r="I46" s="18">
        <f>6%*I4</f>
        <v>26611.200000000001</v>
      </c>
      <c r="J46" s="18">
        <f>6%*J4</f>
        <v>26611.200000000001</v>
      </c>
      <c r="K46" s="18">
        <f>6%*K4</f>
        <v>26611.200000000001</v>
      </c>
      <c r="L46" s="18">
        <f>6%*L4</f>
        <v>26611.200000000001</v>
      </c>
      <c r="M46" s="18">
        <f>6%*M4</f>
        <v>26611.200000000001</v>
      </c>
      <c r="N46" s="18">
        <f>6%*N4</f>
        <v>26611.200000000001</v>
      </c>
      <c r="O46" s="18">
        <f>6%*O4</f>
        <v>26611.200000000001</v>
      </c>
      <c r="P46" s="18">
        <f>6%*P4</f>
        <v>26611.200000000001</v>
      </c>
      <c r="Q46" s="18">
        <f>6%*Q4</f>
        <v>26611.200000000001</v>
      </c>
      <c r="R46" s="18">
        <f>6%*R4</f>
        <v>26611.200000000001</v>
      </c>
      <c r="S46" s="18">
        <f>6%*S4</f>
        <v>26611.200000000001</v>
      </c>
      <c r="T46" s="18">
        <f>6%*T4</f>
        <v>26611.200000000001</v>
      </c>
      <c r="U46" s="18">
        <f>6%*U4</f>
        <v>26611.200000000001</v>
      </c>
      <c r="V46" s="18">
        <f>6%*V4</f>
        <v>26611.200000000001</v>
      </c>
      <c r="W46" s="18">
        <f>6%*W4</f>
        <v>26611.200000000001</v>
      </c>
      <c r="X46" s="18">
        <f>6%*X4</f>
        <v>26611.200000000001</v>
      </c>
      <c r="Y46" s="18">
        <f>6%*Y4</f>
        <v>26611.200000000001</v>
      </c>
      <c r="Z46" s="18">
        <f>6%*Z4</f>
        <v>26611.200000000001</v>
      </c>
      <c r="AA46" s="18">
        <f>6%*AA4</f>
        <v>26611.200000000001</v>
      </c>
      <c r="AB46" s="18">
        <f>6%*AB4</f>
        <v>26611.200000000001</v>
      </c>
      <c r="AC46" s="18">
        <f>6%*AC4</f>
        <v>26611.200000000001</v>
      </c>
      <c r="AD46" s="18">
        <f>6%*AD4</f>
        <v>26611.200000000001</v>
      </c>
      <c r="AE46" s="18">
        <f>6%*AE4</f>
        <v>26611.200000000001</v>
      </c>
      <c r="AF46" s="18">
        <f>6%*AF4</f>
        <v>26611.200000000001</v>
      </c>
      <c r="AG46" s="61">
        <f>SUM(B46:AF46)</f>
        <v>824947.1999999996</v>
      </c>
    </row>
    <row r="47" spans="1:33" x14ac:dyDescent="0.3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7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7"/>
    </row>
    <row r="49" spans="1:33" x14ac:dyDescent="0.3">
      <c r="A49" s="10" t="s">
        <v>26</v>
      </c>
      <c r="B49" s="68">
        <f t="shared" ref="B49:AF49" si="19">B41-B43</f>
        <v>-1620682.24</v>
      </c>
      <c r="C49" s="68">
        <f t="shared" si="19"/>
        <v>297317.76000000001</v>
      </c>
      <c r="D49" s="68">
        <f t="shared" si="19"/>
        <v>297317.76000000001</v>
      </c>
      <c r="E49" s="68">
        <f t="shared" si="19"/>
        <v>297317.76000000001</v>
      </c>
      <c r="F49" s="68">
        <f t="shared" si="19"/>
        <v>297317.76000000001</v>
      </c>
      <c r="G49" s="68">
        <f t="shared" si="19"/>
        <v>297317.76000000001</v>
      </c>
      <c r="H49" s="68">
        <f t="shared" si="19"/>
        <v>297317.76000000001</v>
      </c>
      <c r="I49" s="68">
        <f t="shared" si="19"/>
        <v>297317.76000000001</v>
      </c>
      <c r="J49" s="68">
        <f t="shared" si="19"/>
        <v>297317.76000000001</v>
      </c>
      <c r="K49" s="68">
        <f t="shared" si="19"/>
        <v>297317.76000000001</v>
      </c>
      <c r="L49" s="68">
        <f t="shared" si="19"/>
        <v>297317.76000000001</v>
      </c>
      <c r="M49" s="68">
        <f t="shared" si="19"/>
        <v>292847.76</v>
      </c>
      <c r="N49" s="68">
        <f t="shared" si="19"/>
        <v>294327.76</v>
      </c>
      <c r="O49" s="68">
        <f t="shared" si="19"/>
        <v>292827.76</v>
      </c>
      <c r="P49" s="68">
        <f t="shared" si="19"/>
        <v>294327.76</v>
      </c>
      <c r="Q49" s="68">
        <f t="shared" si="19"/>
        <v>-1610682.24</v>
      </c>
      <c r="R49" s="68">
        <f t="shared" si="19"/>
        <v>297317.76000000001</v>
      </c>
      <c r="S49" s="68">
        <f t="shared" si="19"/>
        <v>297317.76000000001</v>
      </c>
      <c r="T49" s="68">
        <f t="shared" si="19"/>
        <v>297317.76000000001</v>
      </c>
      <c r="U49" s="68">
        <f t="shared" si="19"/>
        <v>297317.76000000001</v>
      </c>
      <c r="V49" s="68">
        <f t="shared" si="19"/>
        <v>297317.76000000001</v>
      </c>
      <c r="W49" s="68">
        <f t="shared" si="19"/>
        <v>297317.76000000001</v>
      </c>
      <c r="X49" s="68">
        <f t="shared" si="19"/>
        <v>297317.76000000001</v>
      </c>
      <c r="Y49" s="68">
        <f t="shared" si="19"/>
        <v>297317.76000000001</v>
      </c>
      <c r="Z49" s="68">
        <f t="shared" si="19"/>
        <v>297317.76000000001</v>
      </c>
      <c r="AA49" s="68">
        <f t="shared" si="19"/>
        <v>297317.76000000001</v>
      </c>
      <c r="AB49" s="68">
        <f t="shared" si="19"/>
        <v>297317.76000000001</v>
      </c>
      <c r="AC49" s="68">
        <f t="shared" si="19"/>
        <v>-518687.67999999993</v>
      </c>
      <c r="AD49" s="68">
        <f t="shared" si="19"/>
        <v>297317.76000000001</v>
      </c>
      <c r="AE49" s="68">
        <f t="shared" si="19"/>
        <v>297317.76000000001</v>
      </c>
      <c r="AF49" s="68">
        <f t="shared" si="19"/>
        <v>180317.76</v>
      </c>
      <c r="AG49" s="75">
        <f>SUM(B49:AF49)</f>
        <v>4442905.1199999982</v>
      </c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</sheetData>
  <mergeCells count="3">
    <mergeCell ref="B1:AF1"/>
    <mergeCell ref="AG1:AG2"/>
    <mergeCell ref="B3:AF3"/>
  </mergeCells>
  <conditionalFormatting sqref="B17:AF17 B11:AG11 B12">
    <cfRule type="colorScale" priority="7">
      <colorScale>
        <cfvo type="min"/>
        <cfvo type="max"/>
        <color rgb="FFFFEF9C"/>
        <color rgb="FF63BE7B"/>
      </colorScale>
    </cfRule>
  </conditionalFormatting>
  <conditionalFormatting sqref="B17:AF17">
    <cfRule type="colorScale" priority="6">
      <colorScale>
        <cfvo type="min"/>
        <cfvo type="max"/>
        <color rgb="FFFFEF9C"/>
        <color rgb="FF63BE7B"/>
      </colorScale>
    </cfRule>
  </conditionalFormatting>
  <conditionalFormatting sqref="B12:AG12">
    <cfRule type="colorScale" priority="1">
      <colorScale>
        <cfvo type="min"/>
        <cfvo type="max"/>
        <color rgb="FFFFEF9C"/>
        <color rgb="FF63BE7B"/>
      </colorScale>
    </cfRule>
  </conditionalFormatting>
  <conditionalFormatting sqref="B12:Y12">
    <cfRule type="colorScale" priority="4">
      <colorScale>
        <cfvo type="min"/>
        <cfvo type="max"/>
        <color rgb="FFFFEF9C"/>
        <color rgb="FF63BE7B"/>
      </colorScale>
    </cfRule>
  </conditionalFormatting>
  <conditionalFormatting sqref="B17:AG17">
    <cfRule type="colorScale" priority="3">
      <colorScale>
        <cfvo type="min"/>
        <cfvo type="max"/>
        <color rgb="FFFFEF9C"/>
        <color rgb="FF63BE7B"/>
      </colorScale>
    </cfRule>
  </conditionalFormatting>
  <conditionalFormatting sqref="B11:AG11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ignoredErrors>
    <ignoredError sqref="Z4 B12 Z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Ноя 2022</vt:lpstr>
      <vt:lpstr>Дек 2022</vt:lpstr>
      <vt:lpstr>Январь 2023</vt:lpstr>
      <vt:lpstr>Фев 2023</vt:lpstr>
      <vt:lpstr>Мар 2023</vt:lpstr>
      <vt:lpstr>Апр 2023</vt:lpstr>
      <vt:lpstr>Май 2023</vt:lpstr>
      <vt:lpstr>Июн 2023</vt:lpstr>
      <vt:lpstr>Июл 2023</vt:lpstr>
      <vt:lpstr>Авг 2023</vt:lpstr>
      <vt:lpstr>Сен 2023</vt:lpstr>
      <vt:lpstr>Окт 2023</vt:lpstr>
      <vt:lpstr>Ноя 2023</vt:lpstr>
      <vt:lpstr>Дек 2023</vt:lpstr>
      <vt:lpstr>Янв 2024</vt:lpstr>
      <vt:lpstr>Фев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2022-11-15T13:37:56Z</dcterms:created>
  <dcterms:modified xsi:type="dcterms:W3CDTF">2022-12-12T23:11:04Z</dcterms:modified>
</cp:coreProperties>
</file>