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6225"/>
  </bookViews>
  <sheets>
    <sheet name="Лист1" sheetId="1" r:id="rId1"/>
    <sheet name="Лист2" sheetId="2" r:id="rId2"/>
    <sheet name="Лист3" sheetId="3" r:id="rId3"/>
  </sheets>
  <definedNames>
    <definedName name="Продукты" comment="Себестоимость продуктов">Лист1!$B$6</definedName>
  </definedNames>
  <calcPr calcId="144525"/>
</workbook>
</file>

<file path=xl/calcChain.xml><?xml version="1.0" encoding="utf-8"?>
<calcChain xmlns="http://schemas.openxmlformats.org/spreadsheetml/2006/main">
  <c r="F8" i="1" l="1"/>
  <c r="U13" i="1" l="1"/>
  <c r="Y13" i="1"/>
  <c r="F11" i="1"/>
  <c r="F13" i="1" s="1"/>
  <c r="Y18" i="1"/>
  <c r="Z18" i="1"/>
  <c r="AA18" i="1"/>
  <c r="AB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H18" i="1"/>
  <c r="H19" i="1" s="1"/>
  <c r="W11" i="1"/>
  <c r="W14" i="1" s="1"/>
  <c r="BB7" i="1"/>
  <c r="BC7" i="1"/>
  <c r="BD7" i="1"/>
  <c r="BE7" i="1"/>
  <c r="BF7" i="1"/>
  <c r="BG7" i="1"/>
  <c r="BH7" i="1"/>
  <c r="BI7" i="1"/>
  <c r="BJ7" i="1"/>
  <c r="BK7" i="1"/>
  <c r="BL7" i="1"/>
  <c r="BA7" i="1"/>
  <c r="AP7" i="1"/>
  <c r="AQ7" i="1"/>
  <c r="AR7" i="1"/>
  <c r="AS7" i="1"/>
  <c r="AT7" i="1"/>
  <c r="AU7" i="1"/>
  <c r="AV7" i="1"/>
  <c r="AW7" i="1"/>
  <c r="AX7" i="1"/>
  <c r="AY7" i="1"/>
  <c r="AZ7" i="1"/>
  <c r="AO7" i="1"/>
  <c r="AD7" i="1"/>
  <c r="AE7" i="1"/>
  <c r="AF7" i="1"/>
  <c r="AG7" i="1"/>
  <c r="AH7" i="1"/>
  <c r="AI7" i="1"/>
  <c r="AJ7" i="1"/>
  <c r="AK7" i="1"/>
  <c r="AL7" i="1"/>
  <c r="AM7" i="1"/>
  <c r="AN7" i="1"/>
  <c r="AC7" i="1"/>
  <c r="R7" i="1"/>
  <c r="S7" i="1"/>
  <c r="T7" i="1"/>
  <c r="U7" i="1"/>
  <c r="V7" i="1"/>
  <c r="W7" i="1"/>
  <c r="X7" i="1"/>
  <c r="Y7" i="1"/>
  <c r="Z7" i="1"/>
  <c r="AA7" i="1"/>
  <c r="AB7" i="1"/>
  <c r="Q7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E11" i="1"/>
  <c r="AE13" i="1" s="1"/>
  <c r="AI11" i="1"/>
  <c r="AI13" i="1" s="1"/>
  <c r="AM11" i="1"/>
  <c r="AM13" i="1" s="1"/>
  <c r="AQ11" i="1"/>
  <c r="AQ13" i="1" s="1"/>
  <c r="AU11" i="1"/>
  <c r="AU13" i="1" s="1"/>
  <c r="AY11" i="1"/>
  <c r="AY13" i="1" s="1"/>
  <c r="BC11" i="1"/>
  <c r="BC13" i="1" s="1"/>
  <c r="BG11" i="1"/>
  <c r="BG13" i="1" s="1"/>
  <c r="L8" i="1"/>
  <c r="K8" i="1"/>
  <c r="I8" i="1"/>
  <c r="J8" i="1"/>
  <c r="H8" i="1"/>
  <c r="G8" i="1"/>
  <c r="G6" i="1"/>
  <c r="H6" i="1"/>
  <c r="H11" i="1" s="1"/>
  <c r="H13" i="1" s="1"/>
  <c r="I6" i="1"/>
  <c r="J6" i="1"/>
  <c r="J11" i="1" s="1"/>
  <c r="J14" i="1" s="1"/>
  <c r="J15" i="1" s="1"/>
  <c r="K6" i="1"/>
  <c r="L6" i="1"/>
  <c r="L11" i="1" s="1"/>
  <c r="L13" i="1" s="1"/>
  <c r="M6" i="1"/>
  <c r="N6" i="1"/>
  <c r="N11" i="1" s="1"/>
  <c r="N13" i="1" s="1"/>
  <c r="O6" i="1"/>
  <c r="O11" i="1" s="1"/>
  <c r="O14" i="1" s="1"/>
  <c r="P6" i="1"/>
  <c r="P11" i="1" s="1"/>
  <c r="P13" i="1" s="1"/>
  <c r="Q6" i="1"/>
  <c r="Q11" i="1" s="1"/>
  <c r="Q13" i="1" s="1"/>
  <c r="R6" i="1"/>
  <c r="R11" i="1" s="1"/>
  <c r="R13" i="1" s="1"/>
  <c r="S6" i="1"/>
  <c r="S11" i="1" s="1"/>
  <c r="T6" i="1"/>
  <c r="T11" i="1" s="1"/>
  <c r="T13" i="1" s="1"/>
  <c r="U6" i="1"/>
  <c r="U11" i="1" s="1"/>
  <c r="V6" i="1"/>
  <c r="V11" i="1" s="1"/>
  <c r="V13" i="1" s="1"/>
  <c r="W6" i="1"/>
  <c r="X6" i="1"/>
  <c r="X11" i="1" s="1"/>
  <c r="X13" i="1" s="1"/>
  <c r="Y6" i="1"/>
  <c r="Y11" i="1" s="1"/>
  <c r="Z6" i="1"/>
  <c r="Z11" i="1" s="1"/>
  <c r="Z13" i="1" s="1"/>
  <c r="AA6" i="1"/>
  <c r="AA11" i="1" s="1"/>
  <c r="AB6" i="1"/>
  <c r="AB11" i="1" s="1"/>
  <c r="AB13" i="1" s="1"/>
  <c r="AC6" i="1"/>
  <c r="AD6" i="1"/>
  <c r="AD11" i="1" s="1"/>
  <c r="AD13" i="1" s="1"/>
  <c r="AE6" i="1"/>
  <c r="AF6" i="1"/>
  <c r="AF11" i="1" s="1"/>
  <c r="AF13" i="1" s="1"/>
  <c r="AG6" i="1"/>
  <c r="AH6" i="1"/>
  <c r="AH11" i="1" s="1"/>
  <c r="AH13" i="1" s="1"/>
  <c r="AI6" i="1"/>
  <c r="AJ6" i="1"/>
  <c r="AJ11" i="1" s="1"/>
  <c r="AJ13" i="1" s="1"/>
  <c r="AK6" i="1"/>
  <c r="AL6" i="1"/>
  <c r="AL11" i="1" s="1"/>
  <c r="AL13" i="1" s="1"/>
  <c r="AM6" i="1"/>
  <c r="AN6" i="1"/>
  <c r="AN11" i="1" s="1"/>
  <c r="AN13" i="1" s="1"/>
  <c r="AO6" i="1"/>
  <c r="AP6" i="1"/>
  <c r="AP11" i="1" s="1"/>
  <c r="AP13" i="1" s="1"/>
  <c r="AQ6" i="1"/>
  <c r="AR6" i="1"/>
  <c r="AR11" i="1" s="1"/>
  <c r="AR13" i="1" s="1"/>
  <c r="AS6" i="1"/>
  <c r="AT6" i="1"/>
  <c r="AT11" i="1" s="1"/>
  <c r="AT13" i="1" s="1"/>
  <c r="AU6" i="1"/>
  <c r="AV6" i="1"/>
  <c r="AV11" i="1" s="1"/>
  <c r="AV13" i="1" s="1"/>
  <c r="AW6" i="1"/>
  <c r="AX6" i="1"/>
  <c r="AX11" i="1" s="1"/>
  <c r="AX13" i="1" s="1"/>
  <c r="AY6" i="1"/>
  <c r="AZ6" i="1"/>
  <c r="AZ11" i="1" s="1"/>
  <c r="AZ13" i="1" s="1"/>
  <c r="BA6" i="1"/>
  <c r="BB6" i="1"/>
  <c r="BB11" i="1" s="1"/>
  <c r="BB13" i="1" s="1"/>
  <c r="BC6" i="1"/>
  <c r="BD6" i="1"/>
  <c r="BD11" i="1" s="1"/>
  <c r="BD13" i="1" s="1"/>
  <c r="BE6" i="1"/>
  <c r="BF6" i="1"/>
  <c r="BF11" i="1" s="1"/>
  <c r="BF13" i="1" s="1"/>
  <c r="BG6" i="1"/>
  <c r="BH6" i="1"/>
  <c r="BH11" i="1" s="1"/>
  <c r="BH13" i="1" s="1"/>
  <c r="BI6" i="1"/>
  <c r="BJ6" i="1"/>
  <c r="BJ11" i="1" s="1"/>
  <c r="BJ13" i="1" s="1"/>
  <c r="BK6" i="1"/>
  <c r="BL6" i="1"/>
  <c r="BL11" i="1" s="1"/>
  <c r="BL13" i="1" s="1"/>
  <c r="F6" i="1"/>
  <c r="E6" i="1"/>
  <c r="E11" i="1" s="1"/>
  <c r="M11" i="1" l="1"/>
  <c r="M13" i="1" s="1"/>
  <c r="K11" i="1"/>
  <c r="K14" i="1" s="1"/>
  <c r="K15" i="1" s="1"/>
  <c r="AA14" i="1"/>
  <c r="AA13" i="1"/>
  <c r="S14" i="1"/>
  <c r="S13" i="1"/>
  <c r="K13" i="1"/>
  <c r="I19" i="1"/>
  <c r="J19" i="1" s="1"/>
  <c r="K19" i="1" s="1"/>
  <c r="L19" i="1" s="1"/>
  <c r="M19" i="1" s="1"/>
  <c r="N19" i="1" s="1"/>
  <c r="O19" i="1" s="1"/>
  <c r="P19" i="1" s="1"/>
  <c r="O13" i="1"/>
  <c r="W13" i="1"/>
  <c r="BK11" i="1"/>
  <c r="BK13" i="1" s="1"/>
  <c r="BI11" i="1"/>
  <c r="BI13" i="1" s="1"/>
  <c r="BE11" i="1"/>
  <c r="BE13" i="1" s="1"/>
  <c r="BA11" i="1"/>
  <c r="BA13" i="1" s="1"/>
  <c r="AW11" i="1"/>
  <c r="AW13" i="1" s="1"/>
  <c r="AS11" i="1"/>
  <c r="AS13" i="1" s="1"/>
  <c r="AO11" i="1"/>
  <c r="AO13" i="1" s="1"/>
  <c r="AK11" i="1"/>
  <c r="AK13" i="1" s="1"/>
  <c r="AG11" i="1"/>
  <c r="AG13" i="1" s="1"/>
  <c r="AC11" i="1"/>
  <c r="AC13" i="1" s="1"/>
  <c r="G11" i="1"/>
  <c r="G13" i="1" s="1"/>
  <c r="J13" i="1"/>
  <c r="F14" i="1"/>
  <c r="F15" i="1" s="1"/>
  <c r="F16" i="1" s="1"/>
  <c r="F12" i="1"/>
  <c r="BK14" i="1"/>
  <c r="BI14" i="1"/>
  <c r="BI15" i="1" s="1"/>
  <c r="BI18" i="1" s="1"/>
  <c r="AS14" i="1"/>
  <c r="AS15" i="1" s="1"/>
  <c r="AS18" i="1" s="1"/>
  <c r="AC14" i="1"/>
  <c r="AC15" i="1" s="1"/>
  <c r="AC18" i="1" s="1"/>
  <c r="Y14" i="1"/>
  <c r="Y15" i="1" s="1"/>
  <c r="U14" i="1"/>
  <c r="U15" i="1" s="1"/>
  <c r="Q14" i="1"/>
  <c r="Q15" i="1" s="1"/>
  <c r="M14" i="1"/>
  <c r="M15" i="1" s="1"/>
  <c r="BL14" i="1"/>
  <c r="BL15" i="1" s="1"/>
  <c r="BL18" i="1" s="1"/>
  <c r="BJ14" i="1"/>
  <c r="BJ15" i="1" s="1"/>
  <c r="BJ18" i="1" s="1"/>
  <c r="BH14" i="1"/>
  <c r="BH15" i="1" s="1"/>
  <c r="BH18" i="1" s="1"/>
  <c r="BF14" i="1"/>
  <c r="BF15" i="1" s="1"/>
  <c r="BF18" i="1" s="1"/>
  <c r="BD14" i="1"/>
  <c r="BD15" i="1" s="1"/>
  <c r="BD18" i="1" s="1"/>
  <c r="BB14" i="1"/>
  <c r="BB15" i="1" s="1"/>
  <c r="BB18" i="1" s="1"/>
  <c r="AZ14" i="1"/>
  <c r="AZ15" i="1" s="1"/>
  <c r="AZ18" i="1" s="1"/>
  <c r="AX14" i="1"/>
  <c r="AX15" i="1" s="1"/>
  <c r="AX18" i="1" s="1"/>
  <c r="AV14" i="1"/>
  <c r="AV15" i="1" s="1"/>
  <c r="AV18" i="1" s="1"/>
  <c r="AT14" i="1"/>
  <c r="AT15" i="1" s="1"/>
  <c r="AT18" i="1" s="1"/>
  <c r="AR14" i="1"/>
  <c r="AR15" i="1" s="1"/>
  <c r="AR18" i="1" s="1"/>
  <c r="AP14" i="1"/>
  <c r="AP15" i="1" s="1"/>
  <c r="AP18" i="1" s="1"/>
  <c r="AN14" i="1"/>
  <c r="AN15" i="1" s="1"/>
  <c r="AN18" i="1" s="1"/>
  <c r="AL14" i="1"/>
  <c r="AL15" i="1" s="1"/>
  <c r="AL18" i="1" s="1"/>
  <c r="AJ14" i="1"/>
  <c r="AJ15" i="1" s="1"/>
  <c r="AJ18" i="1" s="1"/>
  <c r="AH14" i="1"/>
  <c r="AH15" i="1" s="1"/>
  <c r="AH18" i="1" s="1"/>
  <c r="AF14" i="1"/>
  <c r="AF15" i="1" s="1"/>
  <c r="AF18" i="1" s="1"/>
  <c r="AD14" i="1"/>
  <c r="AD15" i="1" s="1"/>
  <c r="AD18" i="1" s="1"/>
  <c r="AB14" i="1"/>
  <c r="AB15" i="1" s="1"/>
  <c r="Z14" i="1"/>
  <c r="Z15" i="1" s="1"/>
  <c r="X14" i="1"/>
  <c r="X15" i="1" s="1"/>
  <c r="V14" i="1"/>
  <c r="V15" i="1" s="1"/>
  <c r="T14" i="1"/>
  <c r="T15" i="1" s="1"/>
  <c r="R14" i="1"/>
  <c r="R15" i="1" s="1"/>
  <c r="P14" i="1"/>
  <c r="P15" i="1" s="1"/>
  <c r="N14" i="1"/>
  <c r="N15" i="1" s="1"/>
  <c r="L14" i="1"/>
  <c r="L15" i="1" s="1"/>
  <c r="BG14" i="1"/>
  <c r="BG15" i="1" s="1"/>
  <c r="BG18" i="1" s="1"/>
  <c r="BC14" i="1"/>
  <c r="BC15" i="1" s="1"/>
  <c r="BC18" i="1" s="1"/>
  <c r="AY14" i="1"/>
  <c r="AY15" i="1" s="1"/>
  <c r="AY18" i="1" s="1"/>
  <c r="AU14" i="1"/>
  <c r="AU15" i="1" s="1"/>
  <c r="AU18" i="1" s="1"/>
  <c r="AQ14" i="1"/>
  <c r="AQ15" i="1" s="1"/>
  <c r="AQ18" i="1" s="1"/>
  <c r="AM14" i="1"/>
  <c r="AM15" i="1" s="1"/>
  <c r="AM18" i="1" s="1"/>
  <c r="AI14" i="1"/>
  <c r="AI15" i="1" s="1"/>
  <c r="AI18" i="1" s="1"/>
  <c r="AE14" i="1"/>
  <c r="AE15" i="1" s="1"/>
  <c r="AE18" i="1" s="1"/>
  <c r="H14" i="1"/>
  <c r="H15" i="1" s="1"/>
  <c r="AA15" i="1"/>
  <c r="W15" i="1"/>
  <c r="S15" i="1"/>
  <c r="O15" i="1"/>
  <c r="I11" i="1"/>
  <c r="AK14" i="1" l="1"/>
  <c r="AK15" i="1" s="1"/>
  <c r="AK18" i="1" s="1"/>
  <c r="BA14" i="1"/>
  <c r="BA15" i="1" s="1"/>
  <c r="BA18" i="1" s="1"/>
  <c r="I14" i="1"/>
  <c r="I13" i="1"/>
  <c r="G14" i="1"/>
  <c r="G15" i="1" s="1"/>
  <c r="G16" i="1" s="1"/>
  <c r="H16" i="1" s="1"/>
  <c r="AG14" i="1"/>
  <c r="AG15" i="1" s="1"/>
  <c r="AG18" i="1" s="1"/>
  <c r="AO14" i="1"/>
  <c r="AO15" i="1" s="1"/>
  <c r="AO18" i="1" s="1"/>
  <c r="AW14" i="1"/>
  <c r="AW15" i="1" s="1"/>
  <c r="AW18" i="1" s="1"/>
  <c r="BE14" i="1"/>
  <c r="BE15" i="1" s="1"/>
  <c r="BE18" i="1" s="1"/>
  <c r="BK15" i="1"/>
  <c r="BK18" i="1" s="1"/>
  <c r="G12" i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BG12" i="1" s="1"/>
  <c r="BH12" i="1" s="1"/>
  <c r="BI12" i="1" s="1"/>
  <c r="BJ12" i="1" s="1"/>
  <c r="BK12" i="1" s="1"/>
  <c r="BL12" i="1" s="1"/>
  <c r="Q19" i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P20" i="1"/>
  <c r="I15" i="1"/>
  <c r="I16" i="1" l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  <c r="BF16" i="1" s="1"/>
  <c r="BG16" i="1" s="1"/>
  <c r="BH16" i="1" s="1"/>
  <c r="BI16" i="1" s="1"/>
  <c r="BJ16" i="1" s="1"/>
  <c r="BK16" i="1" s="1"/>
  <c r="BL16" i="1" s="1"/>
  <c r="AB20" i="1"/>
  <c r="AC19" i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N20" i="1" s="1"/>
  <c r="AO19" i="1" l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l="1"/>
  <c r="BB19" i="1" s="1"/>
  <c r="BC19" i="1" s="1"/>
  <c r="BD19" i="1" s="1"/>
  <c r="BE19" i="1" s="1"/>
  <c r="BF19" i="1" s="1"/>
  <c r="BG19" i="1" s="1"/>
  <c r="BH19" i="1" s="1"/>
  <c r="BI19" i="1" s="1"/>
  <c r="BJ19" i="1" s="1"/>
  <c r="BK19" i="1" s="1"/>
  <c r="BL19" i="1" s="1"/>
  <c r="BL20" i="1" s="1"/>
  <c r="AZ20" i="1"/>
</calcChain>
</file>

<file path=xl/comments1.xml><?xml version="1.0" encoding="utf-8"?>
<comments xmlns="http://schemas.openxmlformats.org/spreadsheetml/2006/main">
  <authors>
    <author>Андрей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 xml:space="preserve">коэффициент изменения годовой ставки
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 xml:space="preserve">Со второго по третий месяц
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 xml:space="preserve">С 4го по 6ой месяц
</t>
        </r>
      </text>
    </comment>
    <comment ref="D8" authorId="0">
      <text>
        <r>
          <rPr>
            <sz val="9"/>
            <color indexed="81"/>
            <rFont val="Tahoma"/>
            <family val="2"/>
            <charset val="204"/>
          </rPr>
          <t xml:space="preserve">с 7го месяца и далее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15%от оборота, начиная 4 месяца с открытия - и до полного возврата инвестиций 15 млн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прибыль пополям после полного возвтрата инвестиций</t>
        </r>
      </text>
    </comment>
    <comment ref="AB19" authorId="0">
      <text>
        <r>
          <rPr>
            <sz val="9"/>
            <color indexed="81"/>
            <rFont val="Tahoma"/>
            <family val="2"/>
            <charset val="204"/>
          </rPr>
          <t xml:space="preserve">Полный возврат инвестиций при  недисконтированном подсчёте
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Инвестиционные затраты</t>
        </r>
      </text>
    </comment>
  </commentList>
</comments>
</file>

<file path=xl/sharedStrings.xml><?xml version="1.0" encoding="utf-8"?>
<sst xmlns="http://schemas.openxmlformats.org/spreadsheetml/2006/main" count="17" uniqueCount="17">
  <si>
    <t>Месяц</t>
  </si>
  <si>
    <t>Расходы</t>
  </si>
  <si>
    <t>EBITDA</t>
  </si>
  <si>
    <t>EBITDA %</t>
  </si>
  <si>
    <t>EBITDA нарастающим итогом</t>
  </si>
  <si>
    <t>Налоги</t>
  </si>
  <si>
    <t>Чистая прибыль</t>
  </si>
  <si>
    <t>Чистая прибыль нарастающим итогом</t>
  </si>
  <si>
    <t>Выплаты инвестору</t>
  </si>
  <si>
    <t>Выплаты инвестору нарастающим итогом</t>
  </si>
  <si>
    <t>Выручка, руб</t>
  </si>
  <si>
    <t>Аренда, 15-18% о т/об</t>
  </si>
  <si>
    <t>Оплата труда, 21-23% от т/об</t>
  </si>
  <si>
    <t>Разное, более 20 пунктов, 15-17% от т/об</t>
  </si>
  <si>
    <t>Прибыль, 20-25 % от т/об</t>
  </si>
  <si>
    <t>Продукты, 20 % от т/об</t>
  </si>
  <si>
    <t>Доходность по годам,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</si>
</sst>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2" borderId="1" xfId="0" applyFont="1" applyFill="1" applyBorder="1"/>
    <xf numFmtId="38" fontId="2" fillId="2" borderId="6" xfId="0" applyNumberFormat="1" applyFont="1" applyFill="1" applyBorder="1" applyAlignment="1">
      <alignment shrinkToFit="1"/>
    </xf>
    <xf numFmtId="38" fontId="2" fillId="0" borderId="0" xfId="0" applyNumberFormat="1" applyFont="1" applyAlignment="1">
      <alignment shrinkToFit="1"/>
    </xf>
    <xf numFmtId="38" fontId="2" fillId="2" borderId="3" xfId="0" applyNumberFormat="1" applyFont="1" applyFill="1" applyBorder="1" applyAlignment="1">
      <alignment shrinkToFit="1"/>
    </xf>
    <xf numFmtId="38" fontId="2" fillId="2" borderId="1" xfId="0" applyNumberFormat="1" applyFont="1" applyFill="1" applyBorder="1" applyAlignment="1">
      <alignment shrinkToFit="1"/>
    </xf>
    <xf numFmtId="9" fontId="0" fillId="2" borderId="1" xfId="0" applyNumberFormat="1" applyFill="1" applyBorder="1"/>
    <xf numFmtId="9" fontId="0" fillId="2" borderId="6" xfId="0" applyNumberFormat="1" applyFill="1" applyBorder="1"/>
    <xf numFmtId="164" fontId="2" fillId="2" borderId="3" xfId="0" applyNumberFormat="1" applyFont="1" applyFill="1" applyBorder="1" applyAlignment="1">
      <alignment shrinkToFit="1"/>
    </xf>
    <xf numFmtId="164" fontId="2" fillId="2" borderId="1" xfId="0" applyNumberFormat="1" applyFont="1" applyFill="1" applyBorder="1" applyAlignment="1">
      <alignment shrinkToFit="1"/>
    </xf>
    <xf numFmtId="164" fontId="3" fillId="2" borderId="1" xfId="0" applyNumberFormat="1" applyFont="1" applyFill="1" applyBorder="1" applyAlignment="1">
      <alignment shrinkToFit="1"/>
    </xf>
    <xf numFmtId="164" fontId="2" fillId="2" borderId="6" xfId="0" applyNumberFormat="1" applyFont="1" applyFill="1" applyBorder="1" applyAlignment="1">
      <alignment shrinkToFit="1"/>
    </xf>
    <xf numFmtId="164" fontId="2" fillId="0" borderId="0" xfId="0" applyNumberFormat="1" applyFont="1" applyAlignment="1">
      <alignment shrinkToFit="1"/>
    </xf>
    <xf numFmtId="0" fontId="0" fillId="0" borderId="8" xfId="0" applyBorder="1"/>
    <xf numFmtId="38" fontId="2" fillId="2" borderId="9" xfId="0" applyNumberFormat="1" applyFont="1" applyFill="1" applyBorder="1" applyAlignment="1">
      <alignment shrinkToFit="1"/>
    </xf>
    <xf numFmtId="38" fontId="2" fillId="2" borderId="8" xfId="0" applyNumberFormat="1" applyFont="1" applyFill="1" applyBorder="1" applyAlignment="1">
      <alignment shrinkToFit="1"/>
    </xf>
    <xf numFmtId="38" fontId="2" fillId="2" borderId="10" xfId="0" applyNumberFormat="1" applyFont="1" applyFill="1" applyBorder="1" applyAlignment="1">
      <alignment shrinkToFit="1"/>
    </xf>
    <xf numFmtId="164" fontId="2" fillId="2" borderId="8" xfId="0" applyNumberFormat="1" applyFont="1" applyFill="1" applyBorder="1" applyAlignment="1">
      <alignment shrinkToFit="1"/>
    </xf>
    <xf numFmtId="164" fontId="2" fillId="2" borderId="10" xfId="0" applyNumberFormat="1" applyFont="1" applyFill="1" applyBorder="1" applyAlignment="1">
      <alignment shrinkToFit="1"/>
    </xf>
    <xf numFmtId="164" fontId="3" fillId="2" borderId="10" xfId="0" applyNumberFormat="1" applyFont="1" applyFill="1" applyBorder="1" applyAlignment="1">
      <alignment shrinkToFit="1"/>
    </xf>
    <xf numFmtId="164" fontId="2" fillId="2" borderId="9" xfId="0" applyNumberFormat="1" applyFont="1" applyFill="1" applyBorder="1" applyAlignment="1">
      <alignment shrinkToFit="1"/>
    </xf>
    <xf numFmtId="0" fontId="0" fillId="0" borderId="11" xfId="0" applyBorder="1"/>
    <xf numFmtId="38" fontId="2" fillId="2" borderId="12" xfId="0" applyNumberFormat="1" applyFont="1" applyFill="1" applyBorder="1" applyAlignment="1">
      <alignment shrinkToFit="1"/>
    </xf>
    <xf numFmtId="38" fontId="2" fillId="2" borderId="11" xfId="0" applyNumberFormat="1" applyFont="1" applyFill="1" applyBorder="1" applyAlignment="1">
      <alignment shrinkToFit="1"/>
    </xf>
    <xf numFmtId="38" fontId="2" fillId="2" borderId="13" xfId="0" applyNumberFormat="1" applyFont="1" applyFill="1" applyBorder="1" applyAlignment="1">
      <alignment shrinkToFit="1"/>
    </xf>
    <xf numFmtId="164" fontId="2" fillId="2" borderId="11" xfId="0" applyNumberFormat="1" applyFont="1" applyFill="1" applyBorder="1" applyAlignment="1">
      <alignment shrinkToFit="1"/>
    </xf>
    <xf numFmtId="164" fontId="2" fillId="2" borderId="13" xfId="0" applyNumberFormat="1" applyFont="1" applyFill="1" applyBorder="1" applyAlignment="1">
      <alignment shrinkToFit="1"/>
    </xf>
    <xf numFmtId="164" fontId="3" fillId="2" borderId="13" xfId="0" applyNumberFormat="1" applyFont="1" applyFill="1" applyBorder="1" applyAlignment="1">
      <alignment shrinkToFit="1"/>
    </xf>
    <xf numFmtId="164" fontId="2" fillId="2" borderId="12" xfId="0" applyNumberFormat="1" applyFont="1" applyFill="1" applyBorder="1" applyAlignment="1">
      <alignment shrinkToFit="1"/>
    </xf>
    <xf numFmtId="0" fontId="0" fillId="3" borderId="14" xfId="0" applyFill="1" applyBorder="1"/>
    <xf numFmtId="38" fontId="2" fillId="3" borderId="15" xfId="0" applyNumberFormat="1" applyFont="1" applyFill="1" applyBorder="1" applyAlignment="1">
      <alignment shrinkToFit="1"/>
    </xf>
    <xf numFmtId="38" fontId="2" fillId="3" borderId="16" xfId="0" applyNumberFormat="1" applyFont="1" applyFill="1" applyBorder="1" applyAlignment="1">
      <alignment shrinkToFit="1"/>
    </xf>
    <xf numFmtId="38" fontId="2" fillId="3" borderId="14" xfId="0" applyNumberFormat="1" applyFont="1" applyFill="1" applyBorder="1" applyAlignment="1">
      <alignment shrinkToFit="1"/>
    </xf>
    <xf numFmtId="38" fontId="2" fillId="3" borderId="17" xfId="0" applyNumberFormat="1" applyFont="1" applyFill="1" applyBorder="1" applyAlignment="1">
      <alignment shrinkToFit="1"/>
    </xf>
    <xf numFmtId="164" fontId="2" fillId="3" borderId="14" xfId="0" applyNumberFormat="1" applyFont="1" applyFill="1" applyBorder="1" applyAlignment="1">
      <alignment shrinkToFit="1"/>
    </xf>
    <xf numFmtId="164" fontId="2" fillId="3" borderId="17" xfId="0" applyNumberFormat="1" applyFont="1" applyFill="1" applyBorder="1" applyAlignment="1">
      <alignment shrinkToFit="1"/>
    </xf>
    <xf numFmtId="164" fontId="3" fillId="3" borderId="17" xfId="0" applyNumberFormat="1" applyFont="1" applyFill="1" applyBorder="1" applyAlignment="1">
      <alignment shrinkToFit="1"/>
    </xf>
    <xf numFmtId="164" fontId="2" fillId="3" borderId="15" xfId="0" applyNumberFormat="1" applyFont="1" applyFill="1" applyBorder="1" applyAlignment="1">
      <alignment shrinkToFit="1"/>
    </xf>
    <xf numFmtId="164" fontId="2" fillId="3" borderId="16" xfId="0" applyNumberFormat="1" applyFont="1" applyFill="1" applyBorder="1" applyAlignment="1">
      <alignment shrinkToFit="1"/>
    </xf>
    <xf numFmtId="0" fontId="0" fillId="3" borderId="18" xfId="0" applyFill="1" applyBorder="1"/>
    <xf numFmtId="0" fontId="0" fillId="3" borderId="19" xfId="0" applyFill="1" applyBorder="1"/>
    <xf numFmtId="38" fontId="2" fillId="3" borderId="7" xfId="0" applyNumberFormat="1" applyFont="1" applyFill="1" applyBorder="1" applyAlignment="1">
      <alignment shrinkToFit="1"/>
    </xf>
    <xf numFmtId="3" fontId="0" fillId="2" borderId="6" xfId="0" applyNumberFormat="1" applyFill="1" applyBorder="1"/>
    <xf numFmtId="0" fontId="0" fillId="2" borderId="20" xfId="0" applyFill="1" applyBorder="1"/>
    <xf numFmtId="0" fontId="0" fillId="2" borderId="21" xfId="0" applyFill="1" applyBorder="1"/>
    <xf numFmtId="164" fontId="2" fillId="2" borderId="21" xfId="0" applyNumberFormat="1" applyFont="1" applyFill="1" applyBorder="1" applyAlignment="1">
      <alignment shrinkToFit="1"/>
    </xf>
    <xf numFmtId="164" fontId="2" fillId="2" borderId="22" xfId="0" applyNumberFormat="1" applyFont="1" applyFill="1" applyBorder="1" applyAlignment="1">
      <alignment shrinkToFit="1"/>
    </xf>
    <xf numFmtId="164" fontId="2" fillId="3" borderId="23" xfId="0" applyNumberFormat="1" applyFont="1" applyFill="1" applyBorder="1" applyAlignment="1">
      <alignment shrinkToFit="1"/>
    </xf>
    <xf numFmtId="164" fontId="2" fillId="2" borderId="24" xfId="0" applyNumberFormat="1" applyFont="1" applyFill="1" applyBorder="1" applyAlignment="1">
      <alignment shrinkToFit="1"/>
    </xf>
    <xf numFmtId="164" fontId="2" fillId="3" borderId="24" xfId="0" applyNumberFormat="1" applyFont="1" applyFill="1" applyBorder="1" applyAlignment="1">
      <alignment shrinkToFit="1"/>
    </xf>
    <xf numFmtId="164" fontId="2" fillId="3" borderId="21" xfId="0" applyNumberFormat="1" applyFont="1" applyFill="1" applyBorder="1" applyAlignment="1">
      <alignment shrinkToFit="1"/>
    </xf>
    <xf numFmtId="164" fontId="2" fillId="3" borderId="22" xfId="0" applyNumberFormat="1" applyFont="1" applyFill="1" applyBorder="1" applyAlignment="1">
      <alignment shrinkToFit="1"/>
    </xf>
    <xf numFmtId="0" fontId="1" fillId="4" borderId="25" xfId="0" applyFont="1" applyFill="1" applyBorder="1"/>
    <xf numFmtId="9" fontId="1" fillId="4" borderId="26" xfId="0" applyNumberFormat="1" applyFont="1" applyFill="1" applyBorder="1"/>
    <xf numFmtId="0" fontId="1" fillId="4" borderId="26" xfId="0" applyFont="1" applyFill="1" applyBorder="1"/>
    <xf numFmtId="164" fontId="3" fillId="4" borderId="26" xfId="0" applyNumberFormat="1" applyFont="1" applyFill="1" applyBorder="1" applyAlignment="1">
      <alignment shrinkToFit="1"/>
    </xf>
    <xf numFmtId="164" fontId="3" fillId="4" borderId="27" xfId="0" applyNumberFormat="1" applyFont="1" applyFill="1" applyBorder="1" applyAlignment="1">
      <alignment shrinkToFit="1"/>
    </xf>
    <xf numFmtId="164" fontId="3" fillId="3" borderId="7" xfId="0" applyNumberFormat="1" applyFont="1" applyFill="1" applyBorder="1" applyAlignment="1">
      <alignment shrinkToFit="1"/>
    </xf>
    <xf numFmtId="164" fontId="3" fillId="4" borderId="28" xfId="0" applyNumberFormat="1" applyFont="1" applyFill="1" applyBorder="1" applyAlignment="1">
      <alignment shrinkToFit="1"/>
    </xf>
    <xf numFmtId="9" fontId="0" fillId="2" borderId="13" xfId="0" applyNumberFormat="1" applyFill="1" applyBorder="1"/>
    <xf numFmtId="0" fontId="0" fillId="2" borderId="13" xfId="0" applyFill="1" applyBorder="1"/>
    <xf numFmtId="0" fontId="0" fillId="2" borderId="12" xfId="0" applyFill="1" applyBorder="1"/>
    <xf numFmtId="0" fontId="1" fillId="2" borderId="29" xfId="0" applyFont="1" applyFill="1" applyBorder="1"/>
    <xf numFmtId="0" fontId="2" fillId="3" borderId="14" xfId="0" applyFont="1" applyFill="1" applyBorder="1"/>
    <xf numFmtId="0" fontId="2" fillId="3" borderId="17" xfId="0" applyFont="1" applyFill="1" applyBorder="1"/>
    <xf numFmtId="0" fontId="2" fillId="3" borderId="15" xfId="0" applyFont="1" applyFill="1" applyBorder="1"/>
    <xf numFmtId="0" fontId="3" fillId="3" borderId="1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1"/>
  <sheetViews>
    <sheetView tabSelected="1" workbookViewId="0">
      <pane xSplit="1" topLeftCell="B1" activePane="topRight" state="frozen"/>
      <selection pane="topRight" activeCell="A20" sqref="A20"/>
    </sheetView>
  </sheetViews>
  <sheetFormatPr defaultRowHeight="15" x14ac:dyDescent="0.25"/>
  <cols>
    <col min="1" max="1" width="41.5703125" customWidth="1"/>
    <col min="2" max="2" width="6.42578125" customWidth="1"/>
    <col min="3" max="3" width="10.140625" customWidth="1"/>
    <col min="5" max="9" width="11" bestFit="1" customWidth="1"/>
    <col min="10" max="10" width="11.5703125" customWidth="1"/>
    <col min="11" max="11" width="11.42578125" customWidth="1"/>
  </cols>
  <sheetData>
    <row r="1" spans="1:64" ht="15.75" thickBot="1" x14ac:dyDescent="0.3"/>
    <row r="2" spans="1:64" ht="15.75" thickBot="1" x14ac:dyDescent="0.3">
      <c r="A2" s="2" t="s">
        <v>0</v>
      </c>
      <c r="B2" s="3"/>
      <c r="C2" s="3"/>
      <c r="D2" s="3"/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22">
        <v>11</v>
      </c>
      <c r="P2" s="38">
        <v>12</v>
      </c>
      <c r="Q2" s="30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  <c r="W2" s="3">
        <v>19</v>
      </c>
      <c r="X2" s="3">
        <v>20</v>
      </c>
      <c r="Y2" s="3">
        <v>21</v>
      </c>
      <c r="Z2" s="3">
        <v>22</v>
      </c>
      <c r="AA2" s="22">
        <v>23</v>
      </c>
      <c r="AB2" s="38">
        <v>24</v>
      </c>
      <c r="AC2" s="30">
        <v>25</v>
      </c>
      <c r="AD2" s="3">
        <v>26</v>
      </c>
      <c r="AE2" s="3">
        <v>27</v>
      </c>
      <c r="AF2" s="3">
        <v>28</v>
      </c>
      <c r="AG2" s="3">
        <v>29</v>
      </c>
      <c r="AH2" s="3">
        <v>30</v>
      </c>
      <c r="AI2" s="3">
        <v>31</v>
      </c>
      <c r="AJ2" s="3">
        <v>32</v>
      </c>
      <c r="AK2" s="3">
        <v>33</v>
      </c>
      <c r="AL2" s="3">
        <v>34</v>
      </c>
      <c r="AM2" s="22">
        <v>35</v>
      </c>
      <c r="AN2" s="38">
        <v>36</v>
      </c>
      <c r="AO2" s="30">
        <v>37</v>
      </c>
      <c r="AP2" s="3">
        <v>38</v>
      </c>
      <c r="AQ2" s="3">
        <v>39</v>
      </c>
      <c r="AR2" s="3">
        <v>40</v>
      </c>
      <c r="AS2" s="3">
        <v>41</v>
      </c>
      <c r="AT2" s="3">
        <v>42</v>
      </c>
      <c r="AU2" s="3">
        <v>43</v>
      </c>
      <c r="AV2" s="3">
        <v>44</v>
      </c>
      <c r="AW2" s="3">
        <v>45</v>
      </c>
      <c r="AX2" s="3">
        <v>46</v>
      </c>
      <c r="AY2" s="3">
        <v>47</v>
      </c>
      <c r="AZ2" s="49">
        <v>48</v>
      </c>
      <c r="BA2" s="3">
        <v>49</v>
      </c>
      <c r="BB2" s="3">
        <v>50</v>
      </c>
      <c r="BC2" s="3">
        <v>51</v>
      </c>
      <c r="BD2" s="3">
        <v>52</v>
      </c>
      <c r="BE2" s="3">
        <v>53</v>
      </c>
      <c r="BF2" s="3">
        <v>54</v>
      </c>
      <c r="BG2" s="3">
        <v>55</v>
      </c>
      <c r="BH2" s="3">
        <v>56</v>
      </c>
      <c r="BI2" s="3">
        <v>57</v>
      </c>
      <c r="BJ2" s="3">
        <v>58</v>
      </c>
      <c r="BK2" s="22">
        <v>59</v>
      </c>
      <c r="BL2" s="38">
        <v>60</v>
      </c>
    </row>
    <row r="3" spans="1:64" ht="16.5" thickBot="1" x14ac:dyDescent="0.3">
      <c r="A3" s="4" t="s">
        <v>10</v>
      </c>
      <c r="B3" s="5"/>
      <c r="C3" s="5"/>
      <c r="D3" s="5"/>
      <c r="E3" s="11">
        <v>2000000</v>
      </c>
      <c r="F3" s="11">
        <v>3000000</v>
      </c>
      <c r="G3" s="11">
        <v>4000000</v>
      </c>
      <c r="H3" s="11">
        <v>4300000</v>
      </c>
      <c r="I3" s="11">
        <v>4504000</v>
      </c>
      <c r="J3" s="11">
        <v>4504000</v>
      </c>
      <c r="K3" s="11">
        <v>4504000</v>
      </c>
      <c r="L3" s="11">
        <v>4504000</v>
      </c>
      <c r="M3" s="11">
        <v>4504000</v>
      </c>
      <c r="N3" s="11">
        <v>4504000</v>
      </c>
      <c r="O3" s="11">
        <v>4504000</v>
      </c>
      <c r="P3" s="11">
        <v>4504000</v>
      </c>
      <c r="Q3" s="11">
        <v>4504000</v>
      </c>
      <c r="R3" s="11">
        <v>4504000</v>
      </c>
      <c r="S3" s="11">
        <v>4504000</v>
      </c>
      <c r="T3" s="11">
        <v>4504000</v>
      </c>
      <c r="U3" s="11">
        <v>5000000</v>
      </c>
      <c r="V3" s="11">
        <v>5000000</v>
      </c>
      <c r="W3" s="11">
        <v>5000000</v>
      </c>
      <c r="X3" s="11">
        <v>5000000</v>
      </c>
      <c r="Y3" s="11">
        <v>5000000</v>
      </c>
      <c r="Z3" s="11">
        <v>5000000</v>
      </c>
      <c r="AA3" s="23">
        <v>5000000</v>
      </c>
      <c r="AB3" s="39">
        <v>5000000</v>
      </c>
      <c r="AC3" s="31">
        <v>5000000</v>
      </c>
      <c r="AD3" s="11">
        <v>5000000</v>
      </c>
      <c r="AE3" s="11">
        <v>5000000</v>
      </c>
      <c r="AF3" s="11">
        <v>5000000</v>
      </c>
      <c r="AG3" s="11">
        <v>5000000</v>
      </c>
      <c r="AH3" s="11">
        <v>5000000</v>
      </c>
      <c r="AI3" s="11">
        <v>5000000</v>
      </c>
      <c r="AJ3" s="11">
        <v>5000000</v>
      </c>
      <c r="AK3" s="11">
        <v>5000000</v>
      </c>
      <c r="AL3" s="11">
        <v>5000000</v>
      </c>
      <c r="AM3" s="23">
        <v>5000000</v>
      </c>
      <c r="AN3" s="39">
        <v>5000000</v>
      </c>
      <c r="AO3" s="31">
        <v>5200000</v>
      </c>
      <c r="AP3" s="11">
        <v>5200000</v>
      </c>
      <c r="AQ3" s="11">
        <v>5200000</v>
      </c>
      <c r="AR3" s="11">
        <v>5200000</v>
      </c>
      <c r="AS3" s="11">
        <v>5200000</v>
      </c>
      <c r="AT3" s="11">
        <v>5200000</v>
      </c>
      <c r="AU3" s="11">
        <v>5200000</v>
      </c>
      <c r="AV3" s="11">
        <v>5200000</v>
      </c>
      <c r="AW3" s="11">
        <v>5200000</v>
      </c>
      <c r="AX3" s="11">
        <v>5200000</v>
      </c>
      <c r="AY3" s="23">
        <v>5200000</v>
      </c>
      <c r="AZ3" s="50">
        <v>5200000</v>
      </c>
      <c r="BA3" s="31">
        <v>5200000</v>
      </c>
      <c r="BB3" s="11">
        <v>5200000</v>
      </c>
      <c r="BC3" s="11">
        <v>5200000</v>
      </c>
      <c r="BD3" s="11">
        <v>5200000</v>
      </c>
      <c r="BE3" s="11">
        <v>5200000</v>
      </c>
      <c r="BF3" s="11">
        <v>5200000</v>
      </c>
      <c r="BG3" s="11">
        <v>5200000</v>
      </c>
      <c r="BH3" s="11">
        <v>5200000</v>
      </c>
      <c r="BI3" s="11">
        <v>5200000</v>
      </c>
      <c r="BJ3" s="11">
        <v>5200000</v>
      </c>
      <c r="BK3" s="23">
        <v>5200000</v>
      </c>
      <c r="BL3" s="39">
        <v>5200000</v>
      </c>
    </row>
    <row r="4" spans="1:64" ht="16.5" thickBot="1" x14ac:dyDescent="0.3"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0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40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40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40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40"/>
    </row>
    <row r="5" spans="1:64" ht="16.5" thickBot="1" x14ac:dyDescent="0.3">
      <c r="A5" s="71" t="s">
        <v>1</v>
      </c>
      <c r="B5" s="7"/>
      <c r="C5" s="7"/>
      <c r="D5" s="7"/>
      <c r="E5" s="13"/>
      <c r="F5" s="13"/>
      <c r="G5" s="13"/>
      <c r="H5" s="13"/>
      <c r="I5" s="13"/>
      <c r="J5" s="13"/>
      <c r="K5" s="13"/>
      <c r="L5" s="13"/>
      <c r="M5" s="13"/>
      <c r="N5" s="13"/>
      <c r="O5" s="24"/>
      <c r="P5" s="41"/>
      <c r="Q5" s="32"/>
      <c r="R5" s="13"/>
      <c r="S5" s="13"/>
      <c r="T5" s="13"/>
      <c r="U5" s="13"/>
      <c r="V5" s="13"/>
      <c r="W5" s="13"/>
      <c r="X5" s="13"/>
      <c r="Y5" s="13"/>
      <c r="Z5" s="13"/>
      <c r="AA5" s="24"/>
      <c r="AB5" s="41"/>
      <c r="AC5" s="32"/>
      <c r="AD5" s="13"/>
      <c r="AE5" s="13"/>
      <c r="AF5" s="13"/>
      <c r="AG5" s="13"/>
      <c r="AH5" s="13"/>
      <c r="AI5" s="13"/>
      <c r="AJ5" s="13"/>
      <c r="AK5" s="13"/>
      <c r="AL5" s="13"/>
      <c r="AM5" s="24"/>
      <c r="AN5" s="41"/>
      <c r="AO5" s="32"/>
      <c r="AP5" s="13"/>
      <c r="AQ5" s="13"/>
      <c r="AR5" s="13"/>
      <c r="AS5" s="13"/>
      <c r="AT5" s="13"/>
      <c r="AU5" s="13"/>
      <c r="AV5" s="13"/>
      <c r="AW5" s="13"/>
      <c r="AX5" s="13"/>
      <c r="AY5" s="24"/>
      <c r="AZ5" s="41"/>
      <c r="BA5" s="32"/>
      <c r="BB5" s="13"/>
      <c r="BC5" s="13"/>
      <c r="BD5" s="13"/>
      <c r="BE5" s="13"/>
      <c r="BF5" s="13"/>
      <c r="BG5" s="13"/>
      <c r="BH5" s="13"/>
      <c r="BI5" s="13"/>
      <c r="BJ5" s="13"/>
      <c r="BK5" s="24"/>
      <c r="BL5" s="41"/>
    </row>
    <row r="6" spans="1:64" ht="15.75" x14ac:dyDescent="0.25">
      <c r="A6" s="72" t="s">
        <v>15</v>
      </c>
      <c r="B6" s="68">
        <v>0.2</v>
      </c>
      <c r="C6" s="1"/>
      <c r="D6" s="1"/>
      <c r="E6" s="14">
        <f>E3*0.22</f>
        <v>440000</v>
      </c>
      <c r="F6" s="14">
        <f>F3*0.22</f>
        <v>660000</v>
      </c>
      <c r="G6" s="14">
        <f t="shared" ref="G6:BL6" si="0">G3*0.22</f>
        <v>880000</v>
      </c>
      <c r="H6" s="14">
        <f t="shared" si="0"/>
        <v>946000</v>
      </c>
      <c r="I6" s="14">
        <f t="shared" si="0"/>
        <v>990880</v>
      </c>
      <c r="J6" s="14">
        <f t="shared" si="0"/>
        <v>990880</v>
      </c>
      <c r="K6" s="14">
        <f t="shared" si="0"/>
        <v>990880</v>
      </c>
      <c r="L6" s="14">
        <f t="shared" si="0"/>
        <v>990880</v>
      </c>
      <c r="M6" s="14">
        <f t="shared" si="0"/>
        <v>990880</v>
      </c>
      <c r="N6" s="14">
        <f t="shared" si="0"/>
        <v>990880</v>
      </c>
      <c r="O6" s="25">
        <f t="shared" si="0"/>
        <v>990880</v>
      </c>
      <c r="P6" s="42">
        <f t="shared" si="0"/>
        <v>990880</v>
      </c>
      <c r="Q6" s="33">
        <f t="shared" si="0"/>
        <v>990880</v>
      </c>
      <c r="R6" s="14">
        <f t="shared" si="0"/>
        <v>990880</v>
      </c>
      <c r="S6" s="14">
        <f t="shared" si="0"/>
        <v>990880</v>
      </c>
      <c r="T6" s="14">
        <f t="shared" si="0"/>
        <v>990880</v>
      </c>
      <c r="U6" s="14">
        <f t="shared" si="0"/>
        <v>1100000</v>
      </c>
      <c r="V6" s="14">
        <f t="shared" si="0"/>
        <v>1100000</v>
      </c>
      <c r="W6" s="14">
        <f t="shared" si="0"/>
        <v>1100000</v>
      </c>
      <c r="X6" s="14">
        <f t="shared" si="0"/>
        <v>1100000</v>
      </c>
      <c r="Y6" s="14">
        <f t="shared" si="0"/>
        <v>1100000</v>
      </c>
      <c r="Z6" s="14">
        <f t="shared" si="0"/>
        <v>1100000</v>
      </c>
      <c r="AA6" s="25">
        <f t="shared" si="0"/>
        <v>1100000</v>
      </c>
      <c r="AB6" s="42">
        <f t="shared" si="0"/>
        <v>1100000</v>
      </c>
      <c r="AC6" s="33">
        <f t="shared" si="0"/>
        <v>1100000</v>
      </c>
      <c r="AD6" s="14">
        <f t="shared" si="0"/>
        <v>1100000</v>
      </c>
      <c r="AE6" s="14">
        <f t="shared" si="0"/>
        <v>1100000</v>
      </c>
      <c r="AF6" s="14">
        <f t="shared" si="0"/>
        <v>1100000</v>
      </c>
      <c r="AG6" s="14">
        <f t="shared" si="0"/>
        <v>1100000</v>
      </c>
      <c r="AH6" s="14">
        <f t="shared" si="0"/>
        <v>1100000</v>
      </c>
      <c r="AI6" s="14">
        <f t="shared" si="0"/>
        <v>1100000</v>
      </c>
      <c r="AJ6" s="14">
        <f t="shared" si="0"/>
        <v>1100000</v>
      </c>
      <c r="AK6" s="14">
        <f t="shared" si="0"/>
        <v>1100000</v>
      </c>
      <c r="AL6" s="14">
        <f t="shared" si="0"/>
        <v>1100000</v>
      </c>
      <c r="AM6" s="25">
        <f t="shared" si="0"/>
        <v>1100000</v>
      </c>
      <c r="AN6" s="42">
        <f t="shared" si="0"/>
        <v>1100000</v>
      </c>
      <c r="AO6" s="33">
        <f t="shared" si="0"/>
        <v>1144000</v>
      </c>
      <c r="AP6" s="14">
        <f t="shared" si="0"/>
        <v>1144000</v>
      </c>
      <c r="AQ6" s="14">
        <f t="shared" si="0"/>
        <v>1144000</v>
      </c>
      <c r="AR6" s="14">
        <f t="shared" si="0"/>
        <v>1144000</v>
      </c>
      <c r="AS6" s="14">
        <f t="shared" si="0"/>
        <v>1144000</v>
      </c>
      <c r="AT6" s="14">
        <f t="shared" si="0"/>
        <v>1144000</v>
      </c>
      <c r="AU6" s="14">
        <f t="shared" si="0"/>
        <v>1144000</v>
      </c>
      <c r="AV6" s="14">
        <f t="shared" si="0"/>
        <v>1144000</v>
      </c>
      <c r="AW6" s="14">
        <f t="shared" si="0"/>
        <v>1144000</v>
      </c>
      <c r="AX6" s="14">
        <f t="shared" si="0"/>
        <v>1144000</v>
      </c>
      <c r="AY6" s="25">
        <f t="shared" si="0"/>
        <v>1144000</v>
      </c>
      <c r="AZ6" s="42">
        <f t="shared" si="0"/>
        <v>1144000</v>
      </c>
      <c r="BA6" s="33">
        <f t="shared" si="0"/>
        <v>1144000</v>
      </c>
      <c r="BB6" s="14">
        <f t="shared" si="0"/>
        <v>1144000</v>
      </c>
      <c r="BC6" s="14">
        <f t="shared" si="0"/>
        <v>1144000</v>
      </c>
      <c r="BD6" s="14">
        <f t="shared" si="0"/>
        <v>1144000</v>
      </c>
      <c r="BE6" s="14">
        <f t="shared" si="0"/>
        <v>1144000</v>
      </c>
      <c r="BF6" s="14">
        <f t="shared" si="0"/>
        <v>1144000</v>
      </c>
      <c r="BG6" s="14">
        <f t="shared" si="0"/>
        <v>1144000</v>
      </c>
      <c r="BH6" s="14">
        <f t="shared" si="0"/>
        <v>1144000</v>
      </c>
      <c r="BI6" s="14">
        <f t="shared" si="0"/>
        <v>1144000</v>
      </c>
      <c r="BJ6" s="14">
        <f t="shared" si="0"/>
        <v>1144000</v>
      </c>
      <c r="BK6" s="25">
        <f t="shared" si="0"/>
        <v>1144000</v>
      </c>
      <c r="BL6" s="42">
        <f t="shared" si="0"/>
        <v>1144000</v>
      </c>
    </row>
    <row r="7" spans="1:64" ht="15.75" x14ac:dyDescent="0.25">
      <c r="A7" s="73" t="s">
        <v>11</v>
      </c>
      <c r="B7" s="69">
        <v>1.04</v>
      </c>
      <c r="C7" s="1"/>
      <c r="D7" s="1"/>
      <c r="E7" s="14">
        <v>650000</v>
      </c>
      <c r="F7" s="14">
        <v>650000</v>
      </c>
      <c r="G7" s="14">
        <v>650000</v>
      </c>
      <c r="H7" s="14">
        <v>650000</v>
      </c>
      <c r="I7" s="14">
        <v>650000</v>
      </c>
      <c r="J7" s="14">
        <v>650000</v>
      </c>
      <c r="K7" s="14">
        <v>650000</v>
      </c>
      <c r="L7" s="14">
        <v>650000</v>
      </c>
      <c r="M7" s="14">
        <v>650000</v>
      </c>
      <c r="N7" s="14">
        <v>650000</v>
      </c>
      <c r="O7" s="25">
        <v>650000</v>
      </c>
      <c r="P7" s="42">
        <v>650000</v>
      </c>
      <c r="Q7" s="33">
        <f>650000*1.04</f>
        <v>676000</v>
      </c>
      <c r="R7" s="14">
        <f t="shared" ref="R7:AB7" si="1">650000*1.04</f>
        <v>676000</v>
      </c>
      <c r="S7" s="14">
        <f t="shared" si="1"/>
        <v>676000</v>
      </c>
      <c r="T7" s="14">
        <f t="shared" si="1"/>
        <v>676000</v>
      </c>
      <c r="U7" s="14">
        <f t="shared" si="1"/>
        <v>676000</v>
      </c>
      <c r="V7" s="14">
        <f t="shared" si="1"/>
        <v>676000</v>
      </c>
      <c r="W7" s="14">
        <f t="shared" si="1"/>
        <v>676000</v>
      </c>
      <c r="X7" s="14">
        <f t="shared" si="1"/>
        <v>676000</v>
      </c>
      <c r="Y7" s="14">
        <f t="shared" si="1"/>
        <v>676000</v>
      </c>
      <c r="Z7" s="14">
        <f t="shared" si="1"/>
        <v>676000</v>
      </c>
      <c r="AA7" s="25">
        <f t="shared" si="1"/>
        <v>676000</v>
      </c>
      <c r="AB7" s="42">
        <f t="shared" si="1"/>
        <v>676000</v>
      </c>
      <c r="AC7" s="33">
        <f>676000*1.04</f>
        <v>703040</v>
      </c>
      <c r="AD7" s="14">
        <f t="shared" ref="AD7:AN7" si="2">676000*1.04</f>
        <v>703040</v>
      </c>
      <c r="AE7" s="14">
        <f t="shared" si="2"/>
        <v>703040</v>
      </c>
      <c r="AF7" s="14">
        <f t="shared" si="2"/>
        <v>703040</v>
      </c>
      <c r="AG7" s="14">
        <f t="shared" si="2"/>
        <v>703040</v>
      </c>
      <c r="AH7" s="14">
        <f t="shared" si="2"/>
        <v>703040</v>
      </c>
      <c r="AI7" s="14">
        <f t="shared" si="2"/>
        <v>703040</v>
      </c>
      <c r="AJ7" s="14">
        <f t="shared" si="2"/>
        <v>703040</v>
      </c>
      <c r="AK7" s="14">
        <f t="shared" si="2"/>
        <v>703040</v>
      </c>
      <c r="AL7" s="14">
        <f t="shared" si="2"/>
        <v>703040</v>
      </c>
      <c r="AM7" s="25">
        <f t="shared" si="2"/>
        <v>703040</v>
      </c>
      <c r="AN7" s="42">
        <f t="shared" si="2"/>
        <v>703040</v>
      </c>
      <c r="AO7" s="33">
        <f>703400*1.04</f>
        <v>731536</v>
      </c>
      <c r="AP7" s="14">
        <f t="shared" ref="AP7:AZ7" si="3">703400*1.04</f>
        <v>731536</v>
      </c>
      <c r="AQ7" s="14">
        <f t="shared" si="3"/>
        <v>731536</v>
      </c>
      <c r="AR7" s="14">
        <f t="shared" si="3"/>
        <v>731536</v>
      </c>
      <c r="AS7" s="14">
        <f t="shared" si="3"/>
        <v>731536</v>
      </c>
      <c r="AT7" s="14">
        <f t="shared" si="3"/>
        <v>731536</v>
      </c>
      <c r="AU7" s="14">
        <f t="shared" si="3"/>
        <v>731536</v>
      </c>
      <c r="AV7" s="14">
        <f t="shared" si="3"/>
        <v>731536</v>
      </c>
      <c r="AW7" s="14">
        <f t="shared" si="3"/>
        <v>731536</v>
      </c>
      <c r="AX7" s="14">
        <f t="shared" si="3"/>
        <v>731536</v>
      </c>
      <c r="AY7" s="25">
        <f t="shared" si="3"/>
        <v>731536</v>
      </c>
      <c r="AZ7" s="42">
        <f t="shared" si="3"/>
        <v>731536</v>
      </c>
      <c r="BA7" s="33">
        <f>731536*1.04</f>
        <v>760797.44000000006</v>
      </c>
      <c r="BB7" s="14">
        <f t="shared" ref="BB7:BL7" si="4">731536*1.04</f>
        <v>760797.44000000006</v>
      </c>
      <c r="BC7" s="14">
        <f t="shared" si="4"/>
        <v>760797.44000000006</v>
      </c>
      <c r="BD7" s="14">
        <f t="shared" si="4"/>
        <v>760797.44000000006</v>
      </c>
      <c r="BE7" s="14">
        <f t="shared" si="4"/>
        <v>760797.44000000006</v>
      </c>
      <c r="BF7" s="14">
        <f t="shared" si="4"/>
        <v>760797.44000000006</v>
      </c>
      <c r="BG7" s="14">
        <f t="shared" si="4"/>
        <v>760797.44000000006</v>
      </c>
      <c r="BH7" s="14">
        <f t="shared" si="4"/>
        <v>760797.44000000006</v>
      </c>
      <c r="BI7" s="14">
        <f t="shared" si="4"/>
        <v>760797.44000000006</v>
      </c>
      <c r="BJ7" s="14">
        <f t="shared" si="4"/>
        <v>760797.44000000006</v>
      </c>
      <c r="BK7" s="25">
        <f t="shared" si="4"/>
        <v>760797.44000000006</v>
      </c>
      <c r="BL7" s="42">
        <f t="shared" si="4"/>
        <v>760797.44000000006</v>
      </c>
    </row>
    <row r="8" spans="1:64" ht="15.75" x14ac:dyDescent="0.25">
      <c r="A8" s="73" t="s">
        <v>12</v>
      </c>
      <c r="B8" s="68">
        <v>0.26</v>
      </c>
      <c r="C8" s="15">
        <v>0.23</v>
      </c>
      <c r="D8" s="15">
        <v>0.21</v>
      </c>
      <c r="E8" s="14">
        <v>800000</v>
      </c>
      <c r="F8" s="14">
        <f>F3*0.26</f>
        <v>780000</v>
      </c>
      <c r="G8" s="14">
        <f t="shared" ref="G8" si="5">G3*0.26</f>
        <v>1040000</v>
      </c>
      <c r="H8" s="14">
        <f>H3*0.23</f>
        <v>989000</v>
      </c>
      <c r="I8" s="14">
        <f t="shared" ref="I8:J8" si="6">I3*0.23</f>
        <v>1035920</v>
      </c>
      <c r="J8" s="14">
        <f t="shared" si="6"/>
        <v>1035920</v>
      </c>
      <c r="K8" s="14">
        <f>K3*0.21</f>
        <v>945840</v>
      </c>
      <c r="L8" s="14">
        <f>L3*0.21</f>
        <v>945840</v>
      </c>
      <c r="M8" s="14">
        <f t="shared" ref="M8:AB8" si="7">M3*0.21</f>
        <v>945840</v>
      </c>
      <c r="N8" s="14">
        <f t="shared" si="7"/>
        <v>945840</v>
      </c>
      <c r="O8" s="25">
        <f t="shared" si="7"/>
        <v>945840</v>
      </c>
      <c r="P8" s="42">
        <f t="shared" si="7"/>
        <v>945840</v>
      </c>
      <c r="Q8" s="33">
        <f t="shared" si="7"/>
        <v>945840</v>
      </c>
      <c r="R8" s="14">
        <f t="shared" si="7"/>
        <v>945840</v>
      </c>
      <c r="S8" s="14">
        <f t="shared" si="7"/>
        <v>945840</v>
      </c>
      <c r="T8" s="14">
        <f t="shared" si="7"/>
        <v>945840</v>
      </c>
      <c r="U8" s="14">
        <f t="shared" si="7"/>
        <v>1050000</v>
      </c>
      <c r="V8" s="14">
        <f t="shared" si="7"/>
        <v>1050000</v>
      </c>
      <c r="W8" s="14">
        <f t="shared" si="7"/>
        <v>1050000</v>
      </c>
      <c r="X8" s="14">
        <f t="shared" si="7"/>
        <v>1050000</v>
      </c>
      <c r="Y8" s="14">
        <f t="shared" si="7"/>
        <v>1050000</v>
      </c>
      <c r="Z8" s="14">
        <f t="shared" si="7"/>
        <v>1050000</v>
      </c>
      <c r="AA8" s="25">
        <f t="shared" si="7"/>
        <v>1050000</v>
      </c>
      <c r="AB8" s="42">
        <f t="shared" si="7"/>
        <v>1050000</v>
      </c>
      <c r="AC8" s="33">
        <v>1200000</v>
      </c>
      <c r="AD8" s="33">
        <v>1200000</v>
      </c>
      <c r="AE8" s="33">
        <v>1200000</v>
      </c>
      <c r="AF8" s="33">
        <v>1200000</v>
      </c>
      <c r="AG8" s="33">
        <v>1200000</v>
      </c>
      <c r="AH8" s="33">
        <v>1200000</v>
      </c>
      <c r="AI8" s="33">
        <v>1200000</v>
      </c>
      <c r="AJ8" s="33">
        <v>1200000</v>
      </c>
      <c r="AK8" s="33">
        <v>1200000</v>
      </c>
      <c r="AL8" s="33">
        <v>1200000</v>
      </c>
      <c r="AM8" s="33">
        <v>1200000</v>
      </c>
      <c r="AN8" s="33">
        <v>1200000</v>
      </c>
      <c r="AO8" s="33">
        <v>1200000</v>
      </c>
      <c r="AP8" s="33">
        <v>1200000</v>
      </c>
      <c r="AQ8" s="33">
        <v>1200000</v>
      </c>
      <c r="AR8" s="33">
        <v>1200000</v>
      </c>
      <c r="AS8" s="33">
        <v>1200000</v>
      </c>
      <c r="AT8" s="33">
        <v>1200000</v>
      </c>
      <c r="AU8" s="33">
        <v>1200000</v>
      </c>
      <c r="AV8" s="33">
        <v>1200000</v>
      </c>
      <c r="AW8" s="33">
        <v>1200000</v>
      </c>
      <c r="AX8" s="33">
        <v>1200000</v>
      </c>
      <c r="AY8" s="33">
        <v>1200000</v>
      </c>
      <c r="AZ8" s="33">
        <v>1200000</v>
      </c>
      <c r="BA8" s="33">
        <v>1200000</v>
      </c>
      <c r="BB8" s="33">
        <v>1200000</v>
      </c>
      <c r="BC8" s="33">
        <v>1200000</v>
      </c>
      <c r="BD8" s="33">
        <v>1200000</v>
      </c>
      <c r="BE8" s="33">
        <v>1200000</v>
      </c>
      <c r="BF8" s="33">
        <v>1200000</v>
      </c>
      <c r="BG8" s="33">
        <v>1200000</v>
      </c>
      <c r="BH8" s="33">
        <v>1200000</v>
      </c>
      <c r="BI8" s="33">
        <v>1200000</v>
      </c>
      <c r="BJ8" s="33">
        <v>1200000</v>
      </c>
      <c r="BK8" s="33">
        <v>1200000</v>
      </c>
      <c r="BL8" s="33">
        <v>1200000</v>
      </c>
    </row>
    <row r="9" spans="1:64" ht="16.5" thickBot="1" x14ac:dyDescent="0.3">
      <c r="A9" s="74" t="s">
        <v>13</v>
      </c>
      <c r="B9" s="70"/>
      <c r="C9" s="5"/>
      <c r="D9" s="5"/>
      <c r="E9" s="11">
        <v>600000</v>
      </c>
      <c r="F9" s="11">
        <v>600000</v>
      </c>
      <c r="G9" s="11">
        <v>600000</v>
      </c>
      <c r="H9" s="11">
        <v>600000</v>
      </c>
      <c r="I9" s="11">
        <v>600000</v>
      </c>
      <c r="J9" s="11">
        <v>600000</v>
      </c>
      <c r="K9" s="11">
        <v>600000</v>
      </c>
      <c r="L9" s="11">
        <v>600000</v>
      </c>
      <c r="M9" s="11">
        <v>600000</v>
      </c>
      <c r="N9" s="11">
        <v>600000</v>
      </c>
      <c r="O9" s="23">
        <v>600000</v>
      </c>
      <c r="P9" s="39">
        <v>600000</v>
      </c>
      <c r="Q9" s="31">
        <v>700000</v>
      </c>
      <c r="R9" s="11">
        <v>700000</v>
      </c>
      <c r="S9" s="11">
        <v>700000</v>
      </c>
      <c r="T9" s="11">
        <v>700000</v>
      </c>
      <c r="U9" s="11">
        <v>700000</v>
      </c>
      <c r="V9" s="11">
        <v>700000</v>
      </c>
      <c r="W9" s="11">
        <v>700000</v>
      </c>
      <c r="X9" s="11">
        <v>700000</v>
      </c>
      <c r="Y9" s="11">
        <v>700000</v>
      </c>
      <c r="Z9" s="11">
        <v>700000</v>
      </c>
      <c r="AA9" s="23">
        <v>700000</v>
      </c>
      <c r="AB9" s="39">
        <v>700000</v>
      </c>
      <c r="AC9" s="31">
        <v>700000</v>
      </c>
      <c r="AD9" s="11">
        <v>700000</v>
      </c>
      <c r="AE9" s="11">
        <v>700000</v>
      </c>
      <c r="AF9" s="11">
        <v>700000</v>
      </c>
      <c r="AG9" s="11">
        <v>700000</v>
      </c>
      <c r="AH9" s="11">
        <v>700000</v>
      </c>
      <c r="AI9" s="11">
        <v>700000</v>
      </c>
      <c r="AJ9" s="11">
        <v>700000</v>
      </c>
      <c r="AK9" s="11">
        <v>700000</v>
      </c>
      <c r="AL9" s="11">
        <v>700000</v>
      </c>
      <c r="AM9" s="23">
        <v>700000</v>
      </c>
      <c r="AN9" s="39">
        <v>700000</v>
      </c>
      <c r="AO9" s="31">
        <v>750000</v>
      </c>
      <c r="AP9" s="11">
        <v>750000</v>
      </c>
      <c r="AQ9" s="11">
        <v>750000</v>
      </c>
      <c r="AR9" s="11">
        <v>750000</v>
      </c>
      <c r="AS9" s="11">
        <v>750000</v>
      </c>
      <c r="AT9" s="11">
        <v>750000</v>
      </c>
      <c r="AU9" s="11">
        <v>750000</v>
      </c>
      <c r="AV9" s="11">
        <v>750000</v>
      </c>
      <c r="AW9" s="11">
        <v>750000</v>
      </c>
      <c r="AX9" s="11">
        <v>750000</v>
      </c>
      <c r="AY9" s="23">
        <v>750000</v>
      </c>
      <c r="AZ9" s="39">
        <v>750000</v>
      </c>
      <c r="BA9" s="31">
        <v>750000</v>
      </c>
      <c r="BB9" s="11">
        <v>750000</v>
      </c>
      <c r="BC9" s="11">
        <v>750000</v>
      </c>
      <c r="BD9" s="11">
        <v>750000</v>
      </c>
      <c r="BE9" s="11">
        <v>750000</v>
      </c>
      <c r="BF9" s="11">
        <v>750000</v>
      </c>
      <c r="BG9" s="11">
        <v>750000</v>
      </c>
      <c r="BH9" s="11">
        <v>750000</v>
      </c>
      <c r="BI9" s="11">
        <v>750000</v>
      </c>
      <c r="BJ9" s="11">
        <v>750000</v>
      </c>
      <c r="BK9" s="23">
        <v>750000</v>
      </c>
      <c r="BL9" s="39">
        <v>750000</v>
      </c>
    </row>
    <row r="10" spans="1:64" ht="16.5" thickBot="1" x14ac:dyDescent="0.3">
      <c r="A10" s="75" t="s">
        <v>14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0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40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40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40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40"/>
    </row>
    <row r="11" spans="1:64" ht="15.75" x14ac:dyDescent="0.25">
      <c r="A11" s="6" t="s">
        <v>2</v>
      </c>
      <c r="B11" s="7"/>
      <c r="C11" s="7"/>
      <c r="D11" s="7"/>
      <c r="E11" s="17">
        <f>E3-E6-E7-E8-E9</f>
        <v>-490000</v>
      </c>
      <c r="F11" s="17">
        <f t="shared" ref="F11:BL11" si="8">F3-F6-F7-F8-F9</f>
        <v>310000</v>
      </c>
      <c r="G11" s="17">
        <f t="shared" si="8"/>
        <v>830000</v>
      </c>
      <c r="H11" s="17">
        <f t="shared" si="8"/>
        <v>1115000</v>
      </c>
      <c r="I11" s="17">
        <f t="shared" si="8"/>
        <v>1227200</v>
      </c>
      <c r="J11" s="17">
        <f t="shared" si="8"/>
        <v>1227200</v>
      </c>
      <c r="K11" s="17">
        <f t="shared" si="8"/>
        <v>1317280</v>
      </c>
      <c r="L11" s="17">
        <f t="shared" si="8"/>
        <v>1317280</v>
      </c>
      <c r="M11" s="17">
        <f t="shared" si="8"/>
        <v>1317280</v>
      </c>
      <c r="N11" s="17">
        <f t="shared" si="8"/>
        <v>1317280</v>
      </c>
      <c r="O11" s="26">
        <f t="shared" si="8"/>
        <v>1317280</v>
      </c>
      <c r="P11" s="43">
        <f t="shared" si="8"/>
        <v>1317280</v>
      </c>
      <c r="Q11" s="34">
        <f t="shared" si="8"/>
        <v>1191280</v>
      </c>
      <c r="R11" s="17">
        <f t="shared" si="8"/>
        <v>1191280</v>
      </c>
      <c r="S11" s="17">
        <f t="shared" si="8"/>
        <v>1191280</v>
      </c>
      <c r="T11" s="17">
        <f t="shared" si="8"/>
        <v>1191280</v>
      </c>
      <c r="U11" s="17">
        <f t="shared" si="8"/>
        <v>1474000</v>
      </c>
      <c r="V11" s="17">
        <f t="shared" si="8"/>
        <v>1474000</v>
      </c>
      <c r="W11" s="17">
        <f t="shared" si="8"/>
        <v>1474000</v>
      </c>
      <c r="X11" s="17">
        <f t="shared" si="8"/>
        <v>1474000</v>
      </c>
      <c r="Y11" s="17">
        <f t="shared" si="8"/>
        <v>1474000</v>
      </c>
      <c r="Z11" s="17">
        <f t="shared" si="8"/>
        <v>1474000</v>
      </c>
      <c r="AA11" s="26">
        <f t="shared" si="8"/>
        <v>1474000</v>
      </c>
      <c r="AB11" s="43">
        <f t="shared" si="8"/>
        <v>1474000</v>
      </c>
      <c r="AC11" s="34">
        <f t="shared" si="8"/>
        <v>1296960</v>
      </c>
      <c r="AD11" s="17">
        <f t="shared" si="8"/>
        <v>1296960</v>
      </c>
      <c r="AE11" s="17">
        <f t="shared" si="8"/>
        <v>1296960</v>
      </c>
      <c r="AF11" s="17">
        <f t="shared" si="8"/>
        <v>1296960</v>
      </c>
      <c r="AG11" s="17">
        <f t="shared" si="8"/>
        <v>1296960</v>
      </c>
      <c r="AH11" s="17">
        <f t="shared" si="8"/>
        <v>1296960</v>
      </c>
      <c r="AI11" s="17">
        <f t="shared" si="8"/>
        <v>1296960</v>
      </c>
      <c r="AJ11" s="17">
        <f t="shared" si="8"/>
        <v>1296960</v>
      </c>
      <c r="AK11" s="17">
        <f t="shared" si="8"/>
        <v>1296960</v>
      </c>
      <c r="AL11" s="17">
        <f t="shared" si="8"/>
        <v>1296960</v>
      </c>
      <c r="AM11" s="26">
        <f t="shared" si="8"/>
        <v>1296960</v>
      </c>
      <c r="AN11" s="43">
        <f t="shared" si="8"/>
        <v>1296960</v>
      </c>
      <c r="AO11" s="34">
        <f t="shared" si="8"/>
        <v>1374464</v>
      </c>
      <c r="AP11" s="17">
        <f t="shared" si="8"/>
        <v>1374464</v>
      </c>
      <c r="AQ11" s="17">
        <f t="shared" si="8"/>
        <v>1374464</v>
      </c>
      <c r="AR11" s="17">
        <f t="shared" si="8"/>
        <v>1374464</v>
      </c>
      <c r="AS11" s="17">
        <f t="shared" si="8"/>
        <v>1374464</v>
      </c>
      <c r="AT11" s="17">
        <f t="shared" si="8"/>
        <v>1374464</v>
      </c>
      <c r="AU11" s="17">
        <f t="shared" si="8"/>
        <v>1374464</v>
      </c>
      <c r="AV11" s="17">
        <f t="shared" si="8"/>
        <v>1374464</v>
      </c>
      <c r="AW11" s="17">
        <f t="shared" si="8"/>
        <v>1374464</v>
      </c>
      <c r="AX11" s="17">
        <f t="shared" si="8"/>
        <v>1374464</v>
      </c>
      <c r="AY11" s="26">
        <f t="shared" si="8"/>
        <v>1374464</v>
      </c>
      <c r="AZ11" s="43">
        <f t="shared" si="8"/>
        <v>1374464</v>
      </c>
      <c r="BA11" s="34">
        <f t="shared" si="8"/>
        <v>1345202.56</v>
      </c>
      <c r="BB11" s="17">
        <f t="shared" si="8"/>
        <v>1345202.56</v>
      </c>
      <c r="BC11" s="17">
        <f t="shared" si="8"/>
        <v>1345202.56</v>
      </c>
      <c r="BD11" s="17">
        <f t="shared" si="8"/>
        <v>1345202.56</v>
      </c>
      <c r="BE11" s="17">
        <f t="shared" si="8"/>
        <v>1345202.56</v>
      </c>
      <c r="BF11" s="17">
        <f t="shared" si="8"/>
        <v>1345202.56</v>
      </c>
      <c r="BG11" s="17">
        <f t="shared" si="8"/>
        <v>1345202.56</v>
      </c>
      <c r="BH11" s="17">
        <f t="shared" si="8"/>
        <v>1345202.56</v>
      </c>
      <c r="BI11" s="17">
        <f t="shared" si="8"/>
        <v>1345202.56</v>
      </c>
      <c r="BJ11" s="17">
        <f t="shared" si="8"/>
        <v>1345202.56</v>
      </c>
      <c r="BK11" s="26">
        <f t="shared" si="8"/>
        <v>1345202.56</v>
      </c>
      <c r="BL11" s="43">
        <f t="shared" si="8"/>
        <v>1345202.56</v>
      </c>
    </row>
    <row r="12" spans="1:64" ht="15.75" x14ac:dyDescent="0.25">
      <c r="A12" s="8" t="s">
        <v>4</v>
      </c>
      <c r="B12" s="1"/>
      <c r="C12" s="1"/>
      <c r="D12" s="1"/>
      <c r="E12" s="18">
        <v>-390000</v>
      </c>
      <c r="F12" s="18">
        <f>E12+F11</f>
        <v>-80000</v>
      </c>
      <c r="G12" s="18">
        <f>F12+G11</f>
        <v>750000</v>
      </c>
      <c r="H12" s="18">
        <f t="shared" ref="H12:J12" si="9">G12+H11</f>
        <v>1865000</v>
      </c>
      <c r="I12" s="18">
        <f t="shared" si="9"/>
        <v>3092200</v>
      </c>
      <c r="J12" s="18">
        <f t="shared" si="9"/>
        <v>4319400</v>
      </c>
      <c r="K12" s="18">
        <f t="shared" ref="K12" si="10">J12+K11</f>
        <v>5636680</v>
      </c>
      <c r="L12" s="18">
        <f t="shared" ref="L12:M12" si="11">K12+L11</f>
        <v>6953960</v>
      </c>
      <c r="M12" s="18">
        <f t="shared" si="11"/>
        <v>8271240</v>
      </c>
      <c r="N12" s="18">
        <f t="shared" ref="N12" si="12">M12+N11</f>
        <v>9588520</v>
      </c>
      <c r="O12" s="27">
        <f t="shared" ref="O12:P12" si="13">N12+O11</f>
        <v>10905800</v>
      </c>
      <c r="P12" s="44">
        <f t="shared" si="13"/>
        <v>12223080</v>
      </c>
      <c r="Q12" s="35">
        <f t="shared" ref="Q12" si="14">P12+Q11</f>
        <v>13414360</v>
      </c>
      <c r="R12" s="18">
        <f t="shared" ref="R12:S12" si="15">Q12+R11</f>
        <v>14605640</v>
      </c>
      <c r="S12" s="18">
        <f t="shared" si="15"/>
        <v>15796920</v>
      </c>
      <c r="T12" s="18">
        <f t="shared" ref="T12" si="16">S12+T11</f>
        <v>16988200</v>
      </c>
      <c r="U12" s="18">
        <f t="shared" ref="U12:V12" si="17">T12+U11</f>
        <v>18462200</v>
      </c>
      <c r="V12" s="18">
        <f t="shared" si="17"/>
        <v>19936200</v>
      </c>
      <c r="W12" s="18">
        <f t="shared" ref="W12" si="18">V12+W11</f>
        <v>21410200</v>
      </c>
      <c r="X12" s="18">
        <f t="shared" ref="X12:Y12" si="19">W12+X11</f>
        <v>22884200</v>
      </c>
      <c r="Y12" s="18">
        <f t="shared" si="19"/>
        <v>24358200</v>
      </c>
      <c r="Z12" s="18">
        <f t="shared" ref="Z12" si="20">Y12+Z11</f>
        <v>25832200</v>
      </c>
      <c r="AA12" s="27">
        <f t="shared" ref="AA12:AB12" si="21">Z12+AA11</f>
        <v>27306200</v>
      </c>
      <c r="AB12" s="44">
        <f t="shared" si="21"/>
        <v>28780200</v>
      </c>
      <c r="AC12" s="35">
        <f t="shared" ref="AC12" si="22">AB12+AC11</f>
        <v>30077160</v>
      </c>
      <c r="AD12" s="18">
        <f t="shared" ref="AD12:AE12" si="23">AC12+AD11</f>
        <v>31374120</v>
      </c>
      <c r="AE12" s="18">
        <f t="shared" si="23"/>
        <v>32671080</v>
      </c>
      <c r="AF12" s="18">
        <f t="shared" ref="AF12" si="24">AE12+AF11</f>
        <v>33968040</v>
      </c>
      <c r="AG12" s="18">
        <f t="shared" ref="AG12:AH12" si="25">AF12+AG11</f>
        <v>35265000</v>
      </c>
      <c r="AH12" s="18">
        <f t="shared" si="25"/>
        <v>36561960</v>
      </c>
      <c r="AI12" s="18">
        <f t="shared" ref="AI12" si="26">AH12+AI11</f>
        <v>37858920</v>
      </c>
      <c r="AJ12" s="18">
        <f t="shared" ref="AJ12:AK12" si="27">AI12+AJ11</f>
        <v>39155880</v>
      </c>
      <c r="AK12" s="18">
        <f t="shared" si="27"/>
        <v>40452840</v>
      </c>
      <c r="AL12" s="18">
        <f t="shared" ref="AL12" si="28">AK12+AL11</f>
        <v>41749800</v>
      </c>
      <c r="AM12" s="27">
        <f t="shared" ref="AM12:AN12" si="29">AL12+AM11</f>
        <v>43046760</v>
      </c>
      <c r="AN12" s="44">
        <f t="shared" si="29"/>
        <v>44343720</v>
      </c>
      <c r="AO12" s="35">
        <f t="shared" ref="AO12" si="30">AN12+AO11</f>
        <v>45718184</v>
      </c>
      <c r="AP12" s="18">
        <f t="shared" ref="AP12:AQ12" si="31">AO12+AP11</f>
        <v>47092648</v>
      </c>
      <c r="AQ12" s="18">
        <f t="shared" si="31"/>
        <v>48467112</v>
      </c>
      <c r="AR12" s="18">
        <f t="shared" ref="AR12" si="32">AQ12+AR11</f>
        <v>49841576</v>
      </c>
      <c r="AS12" s="18">
        <f t="shared" ref="AS12:AT12" si="33">AR12+AS11</f>
        <v>51216040</v>
      </c>
      <c r="AT12" s="18">
        <f t="shared" si="33"/>
        <v>52590504</v>
      </c>
      <c r="AU12" s="18">
        <f t="shared" ref="AU12" si="34">AT12+AU11</f>
        <v>53964968</v>
      </c>
      <c r="AV12" s="18">
        <f t="shared" ref="AV12:AW12" si="35">AU12+AV11</f>
        <v>55339432</v>
      </c>
      <c r="AW12" s="18">
        <f t="shared" si="35"/>
        <v>56713896</v>
      </c>
      <c r="AX12" s="18">
        <f t="shared" ref="AX12" si="36">AW12+AX11</f>
        <v>58088360</v>
      </c>
      <c r="AY12" s="27">
        <f t="shared" ref="AY12:AZ12" si="37">AX12+AY11</f>
        <v>59462824</v>
      </c>
      <c r="AZ12" s="44">
        <f t="shared" si="37"/>
        <v>60837288</v>
      </c>
      <c r="BA12" s="35">
        <f t="shared" ref="BA12" si="38">AZ12+BA11</f>
        <v>62182490.560000002</v>
      </c>
      <c r="BB12" s="18">
        <f t="shared" ref="BB12:BC12" si="39">BA12+BB11</f>
        <v>63527693.120000005</v>
      </c>
      <c r="BC12" s="18">
        <f t="shared" si="39"/>
        <v>64872895.680000007</v>
      </c>
      <c r="BD12" s="18">
        <f t="shared" ref="BD12" si="40">BC12+BD11</f>
        <v>66218098.24000001</v>
      </c>
      <c r="BE12" s="18">
        <f t="shared" ref="BE12:BF12" si="41">BD12+BE11</f>
        <v>67563300.800000012</v>
      </c>
      <c r="BF12" s="18">
        <f t="shared" si="41"/>
        <v>68908503.360000014</v>
      </c>
      <c r="BG12" s="18">
        <f t="shared" ref="BG12" si="42">BF12+BG11</f>
        <v>70253705.920000017</v>
      </c>
      <c r="BH12" s="18">
        <f t="shared" ref="BH12:BI12" si="43">BG12+BH11</f>
        <v>71598908.480000019</v>
      </c>
      <c r="BI12" s="18">
        <f t="shared" si="43"/>
        <v>72944111.040000021</v>
      </c>
      <c r="BJ12" s="18">
        <f t="shared" ref="BJ12" si="44">BI12+BJ11</f>
        <v>74289313.600000024</v>
      </c>
      <c r="BK12" s="27">
        <f t="shared" ref="BK12:BL12" si="45">BJ12+BK11</f>
        <v>75634516.160000026</v>
      </c>
      <c r="BL12" s="44">
        <f t="shared" si="45"/>
        <v>76979718.720000029</v>
      </c>
    </row>
    <row r="13" spans="1:64" ht="15.75" x14ac:dyDescent="0.25">
      <c r="A13" s="8" t="s">
        <v>3</v>
      </c>
      <c r="B13" s="1"/>
      <c r="C13" s="1"/>
      <c r="D13" s="1"/>
      <c r="E13" s="18"/>
      <c r="F13" s="18">
        <f>F11/F3*100</f>
        <v>10.333333333333334</v>
      </c>
      <c r="G13" s="18">
        <f t="shared" ref="G13:BL13" si="46">G11/G3*100</f>
        <v>20.75</v>
      </c>
      <c r="H13" s="18">
        <f t="shared" si="46"/>
        <v>25.930232558139537</v>
      </c>
      <c r="I13" s="18">
        <f t="shared" si="46"/>
        <v>27.246891651865006</v>
      </c>
      <c r="J13" s="18">
        <f t="shared" si="46"/>
        <v>27.246891651865006</v>
      </c>
      <c r="K13" s="18">
        <f t="shared" si="46"/>
        <v>29.24689165186501</v>
      </c>
      <c r="L13" s="18">
        <f t="shared" si="46"/>
        <v>29.24689165186501</v>
      </c>
      <c r="M13" s="18">
        <f t="shared" si="46"/>
        <v>29.24689165186501</v>
      </c>
      <c r="N13" s="18">
        <f t="shared" si="46"/>
        <v>29.24689165186501</v>
      </c>
      <c r="O13" s="27">
        <f t="shared" si="46"/>
        <v>29.24689165186501</v>
      </c>
      <c r="P13" s="44">
        <f t="shared" si="46"/>
        <v>29.24689165186501</v>
      </c>
      <c r="Q13" s="35">
        <f t="shared" si="46"/>
        <v>26.449378330373001</v>
      </c>
      <c r="R13" s="18">
        <f t="shared" si="46"/>
        <v>26.449378330373001</v>
      </c>
      <c r="S13" s="18">
        <f t="shared" si="46"/>
        <v>26.449378330373001</v>
      </c>
      <c r="T13" s="18">
        <f t="shared" si="46"/>
        <v>26.449378330373001</v>
      </c>
      <c r="U13" s="18">
        <f t="shared" si="46"/>
        <v>29.48</v>
      </c>
      <c r="V13" s="18">
        <f t="shared" si="46"/>
        <v>29.48</v>
      </c>
      <c r="W13" s="18">
        <f t="shared" si="46"/>
        <v>29.48</v>
      </c>
      <c r="X13" s="18">
        <f t="shared" si="46"/>
        <v>29.48</v>
      </c>
      <c r="Y13" s="18">
        <f t="shared" si="46"/>
        <v>29.48</v>
      </c>
      <c r="Z13" s="18">
        <f t="shared" si="46"/>
        <v>29.48</v>
      </c>
      <c r="AA13" s="27">
        <f t="shared" si="46"/>
        <v>29.48</v>
      </c>
      <c r="AB13" s="44">
        <f t="shared" si="46"/>
        <v>29.48</v>
      </c>
      <c r="AC13" s="35">
        <f t="shared" si="46"/>
        <v>25.9392</v>
      </c>
      <c r="AD13" s="18">
        <f t="shared" si="46"/>
        <v>25.9392</v>
      </c>
      <c r="AE13" s="18">
        <f t="shared" si="46"/>
        <v>25.9392</v>
      </c>
      <c r="AF13" s="18">
        <f t="shared" si="46"/>
        <v>25.9392</v>
      </c>
      <c r="AG13" s="18">
        <f t="shared" si="46"/>
        <v>25.9392</v>
      </c>
      <c r="AH13" s="18">
        <f t="shared" si="46"/>
        <v>25.9392</v>
      </c>
      <c r="AI13" s="18">
        <f t="shared" si="46"/>
        <v>25.9392</v>
      </c>
      <c r="AJ13" s="18">
        <f t="shared" si="46"/>
        <v>25.9392</v>
      </c>
      <c r="AK13" s="18">
        <f t="shared" si="46"/>
        <v>25.9392</v>
      </c>
      <c r="AL13" s="18">
        <f t="shared" si="46"/>
        <v>25.9392</v>
      </c>
      <c r="AM13" s="27">
        <f t="shared" si="46"/>
        <v>25.9392</v>
      </c>
      <c r="AN13" s="44">
        <f t="shared" si="46"/>
        <v>25.9392</v>
      </c>
      <c r="AO13" s="35">
        <f t="shared" si="46"/>
        <v>26.431999999999999</v>
      </c>
      <c r="AP13" s="18">
        <f t="shared" si="46"/>
        <v>26.431999999999999</v>
      </c>
      <c r="AQ13" s="18">
        <f t="shared" si="46"/>
        <v>26.431999999999999</v>
      </c>
      <c r="AR13" s="18">
        <f t="shared" si="46"/>
        <v>26.431999999999999</v>
      </c>
      <c r="AS13" s="18">
        <f t="shared" si="46"/>
        <v>26.431999999999999</v>
      </c>
      <c r="AT13" s="18">
        <f t="shared" si="46"/>
        <v>26.431999999999999</v>
      </c>
      <c r="AU13" s="18">
        <f t="shared" si="46"/>
        <v>26.431999999999999</v>
      </c>
      <c r="AV13" s="18">
        <f t="shared" si="46"/>
        <v>26.431999999999999</v>
      </c>
      <c r="AW13" s="18">
        <f t="shared" si="46"/>
        <v>26.431999999999999</v>
      </c>
      <c r="AX13" s="18">
        <f t="shared" si="46"/>
        <v>26.431999999999999</v>
      </c>
      <c r="AY13" s="27">
        <f t="shared" si="46"/>
        <v>26.431999999999999</v>
      </c>
      <c r="AZ13" s="44">
        <f t="shared" si="46"/>
        <v>26.431999999999999</v>
      </c>
      <c r="BA13" s="35">
        <f t="shared" si="46"/>
        <v>25.86928</v>
      </c>
      <c r="BB13" s="18">
        <f t="shared" si="46"/>
        <v>25.86928</v>
      </c>
      <c r="BC13" s="18">
        <f t="shared" si="46"/>
        <v>25.86928</v>
      </c>
      <c r="BD13" s="18">
        <f t="shared" si="46"/>
        <v>25.86928</v>
      </c>
      <c r="BE13" s="18">
        <f t="shared" si="46"/>
        <v>25.86928</v>
      </c>
      <c r="BF13" s="18">
        <f t="shared" si="46"/>
        <v>25.86928</v>
      </c>
      <c r="BG13" s="18">
        <f t="shared" si="46"/>
        <v>25.86928</v>
      </c>
      <c r="BH13" s="18">
        <f t="shared" si="46"/>
        <v>25.86928</v>
      </c>
      <c r="BI13" s="18">
        <f t="shared" si="46"/>
        <v>25.86928</v>
      </c>
      <c r="BJ13" s="18">
        <f t="shared" si="46"/>
        <v>25.86928</v>
      </c>
      <c r="BK13" s="27">
        <f t="shared" si="46"/>
        <v>25.86928</v>
      </c>
      <c r="BL13" s="44">
        <f t="shared" si="46"/>
        <v>25.86928</v>
      </c>
    </row>
    <row r="14" spans="1:64" ht="15.75" x14ac:dyDescent="0.25">
      <c r="A14" s="8" t="s">
        <v>5</v>
      </c>
      <c r="B14" s="15">
        <v>0.15</v>
      </c>
      <c r="C14" s="1"/>
      <c r="D14" s="1"/>
      <c r="E14" s="18"/>
      <c r="F14" s="18">
        <f>F11*0.15</f>
        <v>46500</v>
      </c>
      <c r="G14" s="18">
        <f t="shared" ref="G14:BL14" si="47">G11*0.15</f>
        <v>124500</v>
      </c>
      <c r="H14" s="18">
        <f t="shared" si="47"/>
        <v>167250</v>
      </c>
      <c r="I14" s="18">
        <f t="shared" si="47"/>
        <v>184080</v>
      </c>
      <c r="J14" s="18">
        <f t="shared" si="47"/>
        <v>184080</v>
      </c>
      <c r="K14" s="18">
        <f t="shared" si="47"/>
        <v>197592</v>
      </c>
      <c r="L14" s="18">
        <f t="shared" si="47"/>
        <v>197592</v>
      </c>
      <c r="M14" s="18">
        <f t="shared" si="47"/>
        <v>197592</v>
      </c>
      <c r="N14" s="18">
        <f t="shared" si="47"/>
        <v>197592</v>
      </c>
      <c r="O14" s="27">
        <f t="shared" si="47"/>
        <v>197592</v>
      </c>
      <c r="P14" s="44">
        <f t="shared" si="47"/>
        <v>197592</v>
      </c>
      <c r="Q14" s="35">
        <f t="shared" si="47"/>
        <v>178692</v>
      </c>
      <c r="R14" s="18">
        <f t="shared" si="47"/>
        <v>178692</v>
      </c>
      <c r="S14" s="18">
        <f t="shared" si="47"/>
        <v>178692</v>
      </c>
      <c r="T14" s="18">
        <f t="shared" si="47"/>
        <v>178692</v>
      </c>
      <c r="U14" s="18">
        <f t="shared" si="47"/>
        <v>221100</v>
      </c>
      <c r="V14" s="18">
        <f t="shared" si="47"/>
        <v>221100</v>
      </c>
      <c r="W14" s="18">
        <f t="shared" si="47"/>
        <v>221100</v>
      </c>
      <c r="X14" s="18">
        <f t="shared" si="47"/>
        <v>221100</v>
      </c>
      <c r="Y14" s="18">
        <f t="shared" si="47"/>
        <v>221100</v>
      </c>
      <c r="Z14" s="18">
        <f t="shared" si="47"/>
        <v>221100</v>
      </c>
      <c r="AA14" s="27">
        <f t="shared" si="47"/>
        <v>221100</v>
      </c>
      <c r="AB14" s="44">
        <f t="shared" si="47"/>
        <v>221100</v>
      </c>
      <c r="AC14" s="35">
        <f t="shared" si="47"/>
        <v>194544</v>
      </c>
      <c r="AD14" s="18">
        <f t="shared" si="47"/>
        <v>194544</v>
      </c>
      <c r="AE14" s="18">
        <f t="shared" si="47"/>
        <v>194544</v>
      </c>
      <c r="AF14" s="18">
        <f t="shared" si="47"/>
        <v>194544</v>
      </c>
      <c r="AG14" s="18">
        <f t="shared" si="47"/>
        <v>194544</v>
      </c>
      <c r="AH14" s="18">
        <f t="shared" si="47"/>
        <v>194544</v>
      </c>
      <c r="AI14" s="18">
        <f t="shared" si="47"/>
        <v>194544</v>
      </c>
      <c r="AJ14" s="18">
        <f t="shared" si="47"/>
        <v>194544</v>
      </c>
      <c r="AK14" s="18">
        <f t="shared" si="47"/>
        <v>194544</v>
      </c>
      <c r="AL14" s="18">
        <f t="shared" si="47"/>
        <v>194544</v>
      </c>
      <c r="AM14" s="27">
        <f t="shared" si="47"/>
        <v>194544</v>
      </c>
      <c r="AN14" s="44">
        <f t="shared" si="47"/>
        <v>194544</v>
      </c>
      <c r="AO14" s="35">
        <f t="shared" si="47"/>
        <v>206169.60000000001</v>
      </c>
      <c r="AP14" s="18">
        <f t="shared" si="47"/>
        <v>206169.60000000001</v>
      </c>
      <c r="AQ14" s="18">
        <f t="shared" si="47"/>
        <v>206169.60000000001</v>
      </c>
      <c r="AR14" s="18">
        <f t="shared" si="47"/>
        <v>206169.60000000001</v>
      </c>
      <c r="AS14" s="18">
        <f t="shared" si="47"/>
        <v>206169.60000000001</v>
      </c>
      <c r="AT14" s="18">
        <f t="shared" si="47"/>
        <v>206169.60000000001</v>
      </c>
      <c r="AU14" s="18">
        <f t="shared" si="47"/>
        <v>206169.60000000001</v>
      </c>
      <c r="AV14" s="18">
        <f t="shared" si="47"/>
        <v>206169.60000000001</v>
      </c>
      <c r="AW14" s="18">
        <f t="shared" si="47"/>
        <v>206169.60000000001</v>
      </c>
      <c r="AX14" s="18">
        <f t="shared" si="47"/>
        <v>206169.60000000001</v>
      </c>
      <c r="AY14" s="27">
        <f t="shared" si="47"/>
        <v>206169.60000000001</v>
      </c>
      <c r="AZ14" s="44">
        <f t="shared" si="47"/>
        <v>206169.60000000001</v>
      </c>
      <c r="BA14" s="35">
        <f t="shared" si="47"/>
        <v>201780.38399999999</v>
      </c>
      <c r="BB14" s="18">
        <f t="shared" si="47"/>
        <v>201780.38399999999</v>
      </c>
      <c r="BC14" s="18">
        <f t="shared" si="47"/>
        <v>201780.38399999999</v>
      </c>
      <c r="BD14" s="18">
        <f t="shared" si="47"/>
        <v>201780.38399999999</v>
      </c>
      <c r="BE14" s="18">
        <f t="shared" si="47"/>
        <v>201780.38399999999</v>
      </c>
      <c r="BF14" s="18">
        <f t="shared" si="47"/>
        <v>201780.38399999999</v>
      </c>
      <c r="BG14" s="18">
        <f t="shared" si="47"/>
        <v>201780.38399999999</v>
      </c>
      <c r="BH14" s="18">
        <f t="shared" si="47"/>
        <v>201780.38399999999</v>
      </c>
      <c r="BI14" s="18">
        <f t="shared" si="47"/>
        <v>201780.38399999999</v>
      </c>
      <c r="BJ14" s="18">
        <f t="shared" si="47"/>
        <v>201780.38399999999</v>
      </c>
      <c r="BK14" s="27">
        <f t="shared" si="47"/>
        <v>201780.38399999999</v>
      </c>
      <c r="BL14" s="44">
        <f t="shared" si="47"/>
        <v>201780.38399999999</v>
      </c>
    </row>
    <row r="15" spans="1:64" ht="15.75" x14ac:dyDescent="0.25">
      <c r="A15" s="9" t="s">
        <v>6</v>
      </c>
      <c r="B15" s="10"/>
      <c r="C15" s="10"/>
      <c r="D15" s="10"/>
      <c r="E15" s="19">
        <v>-390000</v>
      </c>
      <c r="F15" s="19">
        <f>F11-F14</f>
        <v>263500</v>
      </c>
      <c r="G15" s="19">
        <f t="shared" ref="G15:BL15" si="48">G11-G14</f>
        <v>705500</v>
      </c>
      <c r="H15" s="19">
        <f t="shared" si="48"/>
        <v>947750</v>
      </c>
      <c r="I15" s="19">
        <f t="shared" si="48"/>
        <v>1043120</v>
      </c>
      <c r="J15" s="19">
        <f t="shared" si="48"/>
        <v>1043120</v>
      </c>
      <c r="K15" s="19">
        <f t="shared" si="48"/>
        <v>1119688</v>
      </c>
      <c r="L15" s="19">
        <f t="shared" si="48"/>
        <v>1119688</v>
      </c>
      <c r="M15" s="19">
        <f t="shared" si="48"/>
        <v>1119688</v>
      </c>
      <c r="N15" s="19">
        <f t="shared" si="48"/>
        <v>1119688</v>
      </c>
      <c r="O15" s="28">
        <f t="shared" si="48"/>
        <v>1119688</v>
      </c>
      <c r="P15" s="45">
        <f t="shared" si="48"/>
        <v>1119688</v>
      </c>
      <c r="Q15" s="36">
        <f t="shared" si="48"/>
        <v>1012588</v>
      </c>
      <c r="R15" s="19">
        <f t="shared" si="48"/>
        <v>1012588</v>
      </c>
      <c r="S15" s="19">
        <f t="shared" si="48"/>
        <v>1012588</v>
      </c>
      <c r="T15" s="19">
        <f t="shared" si="48"/>
        <v>1012588</v>
      </c>
      <c r="U15" s="19">
        <f t="shared" si="48"/>
        <v>1252900</v>
      </c>
      <c r="V15" s="19">
        <f t="shared" si="48"/>
        <v>1252900</v>
      </c>
      <c r="W15" s="19">
        <f t="shared" si="48"/>
        <v>1252900</v>
      </c>
      <c r="X15" s="19">
        <f t="shared" si="48"/>
        <v>1252900</v>
      </c>
      <c r="Y15" s="19">
        <f t="shared" si="48"/>
        <v>1252900</v>
      </c>
      <c r="Z15" s="19">
        <f t="shared" si="48"/>
        <v>1252900</v>
      </c>
      <c r="AA15" s="28">
        <f t="shared" si="48"/>
        <v>1252900</v>
      </c>
      <c r="AB15" s="45">
        <f t="shared" si="48"/>
        <v>1252900</v>
      </c>
      <c r="AC15" s="36">
        <f t="shared" si="48"/>
        <v>1102416</v>
      </c>
      <c r="AD15" s="19">
        <f t="shared" si="48"/>
        <v>1102416</v>
      </c>
      <c r="AE15" s="19">
        <f t="shared" si="48"/>
        <v>1102416</v>
      </c>
      <c r="AF15" s="19">
        <f t="shared" si="48"/>
        <v>1102416</v>
      </c>
      <c r="AG15" s="19">
        <f t="shared" si="48"/>
        <v>1102416</v>
      </c>
      <c r="AH15" s="19">
        <f t="shared" si="48"/>
        <v>1102416</v>
      </c>
      <c r="AI15" s="19">
        <f t="shared" si="48"/>
        <v>1102416</v>
      </c>
      <c r="AJ15" s="19">
        <f t="shared" si="48"/>
        <v>1102416</v>
      </c>
      <c r="AK15" s="19">
        <f t="shared" si="48"/>
        <v>1102416</v>
      </c>
      <c r="AL15" s="19">
        <f t="shared" si="48"/>
        <v>1102416</v>
      </c>
      <c r="AM15" s="28">
        <f t="shared" si="48"/>
        <v>1102416</v>
      </c>
      <c r="AN15" s="45">
        <f t="shared" si="48"/>
        <v>1102416</v>
      </c>
      <c r="AO15" s="36">
        <f t="shared" si="48"/>
        <v>1168294.3999999999</v>
      </c>
      <c r="AP15" s="19">
        <f t="shared" si="48"/>
        <v>1168294.3999999999</v>
      </c>
      <c r="AQ15" s="19">
        <f t="shared" si="48"/>
        <v>1168294.3999999999</v>
      </c>
      <c r="AR15" s="19">
        <f t="shared" si="48"/>
        <v>1168294.3999999999</v>
      </c>
      <c r="AS15" s="19">
        <f t="shared" si="48"/>
        <v>1168294.3999999999</v>
      </c>
      <c r="AT15" s="19">
        <f t="shared" si="48"/>
        <v>1168294.3999999999</v>
      </c>
      <c r="AU15" s="19">
        <f t="shared" si="48"/>
        <v>1168294.3999999999</v>
      </c>
      <c r="AV15" s="19">
        <f t="shared" si="48"/>
        <v>1168294.3999999999</v>
      </c>
      <c r="AW15" s="19">
        <f t="shared" si="48"/>
        <v>1168294.3999999999</v>
      </c>
      <c r="AX15" s="19">
        <f t="shared" si="48"/>
        <v>1168294.3999999999</v>
      </c>
      <c r="AY15" s="28">
        <f t="shared" si="48"/>
        <v>1168294.3999999999</v>
      </c>
      <c r="AZ15" s="45">
        <f t="shared" si="48"/>
        <v>1168294.3999999999</v>
      </c>
      <c r="BA15" s="36">
        <f t="shared" si="48"/>
        <v>1143422.176</v>
      </c>
      <c r="BB15" s="19">
        <f t="shared" si="48"/>
        <v>1143422.176</v>
      </c>
      <c r="BC15" s="19">
        <f t="shared" si="48"/>
        <v>1143422.176</v>
      </c>
      <c r="BD15" s="19">
        <f t="shared" si="48"/>
        <v>1143422.176</v>
      </c>
      <c r="BE15" s="19">
        <f t="shared" si="48"/>
        <v>1143422.176</v>
      </c>
      <c r="BF15" s="19">
        <f t="shared" si="48"/>
        <v>1143422.176</v>
      </c>
      <c r="BG15" s="19">
        <f t="shared" si="48"/>
        <v>1143422.176</v>
      </c>
      <c r="BH15" s="19">
        <f t="shared" si="48"/>
        <v>1143422.176</v>
      </c>
      <c r="BI15" s="19">
        <f t="shared" si="48"/>
        <v>1143422.176</v>
      </c>
      <c r="BJ15" s="19">
        <f t="shared" si="48"/>
        <v>1143422.176</v>
      </c>
      <c r="BK15" s="28">
        <f t="shared" si="48"/>
        <v>1143422.176</v>
      </c>
      <c r="BL15" s="45">
        <f t="shared" si="48"/>
        <v>1143422.176</v>
      </c>
    </row>
    <row r="16" spans="1:64" ht="16.5" thickBot="1" x14ac:dyDescent="0.3">
      <c r="A16" s="4" t="s">
        <v>7</v>
      </c>
      <c r="B16" s="5"/>
      <c r="C16" s="5"/>
      <c r="D16" s="5"/>
      <c r="E16" s="20">
        <v>-390000</v>
      </c>
      <c r="F16" s="20">
        <f>E16+F15</f>
        <v>-126500</v>
      </c>
      <c r="G16" s="20">
        <f>F16+G15</f>
        <v>579000</v>
      </c>
      <c r="H16" s="20">
        <f t="shared" ref="H16:BL16" si="49">G16+H15</f>
        <v>1526750</v>
      </c>
      <c r="I16" s="20">
        <f t="shared" si="49"/>
        <v>2569870</v>
      </c>
      <c r="J16" s="20">
        <f t="shared" si="49"/>
        <v>3612990</v>
      </c>
      <c r="K16" s="20">
        <f t="shared" si="49"/>
        <v>4732678</v>
      </c>
      <c r="L16" s="20">
        <f t="shared" si="49"/>
        <v>5852366</v>
      </c>
      <c r="M16" s="20">
        <f t="shared" si="49"/>
        <v>6972054</v>
      </c>
      <c r="N16" s="20">
        <f t="shared" si="49"/>
        <v>8091742</v>
      </c>
      <c r="O16" s="29">
        <f t="shared" si="49"/>
        <v>9211430</v>
      </c>
      <c r="P16" s="46">
        <f t="shared" si="49"/>
        <v>10331118</v>
      </c>
      <c r="Q16" s="37">
        <f t="shared" si="49"/>
        <v>11343706</v>
      </c>
      <c r="R16" s="20">
        <f t="shared" si="49"/>
        <v>12356294</v>
      </c>
      <c r="S16" s="20">
        <f t="shared" si="49"/>
        <v>13368882</v>
      </c>
      <c r="T16" s="20">
        <f t="shared" si="49"/>
        <v>14381470</v>
      </c>
      <c r="U16" s="20">
        <f t="shared" si="49"/>
        <v>15634370</v>
      </c>
      <c r="V16" s="20">
        <f t="shared" si="49"/>
        <v>16887270</v>
      </c>
      <c r="W16" s="20">
        <f t="shared" si="49"/>
        <v>18140170</v>
      </c>
      <c r="X16" s="20">
        <f t="shared" si="49"/>
        <v>19393070</v>
      </c>
      <c r="Y16" s="20">
        <f t="shared" si="49"/>
        <v>20645970</v>
      </c>
      <c r="Z16" s="20">
        <f t="shared" si="49"/>
        <v>21898870</v>
      </c>
      <c r="AA16" s="29">
        <f t="shared" si="49"/>
        <v>23151770</v>
      </c>
      <c r="AB16" s="46">
        <f t="shared" si="49"/>
        <v>24404670</v>
      </c>
      <c r="AC16" s="37">
        <f t="shared" si="49"/>
        <v>25507086</v>
      </c>
      <c r="AD16" s="20">
        <f t="shared" si="49"/>
        <v>26609502</v>
      </c>
      <c r="AE16" s="20">
        <f t="shared" si="49"/>
        <v>27711918</v>
      </c>
      <c r="AF16" s="20">
        <f t="shared" si="49"/>
        <v>28814334</v>
      </c>
      <c r="AG16" s="20">
        <f t="shared" si="49"/>
        <v>29916750</v>
      </c>
      <c r="AH16" s="20">
        <f t="shared" si="49"/>
        <v>31019166</v>
      </c>
      <c r="AI16" s="20">
        <f t="shared" si="49"/>
        <v>32121582</v>
      </c>
      <c r="AJ16" s="20">
        <f t="shared" si="49"/>
        <v>33223998</v>
      </c>
      <c r="AK16" s="20">
        <f t="shared" si="49"/>
        <v>34326414</v>
      </c>
      <c r="AL16" s="20">
        <f t="shared" si="49"/>
        <v>35428830</v>
      </c>
      <c r="AM16" s="29">
        <f t="shared" si="49"/>
        <v>36531246</v>
      </c>
      <c r="AN16" s="46">
        <f t="shared" si="49"/>
        <v>37633662</v>
      </c>
      <c r="AO16" s="37">
        <f t="shared" si="49"/>
        <v>38801956.399999999</v>
      </c>
      <c r="AP16" s="20">
        <f t="shared" si="49"/>
        <v>39970250.799999997</v>
      </c>
      <c r="AQ16" s="20">
        <f t="shared" si="49"/>
        <v>41138545.199999996</v>
      </c>
      <c r="AR16" s="20">
        <f t="shared" si="49"/>
        <v>42306839.599999994</v>
      </c>
      <c r="AS16" s="20">
        <f t="shared" si="49"/>
        <v>43475133.999999993</v>
      </c>
      <c r="AT16" s="20">
        <f t="shared" si="49"/>
        <v>44643428.399999991</v>
      </c>
      <c r="AU16" s="20">
        <f t="shared" si="49"/>
        <v>45811722.79999999</v>
      </c>
      <c r="AV16" s="20">
        <f t="shared" si="49"/>
        <v>46980017.199999988</v>
      </c>
      <c r="AW16" s="20">
        <f t="shared" si="49"/>
        <v>48148311.599999987</v>
      </c>
      <c r="AX16" s="20">
        <f t="shared" si="49"/>
        <v>49316605.999999985</v>
      </c>
      <c r="AY16" s="29">
        <f t="shared" si="49"/>
        <v>50484900.399999984</v>
      </c>
      <c r="AZ16" s="46">
        <f t="shared" si="49"/>
        <v>51653194.799999982</v>
      </c>
      <c r="BA16" s="37">
        <f t="shared" si="49"/>
        <v>52796616.975999981</v>
      </c>
      <c r="BB16" s="20">
        <f t="shared" si="49"/>
        <v>53940039.15199998</v>
      </c>
      <c r="BC16" s="20">
        <f t="shared" si="49"/>
        <v>55083461.327999979</v>
      </c>
      <c r="BD16" s="20">
        <f t="shared" si="49"/>
        <v>56226883.503999978</v>
      </c>
      <c r="BE16" s="20">
        <f t="shared" si="49"/>
        <v>57370305.679999977</v>
      </c>
      <c r="BF16" s="20">
        <f t="shared" si="49"/>
        <v>58513727.855999976</v>
      </c>
      <c r="BG16" s="20">
        <f t="shared" si="49"/>
        <v>59657150.031999975</v>
      </c>
      <c r="BH16" s="20">
        <f t="shared" si="49"/>
        <v>60800572.207999974</v>
      </c>
      <c r="BI16" s="20">
        <f t="shared" si="49"/>
        <v>61943994.383999974</v>
      </c>
      <c r="BJ16" s="20">
        <f t="shared" si="49"/>
        <v>63087416.559999973</v>
      </c>
      <c r="BK16" s="29">
        <f t="shared" si="49"/>
        <v>64230838.735999972</v>
      </c>
      <c r="BL16" s="46">
        <f t="shared" si="49"/>
        <v>65374260.911999971</v>
      </c>
    </row>
    <row r="17" spans="1:64" ht="16.5" thickBot="1" x14ac:dyDescent="0.3"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47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47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47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47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47"/>
    </row>
    <row r="18" spans="1:64" ht="16.5" thickBot="1" x14ac:dyDescent="0.3">
      <c r="A18" s="61" t="s">
        <v>8</v>
      </c>
      <c r="B18" s="62">
        <v>0.15</v>
      </c>
      <c r="C18" s="62">
        <v>0.5</v>
      </c>
      <c r="D18" s="63"/>
      <c r="E18" s="64"/>
      <c r="F18" s="64"/>
      <c r="G18" s="64"/>
      <c r="H18" s="64">
        <f>H3*0.15</f>
        <v>645000</v>
      </c>
      <c r="I18" s="64">
        <f t="shared" ref="I18:AB18" si="50">I3*0.15</f>
        <v>675600</v>
      </c>
      <c r="J18" s="64">
        <f t="shared" si="50"/>
        <v>675600</v>
      </c>
      <c r="K18" s="64">
        <f t="shared" si="50"/>
        <v>675600</v>
      </c>
      <c r="L18" s="64">
        <f t="shared" si="50"/>
        <v>675600</v>
      </c>
      <c r="M18" s="64">
        <f t="shared" si="50"/>
        <v>675600</v>
      </c>
      <c r="N18" s="64">
        <f t="shared" si="50"/>
        <v>675600</v>
      </c>
      <c r="O18" s="65">
        <f t="shared" si="50"/>
        <v>675600</v>
      </c>
      <c r="P18" s="66">
        <f t="shared" si="50"/>
        <v>675600</v>
      </c>
      <c r="Q18" s="67">
        <f t="shared" si="50"/>
        <v>675600</v>
      </c>
      <c r="R18" s="64">
        <f t="shared" si="50"/>
        <v>675600</v>
      </c>
      <c r="S18" s="64">
        <f t="shared" si="50"/>
        <v>675600</v>
      </c>
      <c r="T18" s="64">
        <f t="shared" si="50"/>
        <v>675600</v>
      </c>
      <c r="U18" s="64">
        <f t="shared" si="50"/>
        <v>750000</v>
      </c>
      <c r="V18" s="64">
        <f t="shared" si="50"/>
        <v>750000</v>
      </c>
      <c r="W18" s="64">
        <f t="shared" si="50"/>
        <v>750000</v>
      </c>
      <c r="X18" s="64">
        <f t="shared" si="50"/>
        <v>750000</v>
      </c>
      <c r="Y18" s="64">
        <f t="shared" si="50"/>
        <v>750000</v>
      </c>
      <c r="Z18" s="64">
        <f t="shared" si="50"/>
        <v>750000</v>
      </c>
      <c r="AA18" s="65">
        <f t="shared" si="50"/>
        <v>750000</v>
      </c>
      <c r="AB18" s="66">
        <f t="shared" si="50"/>
        <v>750000</v>
      </c>
      <c r="AC18" s="67">
        <f>AC15/2</f>
        <v>551208</v>
      </c>
      <c r="AD18" s="64">
        <f t="shared" ref="AD18:BL18" si="51">AD15/2</f>
        <v>551208</v>
      </c>
      <c r="AE18" s="64">
        <f t="shared" si="51"/>
        <v>551208</v>
      </c>
      <c r="AF18" s="64">
        <f t="shared" si="51"/>
        <v>551208</v>
      </c>
      <c r="AG18" s="64">
        <f t="shared" si="51"/>
        <v>551208</v>
      </c>
      <c r="AH18" s="64">
        <f t="shared" si="51"/>
        <v>551208</v>
      </c>
      <c r="AI18" s="64">
        <f t="shared" si="51"/>
        <v>551208</v>
      </c>
      <c r="AJ18" s="64">
        <f t="shared" si="51"/>
        <v>551208</v>
      </c>
      <c r="AK18" s="64">
        <f t="shared" si="51"/>
        <v>551208</v>
      </c>
      <c r="AL18" s="64">
        <f t="shared" si="51"/>
        <v>551208</v>
      </c>
      <c r="AM18" s="65">
        <f t="shared" si="51"/>
        <v>551208</v>
      </c>
      <c r="AN18" s="66">
        <f t="shared" si="51"/>
        <v>551208</v>
      </c>
      <c r="AO18" s="67">
        <f t="shared" si="51"/>
        <v>584147.19999999995</v>
      </c>
      <c r="AP18" s="64">
        <f t="shared" si="51"/>
        <v>584147.19999999995</v>
      </c>
      <c r="AQ18" s="64">
        <f t="shared" si="51"/>
        <v>584147.19999999995</v>
      </c>
      <c r="AR18" s="64">
        <f t="shared" si="51"/>
        <v>584147.19999999995</v>
      </c>
      <c r="AS18" s="64">
        <f t="shared" si="51"/>
        <v>584147.19999999995</v>
      </c>
      <c r="AT18" s="64">
        <f t="shared" si="51"/>
        <v>584147.19999999995</v>
      </c>
      <c r="AU18" s="64">
        <f t="shared" si="51"/>
        <v>584147.19999999995</v>
      </c>
      <c r="AV18" s="64">
        <f t="shared" si="51"/>
        <v>584147.19999999995</v>
      </c>
      <c r="AW18" s="64">
        <f t="shared" si="51"/>
        <v>584147.19999999995</v>
      </c>
      <c r="AX18" s="64">
        <f t="shared" si="51"/>
        <v>584147.19999999995</v>
      </c>
      <c r="AY18" s="65">
        <f t="shared" si="51"/>
        <v>584147.19999999995</v>
      </c>
      <c r="AZ18" s="66">
        <f t="shared" si="51"/>
        <v>584147.19999999995</v>
      </c>
      <c r="BA18" s="67">
        <f t="shared" si="51"/>
        <v>571711.08799999999</v>
      </c>
      <c r="BB18" s="64">
        <f t="shared" si="51"/>
        <v>571711.08799999999</v>
      </c>
      <c r="BC18" s="64">
        <f t="shared" si="51"/>
        <v>571711.08799999999</v>
      </c>
      <c r="BD18" s="64">
        <f t="shared" si="51"/>
        <v>571711.08799999999</v>
      </c>
      <c r="BE18" s="64">
        <f t="shared" si="51"/>
        <v>571711.08799999999</v>
      </c>
      <c r="BF18" s="64">
        <f t="shared" si="51"/>
        <v>571711.08799999999</v>
      </c>
      <c r="BG18" s="64">
        <f t="shared" si="51"/>
        <v>571711.08799999999</v>
      </c>
      <c r="BH18" s="64">
        <f t="shared" si="51"/>
        <v>571711.08799999999</v>
      </c>
      <c r="BI18" s="64">
        <f t="shared" si="51"/>
        <v>571711.08799999999</v>
      </c>
      <c r="BJ18" s="64">
        <f t="shared" si="51"/>
        <v>571711.08799999999</v>
      </c>
      <c r="BK18" s="65">
        <f t="shared" si="51"/>
        <v>571711.08799999999</v>
      </c>
      <c r="BL18" s="66">
        <f t="shared" si="51"/>
        <v>571711.08799999999</v>
      </c>
    </row>
    <row r="19" spans="1:64" ht="15.75" x14ac:dyDescent="0.25">
      <c r="A19" s="52" t="s">
        <v>9</v>
      </c>
      <c r="B19" s="53"/>
      <c r="C19" s="53"/>
      <c r="D19" s="53"/>
      <c r="E19" s="54"/>
      <c r="F19" s="54"/>
      <c r="G19" s="54"/>
      <c r="H19" s="54">
        <f>H18</f>
        <v>645000</v>
      </c>
      <c r="I19" s="54">
        <f>H18+I18</f>
        <v>1320600</v>
      </c>
      <c r="J19" s="54">
        <f>I19+J18</f>
        <v>1996200</v>
      </c>
      <c r="K19" s="54">
        <f>J19+K18</f>
        <v>2671800</v>
      </c>
      <c r="L19" s="54">
        <f t="shared" ref="L19:N19" si="52">K19+L18</f>
        <v>3347400</v>
      </c>
      <c r="M19" s="54">
        <f t="shared" si="52"/>
        <v>4023000</v>
      </c>
      <c r="N19" s="54">
        <f t="shared" si="52"/>
        <v>4698600</v>
      </c>
      <c r="O19" s="55">
        <f t="shared" ref="O19" si="53">N19+O18</f>
        <v>5374200</v>
      </c>
      <c r="P19" s="56">
        <f t="shared" ref="P19:Q19" si="54">O19+P18</f>
        <v>6049800</v>
      </c>
      <c r="Q19" s="57">
        <f t="shared" si="54"/>
        <v>6725400</v>
      </c>
      <c r="R19" s="54">
        <f t="shared" ref="R19" si="55">Q19+R18</f>
        <v>7401000</v>
      </c>
      <c r="S19" s="54">
        <f t="shared" ref="S19:T19" si="56">R19+S18</f>
        <v>8076600</v>
      </c>
      <c r="T19" s="54">
        <f t="shared" si="56"/>
        <v>8752200</v>
      </c>
      <c r="U19" s="54">
        <f t="shared" ref="U19" si="57">T19+U18</f>
        <v>9502200</v>
      </c>
      <c r="V19" s="54">
        <f t="shared" ref="V19:W19" si="58">U19+V18</f>
        <v>10252200</v>
      </c>
      <c r="W19" s="54">
        <f t="shared" si="58"/>
        <v>11002200</v>
      </c>
      <c r="X19" s="54">
        <f t="shared" ref="X19" si="59">W19+X18</f>
        <v>11752200</v>
      </c>
      <c r="Y19" s="54">
        <f t="shared" ref="Y19" si="60">X19+Y18</f>
        <v>12502200</v>
      </c>
      <c r="Z19" s="54">
        <f t="shared" ref="Z19" si="61">Y19+Z18</f>
        <v>13252200</v>
      </c>
      <c r="AA19" s="55">
        <f t="shared" ref="AA19" si="62">Z19+AA18</f>
        <v>14002200</v>
      </c>
      <c r="AB19" s="56">
        <f t="shared" ref="AB19" si="63">AA19+AB18</f>
        <v>14752200</v>
      </c>
      <c r="AC19" s="58">
        <f t="shared" ref="AC19" si="64">AB19+AC18</f>
        <v>15303408</v>
      </c>
      <c r="AD19" s="59">
        <f t="shared" ref="AD19" si="65">AC19+AD18</f>
        <v>15854616</v>
      </c>
      <c r="AE19" s="59">
        <f t="shared" ref="AE19" si="66">AD19+AE18</f>
        <v>16405824</v>
      </c>
      <c r="AF19" s="59">
        <f t="shared" ref="AF19" si="67">AE19+AF18</f>
        <v>16957032</v>
      </c>
      <c r="AG19" s="59">
        <f t="shared" ref="AG19" si="68">AF19+AG18</f>
        <v>17508240</v>
      </c>
      <c r="AH19" s="59">
        <f t="shared" ref="AH19" si="69">AG19+AH18</f>
        <v>18059448</v>
      </c>
      <c r="AI19" s="59">
        <f t="shared" ref="AI19" si="70">AH19+AI18</f>
        <v>18610656</v>
      </c>
      <c r="AJ19" s="59">
        <f t="shared" ref="AJ19" si="71">AI19+AJ18</f>
        <v>19161864</v>
      </c>
      <c r="AK19" s="59">
        <f t="shared" ref="AK19" si="72">AJ19+AK18</f>
        <v>19713072</v>
      </c>
      <c r="AL19" s="59">
        <f t="shared" ref="AL19" si="73">AK19+AL18</f>
        <v>20264280</v>
      </c>
      <c r="AM19" s="60">
        <f t="shared" ref="AM19" si="74">AL19+AM18</f>
        <v>20815488</v>
      </c>
      <c r="AN19" s="56">
        <f t="shared" ref="AN19" si="75">AM19+AN18</f>
        <v>21366696</v>
      </c>
      <c r="AO19" s="58">
        <f t="shared" ref="AO19" si="76">AN19+AO18</f>
        <v>21950843.199999999</v>
      </c>
      <c r="AP19" s="59">
        <f t="shared" ref="AP19" si="77">AO19+AP18</f>
        <v>22534990.399999999</v>
      </c>
      <c r="AQ19" s="59">
        <f t="shared" ref="AQ19" si="78">AP19+AQ18</f>
        <v>23119137.599999998</v>
      </c>
      <c r="AR19" s="59">
        <f t="shared" ref="AR19" si="79">AQ19+AR18</f>
        <v>23703284.799999997</v>
      </c>
      <c r="AS19" s="59">
        <f t="shared" ref="AS19" si="80">AR19+AS18</f>
        <v>24287431.999999996</v>
      </c>
      <c r="AT19" s="59">
        <f t="shared" ref="AT19" si="81">AS19+AT18</f>
        <v>24871579.199999996</v>
      </c>
      <c r="AU19" s="59">
        <f t="shared" ref="AU19" si="82">AT19+AU18</f>
        <v>25455726.399999995</v>
      </c>
      <c r="AV19" s="59">
        <f t="shared" ref="AV19" si="83">AU19+AV18</f>
        <v>26039873.599999994</v>
      </c>
      <c r="AW19" s="59">
        <f t="shared" ref="AW19" si="84">AV19+AW18</f>
        <v>26624020.799999993</v>
      </c>
      <c r="AX19" s="59">
        <f t="shared" ref="AX19" si="85">AW19+AX18</f>
        <v>27208167.999999993</v>
      </c>
      <c r="AY19" s="60">
        <f t="shared" ref="AY19" si="86">AX19+AY18</f>
        <v>27792315.199999992</v>
      </c>
      <c r="AZ19" s="56">
        <f t="shared" ref="AZ19" si="87">AY19+AZ18</f>
        <v>28376462.399999991</v>
      </c>
      <c r="BA19" s="58">
        <f t="shared" ref="BA19" si="88">AZ19+BA18</f>
        <v>28948173.487999991</v>
      </c>
      <c r="BB19" s="59">
        <f t="shared" ref="BB19" si="89">BA19+BB18</f>
        <v>29519884.57599999</v>
      </c>
      <c r="BC19" s="59">
        <f t="shared" ref="BC19" si="90">BB19+BC18</f>
        <v>30091595.66399999</v>
      </c>
      <c r="BD19" s="59">
        <f t="shared" ref="BD19" si="91">BC19+BD18</f>
        <v>30663306.751999989</v>
      </c>
      <c r="BE19" s="59">
        <f t="shared" ref="BE19" si="92">BD19+BE18</f>
        <v>31235017.839999989</v>
      </c>
      <c r="BF19" s="59">
        <f t="shared" ref="BF19" si="93">BE19+BF18</f>
        <v>31806728.927999988</v>
      </c>
      <c r="BG19" s="59">
        <f t="shared" ref="BG19" si="94">BF19+BG18</f>
        <v>32378440.015999988</v>
      </c>
      <c r="BH19" s="59">
        <f t="shared" ref="BH19" si="95">BG19+BH18</f>
        <v>32950151.103999987</v>
      </c>
      <c r="BI19" s="59">
        <f t="shared" ref="BI19" si="96">BH19+BI18</f>
        <v>33521862.191999987</v>
      </c>
      <c r="BJ19" s="59">
        <f t="shared" ref="BJ19" si="97">BI19+BJ18</f>
        <v>34093573.279999986</v>
      </c>
      <c r="BK19" s="60">
        <f t="shared" ref="BK19" si="98">BJ19+BK18</f>
        <v>34665284.367999986</v>
      </c>
      <c r="BL19" s="56">
        <f t="shared" ref="BL19" si="99">BK19+BL18</f>
        <v>35236995.455999985</v>
      </c>
    </row>
    <row r="20" spans="1:64" ht="16.5" thickBot="1" x14ac:dyDescent="0.3">
      <c r="A20" s="4" t="s">
        <v>16</v>
      </c>
      <c r="B20" s="16"/>
      <c r="C20" s="51">
        <v>15000000</v>
      </c>
      <c r="D20" s="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9"/>
      <c r="P20" s="46">
        <f>P19/15000000*100</f>
        <v>40.332000000000001</v>
      </c>
      <c r="Q20" s="37"/>
      <c r="R20" s="20"/>
      <c r="S20" s="20"/>
      <c r="T20" s="20"/>
      <c r="U20" s="20"/>
      <c r="V20" s="20"/>
      <c r="W20" s="20"/>
      <c r="X20" s="20"/>
      <c r="Y20" s="20"/>
      <c r="Z20" s="20"/>
      <c r="AA20" s="29"/>
      <c r="AB20" s="46">
        <f>(AB19-P19)/15000000*100</f>
        <v>58.015999999999998</v>
      </c>
      <c r="AC20" s="37"/>
      <c r="AD20" s="20"/>
      <c r="AE20" s="20"/>
      <c r="AF20" s="20"/>
      <c r="AG20" s="20"/>
      <c r="AH20" s="20"/>
      <c r="AI20" s="20"/>
      <c r="AJ20" s="20"/>
      <c r="AK20" s="20"/>
      <c r="AL20" s="20"/>
      <c r="AM20" s="29"/>
      <c r="AN20" s="46">
        <f>(AN19-AB19)/C20*100</f>
        <v>44.096640000000001</v>
      </c>
      <c r="AO20" s="37"/>
      <c r="AP20" s="20"/>
      <c r="AQ20" s="20"/>
      <c r="AR20" s="20"/>
      <c r="AS20" s="20"/>
      <c r="AT20" s="20"/>
      <c r="AU20" s="20"/>
      <c r="AV20" s="20"/>
      <c r="AW20" s="20"/>
      <c r="AX20" s="20"/>
      <c r="AY20" s="29"/>
      <c r="AZ20" s="46">
        <f>(AZ19-AN19)/15000000*100</f>
        <v>46.73177599999994</v>
      </c>
      <c r="BA20" s="37"/>
      <c r="BB20" s="20"/>
      <c r="BC20" s="20"/>
      <c r="BD20" s="20"/>
      <c r="BE20" s="20"/>
      <c r="BF20" s="20"/>
      <c r="BG20" s="20"/>
      <c r="BH20" s="20"/>
      <c r="BI20" s="20"/>
      <c r="BJ20" s="20"/>
      <c r="BK20" s="29"/>
      <c r="BL20" s="46">
        <f>(BL19-AZ19)/15000000*100</f>
        <v>45.736887039999964</v>
      </c>
    </row>
    <row r="21" spans="1:64" ht="15.75" thickBot="1" x14ac:dyDescent="0.3">
      <c r="P21" s="48"/>
      <c r="AB21" s="48"/>
      <c r="AN21" s="48"/>
      <c r="AZ21" s="48"/>
      <c r="BL21" s="48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Продукты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Andrey</cp:lastModifiedBy>
  <dcterms:created xsi:type="dcterms:W3CDTF">2018-01-28T05:58:39Z</dcterms:created>
  <dcterms:modified xsi:type="dcterms:W3CDTF">2023-01-27T14:24:29Z</dcterms:modified>
</cp:coreProperties>
</file>