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Скрины презентации\"/>
    </mc:Choice>
  </mc:AlternateContent>
  <xr:revisionPtr revIDLastSave="0" documentId="8_{4C6A16F9-3FB0-4B4D-BF67-4201D592F926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1 Инвестиции" sheetId="1" r:id="rId1"/>
    <sheet name="2 Продажи" sheetId="2" r:id="rId2"/>
    <sheet name="3 Расходы" sheetId="3" r:id="rId3"/>
    <sheet name="4 Финмодель_автоматически" sheetId="4" r:id="rId4"/>
    <sheet name="5 Показатели_автоматически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0" roundtripDataSignature="AMtx7mjfe1TZHKbz0PPfn5X98MtLvoNcaw=="/>
    </ext>
  </extLst>
</workbook>
</file>

<file path=xl/calcChain.xml><?xml version="1.0" encoding="utf-8"?>
<calcChain xmlns="http://schemas.openxmlformats.org/spreadsheetml/2006/main">
  <c r="G52" i="4" l="1"/>
  <c r="F52" i="4"/>
  <c r="E52" i="4"/>
  <c r="G51" i="4"/>
  <c r="F51" i="4"/>
  <c r="E51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L14" i="4"/>
  <c r="H14" i="4"/>
  <c r="C13" i="4"/>
  <c r="C12" i="4"/>
  <c r="AF11" i="4"/>
  <c r="C11" i="4"/>
  <c r="C10" i="4"/>
  <c r="C9" i="4"/>
  <c r="C8" i="4"/>
  <c r="C24" i="4" s="1"/>
  <c r="C7" i="4"/>
  <c r="C23" i="4" s="1"/>
  <c r="AD22" i="3"/>
  <c r="AF49" i="4" s="1"/>
  <c r="R22" i="3"/>
  <c r="T49" i="4" s="1"/>
  <c r="G22" i="3"/>
  <c r="F22" i="3"/>
  <c r="H49" i="4" s="1"/>
  <c r="AD21" i="3"/>
  <c r="AF48" i="4" s="1"/>
  <c r="R21" i="3"/>
  <c r="T48" i="4" s="1"/>
  <c r="F21" i="3"/>
  <c r="H48" i="4" s="1"/>
  <c r="AE20" i="3"/>
  <c r="AD20" i="3"/>
  <c r="AF47" i="4" s="1"/>
  <c r="R20" i="3"/>
  <c r="T47" i="4" s="1"/>
  <c r="F20" i="3"/>
  <c r="H47" i="4" s="1"/>
  <c r="AD19" i="3"/>
  <c r="AF46" i="4" s="1"/>
  <c r="R19" i="3"/>
  <c r="T46" i="4" s="1"/>
  <c r="F19" i="3"/>
  <c r="H46" i="4" s="1"/>
  <c r="AD18" i="3"/>
  <c r="AF45" i="4" s="1"/>
  <c r="R18" i="3"/>
  <c r="T45" i="4" s="1"/>
  <c r="F18" i="3"/>
  <c r="H45" i="4" s="1"/>
  <c r="AD17" i="3"/>
  <c r="AF44" i="4" s="1"/>
  <c r="R17" i="3"/>
  <c r="T44" i="4" s="1"/>
  <c r="G17" i="3"/>
  <c r="I44" i="4" s="1"/>
  <c r="F17" i="3"/>
  <c r="H44" i="4" s="1"/>
  <c r="AD16" i="3"/>
  <c r="AF43" i="4" s="1"/>
  <c r="S16" i="3"/>
  <c r="U43" i="4" s="1"/>
  <c r="R16" i="3"/>
  <c r="T43" i="4" s="1"/>
  <c r="F16" i="3"/>
  <c r="H43" i="4" s="1"/>
  <c r="AE15" i="3"/>
  <c r="AG42" i="4" s="1"/>
  <c r="AD15" i="3"/>
  <c r="AF42" i="4" s="1"/>
  <c r="R15" i="3"/>
  <c r="T42" i="4" s="1"/>
  <c r="G15" i="3"/>
  <c r="I42" i="4" s="1"/>
  <c r="F15" i="3"/>
  <c r="H42" i="4" s="1"/>
  <c r="AD14" i="3"/>
  <c r="AF41" i="4" s="1"/>
  <c r="R14" i="3"/>
  <c r="T41" i="4" s="1"/>
  <c r="F14" i="3"/>
  <c r="H41" i="4" s="1"/>
  <c r="AD13" i="3"/>
  <c r="AF40" i="4" s="1"/>
  <c r="R13" i="3"/>
  <c r="T40" i="4" s="1"/>
  <c r="F13" i="3"/>
  <c r="H40" i="4" s="1"/>
  <c r="AD12" i="3"/>
  <c r="AF39" i="4" s="1"/>
  <c r="R12" i="3"/>
  <c r="T39" i="4" s="1"/>
  <c r="F12" i="3"/>
  <c r="H39" i="4" s="1"/>
  <c r="AD11" i="3"/>
  <c r="AF38" i="4" s="1"/>
  <c r="R11" i="3"/>
  <c r="T38" i="4" s="1"/>
  <c r="F11" i="3"/>
  <c r="H38" i="4" s="1"/>
  <c r="AD10" i="3"/>
  <c r="AF37" i="4" s="1"/>
  <c r="R10" i="3"/>
  <c r="T37" i="4" s="1"/>
  <c r="F10" i="3"/>
  <c r="H37" i="4" s="1"/>
  <c r="AD9" i="3"/>
  <c r="AF36" i="4" s="1"/>
  <c r="R9" i="3"/>
  <c r="T36" i="4" s="1"/>
  <c r="F9" i="3"/>
  <c r="H36" i="4" s="1"/>
  <c r="AD8" i="3"/>
  <c r="AF35" i="4" s="1"/>
  <c r="R8" i="3"/>
  <c r="T35" i="4" s="1"/>
  <c r="F8" i="3"/>
  <c r="H35" i="4" s="1"/>
  <c r="AE22" i="2"/>
  <c r="AF21" i="4" s="1"/>
  <c r="S22" i="2"/>
  <c r="T21" i="4" s="1"/>
  <c r="G22" i="2"/>
  <c r="H21" i="4" s="1"/>
  <c r="C22" i="2"/>
  <c r="AE21" i="2"/>
  <c r="AF20" i="4" s="1"/>
  <c r="S21" i="2"/>
  <c r="T20" i="4" s="1"/>
  <c r="G21" i="2"/>
  <c r="H20" i="4" s="1"/>
  <c r="C21" i="2"/>
  <c r="AE20" i="2"/>
  <c r="S20" i="2"/>
  <c r="G20" i="2"/>
  <c r="C20" i="2"/>
  <c r="AF19" i="2"/>
  <c r="AE19" i="2"/>
  <c r="AF18" i="4" s="1"/>
  <c r="T19" i="2"/>
  <c r="S19" i="2"/>
  <c r="T18" i="4" s="1"/>
  <c r="H19" i="2"/>
  <c r="G19" i="2"/>
  <c r="H18" i="4" s="1"/>
  <c r="C19" i="2"/>
  <c r="AE18" i="2"/>
  <c r="AF17" i="4" s="1"/>
  <c r="S18" i="2"/>
  <c r="T17" i="4" s="1"/>
  <c r="G18" i="2"/>
  <c r="H17" i="4" s="1"/>
  <c r="C18" i="2"/>
  <c r="AE17" i="2"/>
  <c r="AF16" i="4" s="1"/>
  <c r="S17" i="2"/>
  <c r="T16" i="4" s="1"/>
  <c r="G17" i="2"/>
  <c r="H17" i="2" s="1"/>
  <c r="I16" i="4" s="1"/>
  <c r="C17" i="2"/>
  <c r="AE16" i="2"/>
  <c r="S16" i="2"/>
  <c r="G16" i="2"/>
  <c r="C16" i="2"/>
  <c r="AF14" i="2"/>
  <c r="AE14" i="2"/>
  <c r="AF13" i="4" s="1"/>
  <c r="T14" i="2"/>
  <c r="S14" i="2"/>
  <c r="T13" i="4" s="1"/>
  <c r="H14" i="2"/>
  <c r="G14" i="2"/>
  <c r="H13" i="4" s="1"/>
  <c r="AF13" i="2"/>
  <c r="AE13" i="2"/>
  <c r="AF12" i="4" s="1"/>
  <c r="T13" i="2"/>
  <c r="S13" i="2"/>
  <c r="T12" i="4" s="1"/>
  <c r="T28" i="4" s="1"/>
  <c r="H13" i="2"/>
  <c r="G13" i="2"/>
  <c r="H12" i="4" s="1"/>
  <c r="AF12" i="2"/>
  <c r="AE12" i="2"/>
  <c r="S12" i="2"/>
  <c r="T11" i="4" s="1"/>
  <c r="H12" i="2"/>
  <c r="G12" i="2"/>
  <c r="H11" i="4" s="1"/>
  <c r="AE11" i="2"/>
  <c r="AF10" i="4" s="1"/>
  <c r="AF26" i="4" s="1"/>
  <c r="T11" i="2"/>
  <c r="S11" i="2"/>
  <c r="T10" i="4" s="1"/>
  <c r="G11" i="2"/>
  <c r="H10" i="4" s="1"/>
  <c r="H26" i="4" s="1"/>
  <c r="AF10" i="2"/>
  <c r="AE10" i="2"/>
  <c r="AF9" i="4" s="1"/>
  <c r="S10" i="2"/>
  <c r="T9" i="4" s="1"/>
  <c r="H10" i="2"/>
  <c r="G10" i="2"/>
  <c r="H9" i="4" s="1"/>
  <c r="AE9" i="2"/>
  <c r="AF8" i="4" s="1"/>
  <c r="T9" i="2"/>
  <c r="S9" i="2"/>
  <c r="T8" i="4" s="1"/>
  <c r="G9" i="2"/>
  <c r="H8" i="4" s="1"/>
  <c r="AF8" i="2"/>
  <c r="AE8" i="2"/>
  <c r="AF7" i="4" s="1"/>
  <c r="S8" i="2"/>
  <c r="T7" i="4" s="1"/>
  <c r="H8" i="2"/>
  <c r="G8" i="2"/>
  <c r="H7" i="4" s="1"/>
  <c r="D44" i="1"/>
  <c r="D34" i="1"/>
  <c r="D25" i="1"/>
  <c r="D6" i="1"/>
  <c r="T26" i="4" l="1"/>
  <c r="H28" i="4"/>
  <c r="AF28" i="4"/>
  <c r="T17" i="2"/>
  <c r="U16" i="4" s="1"/>
  <c r="H21" i="2"/>
  <c r="I20" i="4" s="1"/>
  <c r="AF21" i="2"/>
  <c r="AG20" i="4" s="1"/>
  <c r="H15" i="3"/>
  <c r="J42" i="4" s="1"/>
  <c r="G16" i="3"/>
  <c r="T16" i="3"/>
  <c r="V43" i="4" s="1"/>
  <c r="S18" i="3"/>
  <c r="S19" i="3"/>
  <c r="G20" i="3"/>
  <c r="H20" i="3" s="1"/>
  <c r="AE22" i="3"/>
  <c r="AF22" i="3" s="1"/>
  <c r="C15" i="4"/>
  <c r="T8" i="2"/>
  <c r="H9" i="2"/>
  <c r="AF9" i="2"/>
  <c r="AG8" i="4" s="1"/>
  <c r="T10" i="2"/>
  <c r="H11" i="2"/>
  <c r="AF11" i="2"/>
  <c r="AG10" i="4" s="1"/>
  <c r="T12" i="2"/>
  <c r="U11" i="4" s="1"/>
  <c r="H16" i="4"/>
  <c r="D49" i="1"/>
  <c r="D51" i="1" s="1"/>
  <c r="E15" i="5" s="1"/>
  <c r="AF17" i="2"/>
  <c r="AG16" i="4" s="1"/>
  <c r="T21" i="2"/>
  <c r="U20" i="4" s="1"/>
  <c r="S15" i="3"/>
  <c r="AF15" i="3"/>
  <c r="AH42" i="4" s="1"/>
  <c r="AE16" i="3"/>
  <c r="H17" i="3"/>
  <c r="J44" i="4" s="1"/>
  <c r="G18" i="3"/>
  <c r="AE19" i="3"/>
  <c r="S21" i="3"/>
  <c r="T21" i="3" s="1"/>
  <c r="U7" i="4"/>
  <c r="U8" i="2"/>
  <c r="I8" i="4"/>
  <c r="I24" i="4" s="1"/>
  <c r="I9" i="2"/>
  <c r="I9" i="4"/>
  <c r="I10" i="2"/>
  <c r="U9" i="4"/>
  <c r="U10" i="2"/>
  <c r="AG9" i="4"/>
  <c r="AG10" i="2"/>
  <c r="I11" i="2"/>
  <c r="I10" i="4"/>
  <c r="U10" i="4"/>
  <c r="U11" i="2"/>
  <c r="I11" i="4"/>
  <c r="I12" i="2"/>
  <c r="AG11" i="4"/>
  <c r="AG12" i="2"/>
  <c r="I12" i="4"/>
  <c r="I13" i="2"/>
  <c r="U12" i="4"/>
  <c r="U13" i="2"/>
  <c r="AG12" i="4"/>
  <c r="AG28" i="4" s="1"/>
  <c r="AG13" i="2"/>
  <c r="I13" i="4"/>
  <c r="I14" i="2"/>
  <c r="U13" i="4"/>
  <c r="U14" i="2"/>
  <c r="AG13" i="4"/>
  <c r="AG14" i="2"/>
  <c r="H15" i="4"/>
  <c r="H16" i="2"/>
  <c r="U18" i="4"/>
  <c r="U19" i="2"/>
  <c r="T15" i="4"/>
  <c r="T16" i="2"/>
  <c r="I7" i="4"/>
  <c r="I8" i="2"/>
  <c r="AG7" i="4"/>
  <c r="AG8" i="2"/>
  <c r="U8" i="4"/>
  <c r="U9" i="2"/>
  <c r="AF16" i="2"/>
  <c r="AF15" i="4"/>
  <c r="AF23" i="4" s="1"/>
  <c r="AF19" i="4"/>
  <c r="AF20" i="2"/>
  <c r="H23" i="4"/>
  <c r="T19" i="4"/>
  <c r="T20" i="2"/>
  <c r="I18" i="4"/>
  <c r="I19" i="2"/>
  <c r="AG18" i="4"/>
  <c r="AG19" i="2"/>
  <c r="H19" i="4"/>
  <c r="H20" i="2"/>
  <c r="AG46" i="4"/>
  <c r="AF19" i="3"/>
  <c r="I47" i="4"/>
  <c r="AG47" i="4"/>
  <c r="AF20" i="3"/>
  <c r="U48" i="4"/>
  <c r="I49" i="4"/>
  <c r="H22" i="3"/>
  <c r="AG49" i="4"/>
  <c r="AF27" i="4"/>
  <c r="I15" i="3"/>
  <c r="AG15" i="3"/>
  <c r="U16" i="3"/>
  <c r="S17" i="3"/>
  <c r="AE18" i="3"/>
  <c r="H54" i="4"/>
  <c r="T54" i="4"/>
  <c r="AF54" i="4"/>
  <c r="AE17" i="3"/>
  <c r="G19" i="3"/>
  <c r="S20" i="3"/>
  <c r="G21" i="3"/>
  <c r="AE21" i="3"/>
  <c r="S22" i="3"/>
  <c r="U45" i="4"/>
  <c r="T18" i="3"/>
  <c r="H24" i="4"/>
  <c r="T24" i="4"/>
  <c r="AF24" i="4"/>
  <c r="H25" i="4"/>
  <c r="T25" i="4"/>
  <c r="AF25" i="4"/>
  <c r="H29" i="4"/>
  <c r="T29" i="4"/>
  <c r="AF29" i="4"/>
  <c r="I17" i="2"/>
  <c r="AG17" i="2"/>
  <c r="H18" i="2"/>
  <c r="T18" i="2"/>
  <c r="AF18" i="2"/>
  <c r="U21" i="2"/>
  <c r="AG21" i="2"/>
  <c r="H22" i="2"/>
  <c r="T22" i="2"/>
  <c r="AF22" i="2"/>
  <c r="G8" i="3"/>
  <c r="S8" i="3"/>
  <c r="AE8" i="3"/>
  <c r="G9" i="3"/>
  <c r="S9" i="3"/>
  <c r="AE9" i="3"/>
  <c r="G10" i="3"/>
  <c r="S10" i="3"/>
  <c r="AE10" i="3"/>
  <c r="G11" i="3"/>
  <c r="S11" i="3"/>
  <c r="AE11" i="3"/>
  <c r="G12" i="3"/>
  <c r="S12" i="3"/>
  <c r="AE12" i="3"/>
  <c r="G13" i="3"/>
  <c r="S13" i="3"/>
  <c r="AE13" i="3"/>
  <c r="G14" i="3"/>
  <c r="S14" i="3"/>
  <c r="AE14" i="3"/>
  <c r="I45" i="4"/>
  <c r="H18" i="3"/>
  <c r="U46" i="4"/>
  <c r="T19" i="3"/>
  <c r="C28" i="4"/>
  <c r="C20" i="4"/>
  <c r="C16" i="4"/>
  <c r="C25" i="4"/>
  <c r="C17" i="4"/>
  <c r="C29" i="4"/>
  <c r="C21" i="4"/>
  <c r="C26" i="4"/>
  <c r="C18" i="4"/>
  <c r="C27" i="4"/>
  <c r="C19" i="4"/>
  <c r="U24" i="4" l="1"/>
  <c r="AG24" i="4"/>
  <c r="I21" i="2"/>
  <c r="AG43" i="4"/>
  <c r="AF16" i="3"/>
  <c r="U17" i="2"/>
  <c r="V16" i="4" s="1"/>
  <c r="I17" i="3"/>
  <c r="U12" i="2"/>
  <c r="AG11" i="2"/>
  <c r="AH10" i="4" s="1"/>
  <c r="AG9" i="2"/>
  <c r="AH9" i="2" s="1"/>
  <c r="U28" i="4"/>
  <c r="I43" i="4"/>
  <c r="H16" i="3"/>
  <c r="I28" i="4"/>
  <c r="U42" i="4"/>
  <c r="T15" i="3"/>
  <c r="I39" i="4"/>
  <c r="H12" i="3"/>
  <c r="I35" i="4"/>
  <c r="H8" i="3"/>
  <c r="U49" i="4"/>
  <c r="T22" i="3"/>
  <c r="W43" i="4"/>
  <c r="V16" i="3"/>
  <c r="K42" i="4"/>
  <c r="J15" i="3"/>
  <c r="J49" i="4"/>
  <c r="I22" i="3"/>
  <c r="AH47" i="4"/>
  <c r="AG20" i="3"/>
  <c r="AH46" i="4"/>
  <c r="AG19" i="3"/>
  <c r="I19" i="4"/>
  <c r="I20" i="2"/>
  <c r="J18" i="4"/>
  <c r="J19" i="2"/>
  <c r="U19" i="4"/>
  <c r="U27" i="4" s="1"/>
  <c r="U20" i="2"/>
  <c r="V8" i="4"/>
  <c r="V9" i="2"/>
  <c r="J7" i="4"/>
  <c r="J8" i="2"/>
  <c r="AG26" i="4"/>
  <c r="J10" i="4"/>
  <c r="J26" i="4" s="1"/>
  <c r="J11" i="2"/>
  <c r="AG41" i="4"/>
  <c r="AF14" i="3"/>
  <c r="U40" i="4"/>
  <c r="T13" i="3"/>
  <c r="AG37" i="4"/>
  <c r="AF10" i="3"/>
  <c r="U36" i="4"/>
  <c r="T9" i="3"/>
  <c r="AH20" i="4"/>
  <c r="AH21" i="2"/>
  <c r="I17" i="4"/>
  <c r="I25" i="4" s="1"/>
  <c r="I18" i="2"/>
  <c r="U41" i="4"/>
  <c r="T14" i="3"/>
  <c r="I40" i="4"/>
  <c r="H13" i="3"/>
  <c r="AG38" i="4"/>
  <c r="AF11" i="3"/>
  <c r="U37" i="4"/>
  <c r="T10" i="3"/>
  <c r="I36" i="4"/>
  <c r="H9" i="3"/>
  <c r="AG21" i="4"/>
  <c r="AG22" i="2"/>
  <c r="V20" i="4"/>
  <c r="V21" i="2"/>
  <c r="AH16" i="4"/>
  <c r="AH17" i="2"/>
  <c r="AG48" i="4"/>
  <c r="AF21" i="3"/>
  <c r="I46" i="4"/>
  <c r="H19" i="3"/>
  <c r="U44" i="4"/>
  <c r="T17" i="3"/>
  <c r="AF30" i="4"/>
  <c r="AF56" i="4" s="1"/>
  <c r="V18" i="4"/>
  <c r="V19" i="2"/>
  <c r="AH14" i="2"/>
  <c r="AH13" i="4"/>
  <c r="J13" i="4"/>
  <c r="J14" i="2"/>
  <c r="V12" i="4"/>
  <c r="V13" i="2"/>
  <c r="AH11" i="4"/>
  <c r="AH12" i="2"/>
  <c r="J11" i="4"/>
  <c r="J12" i="2"/>
  <c r="V10" i="4"/>
  <c r="V26" i="4" s="1"/>
  <c r="V11" i="2"/>
  <c r="AH10" i="2"/>
  <c r="AH9" i="4"/>
  <c r="J9" i="4"/>
  <c r="J10" i="2"/>
  <c r="J8" i="4"/>
  <c r="J9" i="2"/>
  <c r="E49" i="5"/>
  <c r="J45" i="4"/>
  <c r="I18" i="3"/>
  <c r="I41" i="4"/>
  <c r="H14" i="3"/>
  <c r="AG39" i="4"/>
  <c r="AF12" i="3"/>
  <c r="U38" i="4"/>
  <c r="T11" i="3"/>
  <c r="I37" i="4"/>
  <c r="H10" i="3"/>
  <c r="AG35" i="4"/>
  <c r="AF8" i="3"/>
  <c r="U21" i="4"/>
  <c r="U22" i="2"/>
  <c r="J20" i="4"/>
  <c r="J21" i="2"/>
  <c r="AG17" i="4"/>
  <c r="AG25" i="4" s="1"/>
  <c r="AG18" i="2"/>
  <c r="V45" i="4"/>
  <c r="U18" i="3"/>
  <c r="I48" i="4"/>
  <c r="H21" i="3"/>
  <c r="K44" i="4"/>
  <c r="J17" i="3"/>
  <c r="AI42" i="4"/>
  <c r="AH15" i="3"/>
  <c r="AH49" i="4"/>
  <c r="AG22" i="3"/>
  <c r="V48" i="4"/>
  <c r="U21" i="3"/>
  <c r="J47" i="4"/>
  <c r="I20" i="3"/>
  <c r="AH18" i="4"/>
  <c r="AH19" i="2"/>
  <c r="AH7" i="4"/>
  <c r="AH8" i="2"/>
  <c r="U15" i="4"/>
  <c r="U23" i="4" s="1"/>
  <c r="U16" i="2"/>
  <c r="AG29" i="4"/>
  <c r="I27" i="4"/>
  <c r="U26" i="4"/>
  <c r="H27" i="4"/>
  <c r="H30" i="4" s="1"/>
  <c r="H56" i="4" s="1"/>
  <c r="V46" i="4"/>
  <c r="U19" i="3"/>
  <c r="AG40" i="4"/>
  <c r="AF13" i="3"/>
  <c r="U39" i="4"/>
  <c r="T12" i="3"/>
  <c r="I38" i="4"/>
  <c r="H11" i="3"/>
  <c r="AG36" i="4"/>
  <c r="AF9" i="3"/>
  <c r="U35" i="4"/>
  <c r="T8" i="3"/>
  <c r="I21" i="4"/>
  <c r="I22" i="2"/>
  <c r="U17" i="4"/>
  <c r="U18" i="2"/>
  <c r="J16" i="4"/>
  <c r="J17" i="2"/>
  <c r="U47" i="4"/>
  <c r="T20" i="3"/>
  <c r="AG44" i="4"/>
  <c r="AF17" i="3"/>
  <c r="AG45" i="4"/>
  <c r="AF18" i="3"/>
  <c r="T27" i="4"/>
  <c r="AG19" i="4"/>
  <c r="AG27" i="4" s="1"/>
  <c r="AG20" i="2"/>
  <c r="AG15" i="4"/>
  <c r="AG23" i="4" s="1"/>
  <c r="AG16" i="2"/>
  <c r="I15" i="4"/>
  <c r="I23" i="4" s="1"/>
  <c r="I16" i="2"/>
  <c r="V14" i="2"/>
  <c r="V13" i="4"/>
  <c r="AH12" i="4"/>
  <c r="AH28" i="4" s="1"/>
  <c r="AH13" i="2"/>
  <c r="J12" i="4"/>
  <c r="J28" i="4" s="1"/>
  <c r="J13" i="2"/>
  <c r="V11" i="4"/>
  <c r="V12" i="2"/>
  <c r="I26" i="4"/>
  <c r="V10" i="2"/>
  <c r="V9" i="4"/>
  <c r="V7" i="4"/>
  <c r="V8" i="2"/>
  <c r="T23" i="4"/>
  <c r="AH26" i="4" l="1"/>
  <c r="AH43" i="4"/>
  <c r="AG16" i="3"/>
  <c r="AH8" i="4"/>
  <c r="AH24" i="4" s="1"/>
  <c r="AH11" i="2"/>
  <c r="AI10" i="4" s="1"/>
  <c r="V17" i="2"/>
  <c r="V42" i="4"/>
  <c r="U15" i="3"/>
  <c r="J43" i="4"/>
  <c r="I16" i="3"/>
  <c r="H35" i="5"/>
  <c r="H6" i="5"/>
  <c r="AH19" i="4"/>
  <c r="AH27" i="4" s="1"/>
  <c r="AH20" i="2"/>
  <c r="I29" i="4"/>
  <c r="AI7" i="4"/>
  <c r="AI8" i="2"/>
  <c r="J24" i="4"/>
  <c r="AI9" i="4"/>
  <c r="AI10" i="2"/>
  <c r="V28" i="4"/>
  <c r="AI13" i="4"/>
  <c r="AI14" i="2"/>
  <c r="J46" i="4"/>
  <c r="I19" i="3"/>
  <c r="W20" i="4"/>
  <c r="W21" i="2"/>
  <c r="J36" i="4"/>
  <c r="I9" i="3"/>
  <c r="AH38" i="4"/>
  <c r="AG11" i="3"/>
  <c r="V41" i="4"/>
  <c r="U14" i="3"/>
  <c r="AI20" i="4"/>
  <c r="AI21" i="2"/>
  <c r="AH37" i="4"/>
  <c r="AG10" i="3"/>
  <c r="AH41" i="4"/>
  <c r="AG14" i="3"/>
  <c r="K10" i="4"/>
  <c r="K11" i="2"/>
  <c r="U29" i="4"/>
  <c r="W8" i="4"/>
  <c r="W9" i="2"/>
  <c r="X43" i="4"/>
  <c r="W16" i="3"/>
  <c r="J39" i="4"/>
  <c r="I12" i="3"/>
  <c r="W9" i="4"/>
  <c r="W10" i="2"/>
  <c r="AI13" i="2"/>
  <c r="AI12" i="4"/>
  <c r="T30" i="4"/>
  <c r="T56" i="4" s="1"/>
  <c r="AI11" i="2"/>
  <c r="K13" i="2"/>
  <c r="K12" i="4"/>
  <c r="W7" i="4"/>
  <c r="W8" i="2"/>
  <c r="W13" i="4"/>
  <c r="W14" i="2"/>
  <c r="AG30" i="4"/>
  <c r="AH44" i="4"/>
  <c r="AG17" i="3"/>
  <c r="V18" i="2"/>
  <c r="V17" i="4"/>
  <c r="V25" i="4" s="1"/>
  <c r="V35" i="4"/>
  <c r="U8" i="3"/>
  <c r="J38" i="4"/>
  <c r="I11" i="3"/>
  <c r="AH40" i="4"/>
  <c r="AG13" i="3"/>
  <c r="K47" i="4"/>
  <c r="J20" i="3"/>
  <c r="AI49" i="4"/>
  <c r="AH22" i="3"/>
  <c r="L44" i="4"/>
  <c r="K17" i="3"/>
  <c r="W45" i="4"/>
  <c r="V18" i="3"/>
  <c r="W16" i="4"/>
  <c r="W17" i="2"/>
  <c r="K20" i="4"/>
  <c r="K21" i="2"/>
  <c r="AH35" i="4"/>
  <c r="AG8" i="3"/>
  <c r="V38" i="4"/>
  <c r="U11" i="3"/>
  <c r="J41" i="4"/>
  <c r="I14" i="3"/>
  <c r="K9" i="4"/>
  <c r="K10" i="2"/>
  <c r="W10" i="4"/>
  <c r="W11" i="2"/>
  <c r="AI11" i="4"/>
  <c r="AI12" i="2"/>
  <c r="K13" i="4"/>
  <c r="K14" i="2"/>
  <c r="W18" i="4"/>
  <c r="W19" i="2"/>
  <c r="V24" i="4"/>
  <c r="V19" i="4"/>
  <c r="V20" i="2"/>
  <c r="J19" i="4"/>
  <c r="J20" i="2"/>
  <c r="AI47" i="4"/>
  <c r="AH20" i="3"/>
  <c r="W11" i="4"/>
  <c r="W12" i="2"/>
  <c r="J15" i="4"/>
  <c r="J16" i="2"/>
  <c r="AH15" i="4"/>
  <c r="AH23" i="4" s="1"/>
  <c r="AH16" i="2"/>
  <c r="V15" i="4"/>
  <c r="V23" i="4" s="1"/>
  <c r="V16" i="2"/>
  <c r="AG54" i="4"/>
  <c r="V44" i="4"/>
  <c r="U17" i="3"/>
  <c r="AH48" i="4"/>
  <c r="AG21" i="3"/>
  <c r="AI16" i="4"/>
  <c r="AI17" i="2"/>
  <c r="AH21" i="4"/>
  <c r="AH29" i="4" s="1"/>
  <c r="AH22" i="2"/>
  <c r="V37" i="4"/>
  <c r="U10" i="3"/>
  <c r="J40" i="4"/>
  <c r="I13" i="3"/>
  <c r="J17" i="4"/>
  <c r="J25" i="4" s="1"/>
  <c r="J18" i="2"/>
  <c r="V36" i="4"/>
  <c r="U9" i="3"/>
  <c r="V40" i="4"/>
  <c r="U13" i="3"/>
  <c r="K7" i="4"/>
  <c r="K8" i="2"/>
  <c r="L42" i="4"/>
  <c r="K15" i="3"/>
  <c r="V49" i="4"/>
  <c r="U22" i="3"/>
  <c r="J35" i="4"/>
  <c r="I8" i="3"/>
  <c r="U54" i="4"/>
  <c r="AI9" i="2"/>
  <c r="AI8" i="4"/>
  <c r="AI24" i="4" s="1"/>
  <c r="V27" i="4"/>
  <c r="AH45" i="4"/>
  <c r="AG18" i="3"/>
  <c r="V47" i="4"/>
  <c r="U20" i="3"/>
  <c r="K16" i="4"/>
  <c r="K17" i="2"/>
  <c r="J21" i="4"/>
  <c r="J22" i="2"/>
  <c r="AH36" i="4"/>
  <c r="AG9" i="3"/>
  <c r="V39" i="4"/>
  <c r="U12" i="3"/>
  <c r="W46" i="4"/>
  <c r="V19" i="3"/>
  <c r="AI19" i="2"/>
  <c r="AI18" i="4"/>
  <c r="W48" i="4"/>
  <c r="V21" i="3"/>
  <c r="AJ42" i="4"/>
  <c r="AI15" i="3"/>
  <c r="J48" i="4"/>
  <c r="I21" i="3"/>
  <c r="AH17" i="4"/>
  <c r="AH18" i="2"/>
  <c r="V21" i="4"/>
  <c r="V29" i="4" s="1"/>
  <c r="V22" i="2"/>
  <c r="J37" i="4"/>
  <c r="I10" i="3"/>
  <c r="AH39" i="4"/>
  <c r="AG12" i="3"/>
  <c r="K45" i="4"/>
  <c r="J18" i="3"/>
  <c r="K9" i="2"/>
  <c r="K8" i="4"/>
  <c r="AH25" i="4"/>
  <c r="K11" i="4"/>
  <c r="K12" i="2"/>
  <c r="W12" i="4"/>
  <c r="W28" i="4" s="1"/>
  <c r="W13" i="2"/>
  <c r="AF35" i="5"/>
  <c r="AF6" i="5"/>
  <c r="U25" i="4"/>
  <c r="U30" i="4" s="1"/>
  <c r="J23" i="4"/>
  <c r="K18" i="4"/>
  <c r="K19" i="2"/>
  <c r="AI46" i="4"/>
  <c r="AH19" i="3"/>
  <c r="K49" i="4"/>
  <c r="J22" i="3"/>
  <c r="I54" i="4"/>
  <c r="U56" i="4" l="1"/>
  <c r="K24" i="4"/>
  <c r="W24" i="4"/>
  <c r="W42" i="4"/>
  <c r="V15" i="3"/>
  <c r="AI43" i="4"/>
  <c r="AH16" i="3"/>
  <c r="AI28" i="4"/>
  <c r="K43" i="4"/>
  <c r="J16" i="3"/>
  <c r="AH30" i="4"/>
  <c r="U35" i="5"/>
  <c r="U6" i="5"/>
  <c r="V30" i="4"/>
  <c r="X12" i="4"/>
  <c r="X13" i="2"/>
  <c r="L49" i="4"/>
  <c r="K22" i="3"/>
  <c r="L18" i="4"/>
  <c r="L19" i="2"/>
  <c r="L45" i="4"/>
  <c r="K18" i="3"/>
  <c r="K37" i="4"/>
  <c r="J10" i="3"/>
  <c r="AI17" i="4"/>
  <c r="AI18" i="2"/>
  <c r="AK42" i="4"/>
  <c r="AJ15" i="3"/>
  <c r="W39" i="4"/>
  <c r="V12" i="3"/>
  <c r="K21" i="4"/>
  <c r="K29" i="4" s="1"/>
  <c r="K22" i="2"/>
  <c r="W47" i="4"/>
  <c r="V20" i="3"/>
  <c r="W40" i="4"/>
  <c r="V13" i="3"/>
  <c r="K17" i="4"/>
  <c r="K25" i="4" s="1"/>
  <c r="K18" i="2"/>
  <c r="W37" i="4"/>
  <c r="V10" i="3"/>
  <c r="AJ16" i="4"/>
  <c r="AJ17" i="2"/>
  <c r="W44" i="4"/>
  <c r="V17" i="3"/>
  <c r="J29" i="4"/>
  <c r="K15" i="4"/>
  <c r="K16" i="2"/>
  <c r="X18" i="4"/>
  <c r="X19" i="2"/>
  <c r="AJ11" i="4"/>
  <c r="AJ12" i="2"/>
  <c r="L9" i="4"/>
  <c r="L10" i="2"/>
  <c r="W38" i="4"/>
  <c r="V11" i="3"/>
  <c r="L20" i="4"/>
  <c r="L21" i="2"/>
  <c r="X45" i="4"/>
  <c r="W18" i="3"/>
  <c r="AJ49" i="4"/>
  <c r="AI22" i="3"/>
  <c r="K38" i="4"/>
  <c r="J11" i="3"/>
  <c r="L12" i="4"/>
  <c r="L13" i="2"/>
  <c r="T35" i="5"/>
  <c r="T6" i="5"/>
  <c r="X8" i="4"/>
  <c r="X9" i="2"/>
  <c r="K26" i="4"/>
  <c r="AI25" i="4"/>
  <c r="I30" i="4"/>
  <c r="I56" i="4" s="1"/>
  <c r="AJ18" i="4"/>
  <c r="AJ19" i="2"/>
  <c r="K35" i="4"/>
  <c r="J8" i="3"/>
  <c r="M42" i="4"/>
  <c r="L15" i="3"/>
  <c r="L7" i="4"/>
  <c r="L8" i="2"/>
  <c r="W15" i="4"/>
  <c r="W23" i="4" s="1"/>
  <c r="W16" i="2"/>
  <c r="K19" i="4"/>
  <c r="K27" i="4" s="1"/>
  <c r="K20" i="2"/>
  <c r="W17" i="4"/>
  <c r="W25" i="4" s="1"/>
  <c r="W18" i="2"/>
  <c r="AJ10" i="4"/>
  <c r="AJ11" i="2"/>
  <c r="K39" i="4"/>
  <c r="J12" i="3"/>
  <c r="AI41" i="4"/>
  <c r="AH14" i="3"/>
  <c r="AJ20" i="4"/>
  <c r="AJ21" i="2"/>
  <c r="AI38" i="4"/>
  <c r="AH11" i="3"/>
  <c r="X20" i="4"/>
  <c r="X21" i="2"/>
  <c r="AI39" i="4"/>
  <c r="AH12" i="3"/>
  <c r="K48" i="4"/>
  <c r="J21" i="3"/>
  <c r="X48" i="4"/>
  <c r="W21" i="3"/>
  <c r="X46" i="4"/>
  <c r="W19" i="3"/>
  <c r="AI36" i="4"/>
  <c r="AH9" i="3"/>
  <c r="AI45" i="4"/>
  <c r="AH18" i="3"/>
  <c r="AJ8" i="4"/>
  <c r="AJ9" i="2"/>
  <c r="J54" i="4"/>
  <c r="K23" i="4"/>
  <c r="W36" i="4"/>
  <c r="V9" i="3"/>
  <c r="K40" i="4"/>
  <c r="J13" i="3"/>
  <c r="AI21" i="4"/>
  <c r="AI29" i="4" s="1"/>
  <c r="AI22" i="2"/>
  <c r="AI48" i="4"/>
  <c r="AH21" i="3"/>
  <c r="AI15" i="4"/>
  <c r="AI16" i="2"/>
  <c r="X11" i="4"/>
  <c r="X12" i="2"/>
  <c r="L13" i="4"/>
  <c r="L14" i="2"/>
  <c r="X10" i="4"/>
  <c r="X11" i="2"/>
  <c r="K41" i="4"/>
  <c r="J14" i="3"/>
  <c r="AI35" i="4"/>
  <c r="AH8" i="3"/>
  <c r="X17" i="2"/>
  <c r="X16" i="4"/>
  <c r="M44" i="4"/>
  <c r="L17" i="3"/>
  <c r="L47" i="4"/>
  <c r="K20" i="3"/>
  <c r="AI40" i="4"/>
  <c r="AH13" i="3"/>
  <c r="W35" i="4"/>
  <c r="V8" i="3"/>
  <c r="AI44" i="4"/>
  <c r="AH17" i="3"/>
  <c r="AG56" i="4"/>
  <c r="AI26" i="4"/>
  <c r="AJ12" i="4"/>
  <c r="AJ13" i="2"/>
  <c r="J27" i="4"/>
  <c r="J30" i="4" s="1"/>
  <c r="J56" i="4" s="1"/>
  <c r="AJ7" i="4"/>
  <c r="AJ8" i="2"/>
  <c r="H36" i="5"/>
  <c r="H37" i="5" s="1"/>
  <c r="AJ46" i="4"/>
  <c r="AI19" i="3"/>
  <c r="W22" i="2"/>
  <c r="W21" i="4"/>
  <c r="W29" i="4" s="1"/>
  <c r="L17" i="2"/>
  <c r="L16" i="4"/>
  <c r="AF36" i="5"/>
  <c r="AF37" i="5" s="1"/>
  <c r="L11" i="4"/>
  <c r="L12" i="2"/>
  <c r="L8" i="4"/>
  <c r="L24" i="4" s="1"/>
  <c r="L9" i="2"/>
  <c r="W49" i="4"/>
  <c r="V22" i="3"/>
  <c r="AJ47" i="4"/>
  <c r="AI20" i="3"/>
  <c r="W19" i="4"/>
  <c r="W20" i="2"/>
  <c r="W26" i="4"/>
  <c r="AH54" i="4"/>
  <c r="V54" i="4"/>
  <c r="X13" i="4"/>
  <c r="X14" i="2"/>
  <c r="X7" i="4"/>
  <c r="X8" i="2"/>
  <c r="K28" i="4"/>
  <c r="X9" i="4"/>
  <c r="X10" i="2"/>
  <c r="Y43" i="4"/>
  <c r="X16" i="3"/>
  <c r="L10" i="4"/>
  <c r="L26" i="4" s="1"/>
  <c r="L11" i="2"/>
  <c r="AI37" i="4"/>
  <c r="AH10" i="3"/>
  <c r="W41" i="4"/>
  <c r="V14" i="3"/>
  <c r="K36" i="4"/>
  <c r="J9" i="3"/>
  <c r="K46" i="4"/>
  <c r="J19" i="3"/>
  <c r="AJ13" i="4"/>
  <c r="AJ14" i="2"/>
  <c r="AJ9" i="4"/>
  <c r="AJ10" i="2"/>
  <c r="AI23" i="4"/>
  <c r="AI19" i="4"/>
  <c r="AI27" i="4" s="1"/>
  <c r="AI20" i="2"/>
  <c r="AJ24" i="4" l="1"/>
  <c r="L43" i="4"/>
  <c r="K16" i="3"/>
  <c r="W15" i="3"/>
  <c r="X42" i="4"/>
  <c r="AJ43" i="4"/>
  <c r="AI16" i="3"/>
  <c r="AJ28" i="4"/>
  <c r="X26" i="4"/>
  <c r="AJ26" i="4"/>
  <c r="L28" i="4"/>
  <c r="AK9" i="4"/>
  <c r="AK10" i="2"/>
  <c r="M10" i="4"/>
  <c r="M11" i="2"/>
  <c r="AJ19" i="4"/>
  <c r="AJ27" i="4" s="1"/>
  <c r="AJ20" i="2"/>
  <c r="AI30" i="4"/>
  <c r="Y7" i="4"/>
  <c r="Y8" i="2"/>
  <c r="X19" i="4"/>
  <c r="X20" i="2"/>
  <c r="W27" i="4"/>
  <c r="M8" i="4"/>
  <c r="M9" i="2"/>
  <c r="M16" i="4"/>
  <c r="M17" i="2"/>
  <c r="AK46" i="4"/>
  <c r="AJ19" i="3"/>
  <c r="AK7" i="4"/>
  <c r="AK8" i="2"/>
  <c r="AK12" i="4"/>
  <c r="AK13" i="2"/>
  <c r="AJ44" i="4"/>
  <c r="AI17" i="3"/>
  <c r="AJ40" i="4"/>
  <c r="AI13" i="3"/>
  <c r="N44" i="4"/>
  <c r="M17" i="3"/>
  <c r="AJ35" i="4"/>
  <c r="AI8" i="3"/>
  <c r="Y11" i="2"/>
  <c r="Y10" i="4"/>
  <c r="AJ21" i="4"/>
  <c r="AJ29" i="4" s="1"/>
  <c r="AJ22" i="2"/>
  <c r="X36" i="4"/>
  <c r="W9" i="3"/>
  <c r="AK8" i="4"/>
  <c r="AK24" i="4" s="1"/>
  <c r="AK9" i="2"/>
  <c r="AJ36" i="4"/>
  <c r="AI9" i="3"/>
  <c r="Y48" i="4"/>
  <c r="X21" i="3"/>
  <c r="AJ39" i="4"/>
  <c r="AI12" i="3"/>
  <c r="AJ38" i="4"/>
  <c r="AI11" i="3"/>
  <c r="AJ41" i="4"/>
  <c r="AI14" i="3"/>
  <c r="AK10" i="4"/>
  <c r="AK11" i="2"/>
  <c r="K54" i="4"/>
  <c r="I35" i="5"/>
  <c r="I6" i="5"/>
  <c r="M12" i="4"/>
  <c r="M13" i="2"/>
  <c r="AK49" i="4"/>
  <c r="AJ22" i="3"/>
  <c r="M20" i="4"/>
  <c r="M21" i="2"/>
  <c r="M9" i="4"/>
  <c r="M10" i="2"/>
  <c r="Y19" i="2"/>
  <c r="Y18" i="4"/>
  <c r="AK16" i="4"/>
  <c r="AK17" i="2"/>
  <c r="L17" i="4"/>
  <c r="L25" i="4" s="1"/>
  <c r="L18" i="2"/>
  <c r="L21" i="4"/>
  <c r="L22" i="2"/>
  <c r="AL42" i="4"/>
  <c r="AK15" i="3"/>
  <c r="L37" i="4"/>
  <c r="K10" i="3"/>
  <c r="M49" i="4"/>
  <c r="L22" i="3"/>
  <c r="AI54" i="4"/>
  <c r="Y11" i="4"/>
  <c r="Y12" i="2"/>
  <c r="X15" i="4"/>
  <c r="X16" i="2"/>
  <c r="N42" i="4"/>
  <c r="M15" i="3"/>
  <c r="AK18" i="4"/>
  <c r="AK19" i="2"/>
  <c r="L46" i="4"/>
  <c r="K19" i="3"/>
  <c r="Y13" i="4"/>
  <c r="Y14" i="2"/>
  <c r="AK47" i="4"/>
  <c r="AJ20" i="3"/>
  <c r="X49" i="4"/>
  <c r="W22" i="3"/>
  <c r="M11" i="4"/>
  <c r="M12" i="2"/>
  <c r="X21" i="4"/>
  <c r="X22" i="2"/>
  <c r="X35" i="4"/>
  <c r="W8" i="3"/>
  <c r="M47" i="4"/>
  <c r="L20" i="3"/>
  <c r="L41" i="4"/>
  <c r="K14" i="3"/>
  <c r="M13" i="4"/>
  <c r="M14" i="2"/>
  <c r="X27" i="4"/>
  <c r="AJ48" i="4"/>
  <c r="AI21" i="3"/>
  <c r="L40" i="4"/>
  <c r="K13" i="3"/>
  <c r="K30" i="4"/>
  <c r="K56" i="4" s="1"/>
  <c r="AJ45" i="4"/>
  <c r="AI18" i="3"/>
  <c r="Y46" i="4"/>
  <c r="X19" i="3"/>
  <c r="L48" i="4"/>
  <c r="K21" i="3"/>
  <c r="Y20" i="4"/>
  <c r="Y21" i="2"/>
  <c r="AK20" i="4"/>
  <c r="AK21" i="2"/>
  <c r="L39" i="4"/>
  <c r="K12" i="3"/>
  <c r="X17" i="4"/>
  <c r="X25" i="4" s="1"/>
  <c r="X18" i="2"/>
  <c r="Y8" i="4"/>
  <c r="Y9" i="2"/>
  <c r="L38" i="4"/>
  <c r="K11" i="3"/>
  <c r="Y45" i="4"/>
  <c r="X18" i="3"/>
  <c r="X38" i="4"/>
  <c r="W11" i="3"/>
  <c r="AK11" i="4"/>
  <c r="AK12" i="2"/>
  <c r="X44" i="4"/>
  <c r="W17" i="3"/>
  <c r="X37" i="4"/>
  <c r="W10" i="3"/>
  <c r="X40" i="4"/>
  <c r="W13" i="3"/>
  <c r="X47" i="4"/>
  <c r="W20" i="3"/>
  <c r="X39" i="4"/>
  <c r="W12" i="3"/>
  <c r="AJ17" i="4"/>
  <c r="AJ25" i="4" s="1"/>
  <c r="AJ18" i="2"/>
  <c r="M45" i="4"/>
  <c r="L18" i="3"/>
  <c r="M18" i="4"/>
  <c r="M19" i="2"/>
  <c r="Y12" i="4"/>
  <c r="Y13" i="2"/>
  <c r="V56" i="4"/>
  <c r="AH56" i="4"/>
  <c r="X41" i="4"/>
  <c r="W14" i="3"/>
  <c r="Y9" i="4"/>
  <c r="Y10" i="2"/>
  <c r="AK13" i="4"/>
  <c r="AK14" i="2"/>
  <c r="L36" i="4"/>
  <c r="K9" i="3"/>
  <c r="AJ37" i="4"/>
  <c r="AI10" i="3"/>
  <c r="Z43" i="4"/>
  <c r="Y16" i="3"/>
  <c r="X29" i="4"/>
  <c r="J35" i="5"/>
  <c r="J6" i="5"/>
  <c r="AG6" i="5"/>
  <c r="AG35" i="5"/>
  <c r="W54" i="4"/>
  <c r="Y16" i="4"/>
  <c r="Y17" i="2"/>
  <c r="L29" i="4"/>
  <c r="AJ15" i="4"/>
  <c r="AJ16" i="2"/>
  <c r="L19" i="4"/>
  <c r="L20" i="2"/>
  <c r="M7" i="4"/>
  <c r="M8" i="2"/>
  <c r="L35" i="4"/>
  <c r="L54" i="4" s="1"/>
  <c r="K8" i="3"/>
  <c r="X24" i="4"/>
  <c r="T36" i="5"/>
  <c r="T37" i="5" s="1"/>
  <c r="L15" i="4"/>
  <c r="L23" i="4" s="1"/>
  <c r="L16" i="2"/>
  <c r="X28" i="4"/>
  <c r="U36" i="5"/>
  <c r="U37" i="5" s="1"/>
  <c r="Y28" i="4" l="1"/>
  <c r="X15" i="3"/>
  <c r="Y42" i="4"/>
  <c r="AK43" i="4"/>
  <c r="AJ16" i="3"/>
  <c r="M43" i="4"/>
  <c r="L16" i="3"/>
  <c r="Z9" i="4"/>
  <c r="Z10" i="2"/>
  <c r="AH35" i="5"/>
  <c r="AH6" i="5"/>
  <c r="N18" i="4"/>
  <c r="N19" i="2"/>
  <c r="AK17" i="4"/>
  <c r="AK18" i="2"/>
  <c r="Y47" i="4"/>
  <c r="X20" i="3"/>
  <c r="Y37" i="4"/>
  <c r="X10" i="3"/>
  <c r="AL11" i="4"/>
  <c r="AL12" i="2"/>
  <c r="Z45" i="4"/>
  <c r="Y18" i="3"/>
  <c r="Z8" i="4"/>
  <c r="Z9" i="2"/>
  <c r="AK48" i="4"/>
  <c r="AJ21" i="3"/>
  <c r="N47" i="4"/>
  <c r="M20" i="3"/>
  <c r="Z13" i="4"/>
  <c r="Z14" i="2"/>
  <c r="M46" i="4"/>
  <c r="L19" i="3"/>
  <c r="M28" i="4"/>
  <c r="AK26" i="4"/>
  <c r="Z10" i="4"/>
  <c r="Z11" i="2"/>
  <c r="N10" i="4"/>
  <c r="N11" i="2"/>
  <c r="W30" i="4"/>
  <c r="W56" i="4" s="1"/>
  <c r="M15" i="4"/>
  <c r="M23" i="4" s="1"/>
  <c r="M16" i="2"/>
  <c r="M35" i="4"/>
  <c r="L8" i="3"/>
  <c r="M19" i="4"/>
  <c r="M27" i="4" s="1"/>
  <c r="M20" i="2"/>
  <c r="AK15" i="4"/>
  <c r="AK23" i="4" s="1"/>
  <c r="AK16" i="2"/>
  <c r="Z16" i="4"/>
  <c r="Z17" i="2"/>
  <c r="AK37" i="4"/>
  <c r="AJ10" i="3"/>
  <c r="AL14" i="2"/>
  <c r="AL13" i="4"/>
  <c r="V35" i="5"/>
  <c r="V6" i="5"/>
  <c r="Y24" i="4"/>
  <c r="M39" i="4"/>
  <c r="L12" i="3"/>
  <c r="Z20" i="4"/>
  <c r="Z21" i="2"/>
  <c r="Z46" i="4"/>
  <c r="Y19" i="3"/>
  <c r="K35" i="5"/>
  <c r="K6" i="5"/>
  <c r="M41" i="4"/>
  <c r="L14" i="3"/>
  <c r="N11" i="4"/>
  <c r="N12" i="2"/>
  <c r="AL47" i="4"/>
  <c r="AK20" i="3"/>
  <c r="AL18" i="4"/>
  <c r="AL19" i="2"/>
  <c r="Y15" i="4"/>
  <c r="Y23" i="4" s="1"/>
  <c r="Y16" i="2"/>
  <c r="M37" i="4"/>
  <c r="L10" i="3"/>
  <c r="M21" i="4"/>
  <c r="M29" i="4" s="1"/>
  <c r="M22" i="2"/>
  <c r="M17" i="4"/>
  <c r="M25" i="4" s="1"/>
  <c r="M18" i="2"/>
  <c r="N20" i="4"/>
  <c r="N21" i="2"/>
  <c r="AK41" i="4"/>
  <c r="AJ14" i="3"/>
  <c r="Z48" i="4"/>
  <c r="Y21" i="3"/>
  <c r="AL8" i="4"/>
  <c r="AL9" i="2"/>
  <c r="AK21" i="4"/>
  <c r="AK29" i="4" s="1"/>
  <c r="AK22" i="2"/>
  <c r="AK35" i="4"/>
  <c r="AJ8" i="3"/>
  <c r="AK40" i="4"/>
  <c r="AJ13" i="3"/>
  <c r="AL12" i="4"/>
  <c r="AL13" i="2"/>
  <c r="AL46" i="4"/>
  <c r="AK19" i="3"/>
  <c r="Y19" i="4"/>
  <c r="Y20" i="2"/>
  <c r="AI56" i="4"/>
  <c r="AK19" i="4"/>
  <c r="AK27" i="4" s="1"/>
  <c r="AK20" i="2"/>
  <c r="M26" i="4"/>
  <c r="J36" i="5"/>
  <c r="J37" i="5" s="1"/>
  <c r="Y41" i="4"/>
  <c r="X14" i="3"/>
  <c r="Z12" i="4"/>
  <c r="Z13" i="2"/>
  <c r="N45" i="4"/>
  <c r="M18" i="3"/>
  <c r="Y39" i="4"/>
  <c r="X12" i="3"/>
  <c r="Y40" i="4"/>
  <c r="X13" i="3"/>
  <c r="Y44" i="4"/>
  <c r="X17" i="3"/>
  <c r="Y38" i="4"/>
  <c r="X11" i="3"/>
  <c r="M38" i="4"/>
  <c r="L11" i="3"/>
  <c r="M40" i="4"/>
  <c r="L13" i="3"/>
  <c r="Y35" i="4"/>
  <c r="X8" i="3"/>
  <c r="Z11" i="4"/>
  <c r="Z12" i="2"/>
  <c r="AJ23" i="4"/>
  <c r="Z18" i="4"/>
  <c r="Z19" i="2"/>
  <c r="AJ54" i="4"/>
  <c r="AK28" i="4"/>
  <c r="N8" i="4"/>
  <c r="N9" i="2"/>
  <c r="AL10" i="2"/>
  <c r="AL9" i="4"/>
  <c r="N7" i="4"/>
  <c r="N8" i="2"/>
  <c r="AG36" i="5"/>
  <c r="AG37" i="5" s="1"/>
  <c r="L27" i="4"/>
  <c r="AA43" i="4"/>
  <c r="Z16" i="3"/>
  <c r="M36" i="4"/>
  <c r="L9" i="3"/>
  <c r="Y17" i="4"/>
  <c r="Y25" i="4" s="1"/>
  <c r="Y18" i="2"/>
  <c r="AL20" i="4"/>
  <c r="AL21" i="2"/>
  <c r="M48" i="4"/>
  <c r="L21" i="3"/>
  <c r="AK45" i="4"/>
  <c r="AJ18" i="3"/>
  <c r="N13" i="4"/>
  <c r="N14" i="2"/>
  <c r="X54" i="4"/>
  <c r="Y21" i="4"/>
  <c r="Y29" i="4" s="1"/>
  <c r="Y22" i="2"/>
  <c r="Y49" i="4"/>
  <c r="X22" i="3"/>
  <c r="O42" i="4"/>
  <c r="N15" i="3"/>
  <c r="Y27" i="4"/>
  <c r="N49" i="4"/>
  <c r="M22" i="3"/>
  <c r="AM42" i="4"/>
  <c r="AL15" i="3"/>
  <c r="AL16" i="4"/>
  <c r="AL17" i="2"/>
  <c r="N9" i="4"/>
  <c r="N10" i="2"/>
  <c r="AL49" i="4"/>
  <c r="AK22" i="3"/>
  <c r="N12" i="4"/>
  <c r="N28" i="4" s="1"/>
  <c r="N13" i="2"/>
  <c r="I36" i="5"/>
  <c r="I37" i="5" s="1"/>
  <c r="AL10" i="4"/>
  <c r="AL11" i="2"/>
  <c r="AK38" i="4"/>
  <c r="AJ11" i="3"/>
  <c r="AK39" i="4"/>
  <c r="AJ12" i="3"/>
  <c r="AK36" i="4"/>
  <c r="AJ9" i="3"/>
  <c r="Y36" i="4"/>
  <c r="X9" i="3"/>
  <c r="Y26" i="4"/>
  <c r="O44" i="4"/>
  <c r="N17" i="3"/>
  <c r="AJ17" i="3"/>
  <c r="AK44" i="4"/>
  <c r="AL7" i="4"/>
  <c r="AL8" i="2"/>
  <c r="N16" i="4"/>
  <c r="N17" i="2"/>
  <c r="M24" i="4"/>
  <c r="Z7" i="4"/>
  <c r="Z8" i="2"/>
  <c r="X23" i="4"/>
  <c r="AK25" i="4"/>
  <c r="M16" i="3" l="1"/>
  <c r="N43" i="4"/>
  <c r="AL43" i="4"/>
  <c r="AK16" i="3"/>
  <c r="AL26" i="4"/>
  <c r="Z28" i="4"/>
  <c r="N26" i="4"/>
  <c r="Y15" i="3"/>
  <c r="Z42" i="4"/>
  <c r="Y30" i="4"/>
  <c r="AK30" i="4"/>
  <c r="M30" i="4"/>
  <c r="P44" i="4"/>
  <c r="O17" i="3"/>
  <c r="AM49" i="4"/>
  <c r="AL22" i="3"/>
  <c r="AM16" i="4"/>
  <c r="AM17" i="2"/>
  <c r="AN42" i="4"/>
  <c r="AM15" i="3"/>
  <c r="O13" i="4"/>
  <c r="O14" i="2"/>
  <c r="N48" i="4"/>
  <c r="M21" i="3"/>
  <c r="Z17" i="4"/>
  <c r="Z18" i="2"/>
  <c r="AB43" i="4"/>
  <c r="AA16" i="3"/>
  <c r="AM9" i="4"/>
  <c r="AM10" i="2"/>
  <c r="AA11" i="4"/>
  <c r="AA12" i="2"/>
  <c r="Z35" i="4"/>
  <c r="Y8" i="3"/>
  <c r="N38" i="4"/>
  <c r="M11" i="3"/>
  <c r="Z44" i="4"/>
  <c r="Y17" i="3"/>
  <c r="Z39" i="4"/>
  <c r="Y12" i="3"/>
  <c r="AA13" i="2"/>
  <c r="AA12" i="4"/>
  <c r="AM46" i="4"/>
  <c r="AL19" i="3"/>
  <c r="AL40" i="4"/>
  <c r="AK13" i="3"/>
  <c r="AL21" i="4"/>
  <c r="AL29" i="4" s="1"/>
  <c r="AL22" i="2"/>
  <c r="AA48" i="4"/>
  <c r="Z21" i="3"/>
  <c r="AL41" i="4"/>
  <c r="AK14" i="3"/>
  <c r="O11" i="4"/>
  <c r="O12" i="2"/>
  <c r="AA20" i="4"/>
  <c r="AA21" i="2"/>
  <c r="V36" i="5"/>
  <c r="V37" i="5"/>
  <c r="AL37" i="4"/>
  <c r="AK10" i="3"/>
  <c r="AL15" i="4"/>
  <c r="AL16" i="2"/>
  <c r="N35" i="4"/>
  <c r="M8" i="3"/>
  <c r="Z26" i="4"/>
  <c r="AL48" i="4"/>
  <c r="AK21" i="3"/>
  <c r="AA45" i="4"/>
  <c r="Z18" i="3"/>
  <c r="Z37" i="4"/>
  <c r="Y10" i="3"/>
  <c r="AL17" i="4"/>
  <c r="AL18" i="2"/>
  <c r="Z23" i="4"/>
  <c r="AM7" i="4"/>
  <c r="AM8" i="2"/>
  <c r="AL38" i="4"/>
  <c r="AK11" i="3"/>
  <c r="AI6" i="5"/>
  <c r="AI35" i="5"/>
  <c r="O20" i="4"/>
  <c r="O21" i="2"/>
  <c r="N21" i="4"/>
  <c r="N22" i="2"/>
  <c r="Z15" i="4"/>
  <c r="Z16" i="2"/>
  <c r="K36" i="5"/>
  <c r="M54" i="4"/>
  <c r="W6" i="5"/>
  <c r="W35" i="5"/>
  <c r="N46" i="4"/>
  <c r="M19" i="3"/>
  <c r="O47" i="4"/>
  <c r="N20" i="3"/>
  <c r="AH36" i="5"/>
  <c r="AH37" i="5" s="1"/>
  <c r="AL23" i="4"/>
  <c r="AL36" i="4"/>
  <c r="AK9" i="3"/>
  <c r="X30" i="4"/>
  <c r="X56" i="4" s="1"/>
  <c r="O16" i="4"/>
  <c r="O17" i="2"/>
  <c r="P42" i="4"/>
  <c r="O15" i="3"/>
  <c r="Z21" i="4"/>
  <c r="Z29" i="4" s="1"/>
  <c r="Z22" i="2"/>
  <c r="N29" i="4"/>
  <c r="O7" i="4"/>
  <c r="O8" i="2"/>
  <c r="O9" i="2"/>
  <c r="O8" i="4"/>
  <c r="AA18" i="4"/>
  <c r="AA19" i="2"/>
  <c r="Y54" i="4"/>
  <c r="AA7" i="4"/>
  <c r="AA8" i="2"/>
  <c r="AL44" i="4"/>
  <c r="AK17" i="3"/>
  <c r="Z36" i="4"/>
  <c r="Y9" i="3"/>
  <c r="AL39" i="4"/>
  <c r="AK12" i="3"/>
  <c r="AM10" i="4"/>
  <c r="AM11" i="2"/>
  <c r="O13" i="2"/>
  <c r="O12" i="4"/>
  <c r="O28" i="4" s="1"/>
  <c r="O9" i="4"/>
  <c r="O10" i="2"/>
  <c r="O49" i="4"/>
  <c r="N22" i="3"/>
  <c r="AL45" i="4"/>
  <c r="AK18" i="3"/>
  <c r="AM20" i="4"/>
  <c r="AM21" i="2"/>
  <c r="N36" i="4"/>
  <c r="M9" i="3"/>
  <c r="N24" i="4"/>
  <c r="N40" i="4"/>
  <c r="M13" i="3"/>
  <c r="Z38" i="4"/>
  <c r="Y11" i="3"/>
  <c r="Z40" i="4"/>
  <c r="Y13" i="3"/>
  <c r="O45" i="4"/>
  <c r="N18" i="3"/>
  <c r="Z41" i="4"/>
  <c r="Y14" i="3"/>
  <c r="Z19" i="4"/>
  <c r="Z27" i="4" s="1"/>
  <c r="Z20" i="2"/>
  <c r="AM12" i="4"/>
  <c r="AM13" i="2"/>
  <c r="AL35" i="4"/>
  <c r="AK8" i="3"/>
  <c r="AM8" i="4"/>
  <c r="AM24" i="4" s="1"/>
  <c r="AM9" i="2"/>
  <c r="AM47" i="4"/>
  <c r="AL20" i="3"/>
  <c r="N41" i="4"/>
  <c r="M14" i="3"/>
  <c r="AA46" i="4"/>
  <c r="Z19" i="3"/>
  <c r="N39" i="4"/>
  <c r="M12" i="3"/>
  <c r="AA16" i="4"/>
  <c r="AA17" i="2"/>
  <c r="N19" i="4"/>
  <c r="N27" i="4" s="1"/>
  <c r="N20" i="2"/>
  <c r="N15" i="4"/>
  <c r="N23" i="4" s="1"/>
  <c r="N16" i="2"/>
  <c r="O10" i="4"/>
  <c r="O11" i="2"/>
  <c r="AA9" i="2"/>
  <c r="AA8" i="4"/>
  <c r="AA24" i="4" s="1"/>
  <c r="AM11" i="4"/>
  <c r="AM12" i="2"/>
  <c r="Z47" i="4"/>
  <c r="Y20" i="3"/>
  <c r="O18" i="4"/>
  <c r="O19" i="2"/>
  <c r="AA9" i="4"/>
  <c r="AA10" i="2"/>
  <c r="L30" i="4"/>
  <c r="L56" i="4" s="1"/>
  <c r="Z49" i="4"/>
  <c r="Y22" i="3"/>
  <c r="AL25" i="4"/>
  <c r="AJ30" i="4"/>
  <c r="AJ56" i="4" s="1"/>
  <c r="AL19" i="4"/>
  <c r="AL20" i="2"/>
  <c r="AL28" i="4"/>
  <c r="AK54" i="4"/>
  <c r="AL24" i="4"/>
  <c r="N17" i="4"/>
  <c r="N25" i="4" s="1"/>
  <c r="N18" i="2"/>
  <c r="N37" i="4"/>
  <c r="M10" i="3"/>
  <c r="AM18" i="4"/>
  <c r="AM19" i="2"/>
  <c r="AM13" i="4"/>
  <c r="AM14" i="2"/>
  <c r="AA10" i="4"/>
  <c r="AA26" i="4" s="1"/>
  <c r="AA11" i="2"/>
  <c r="AA13" i="4"/>
  <c r="AA14" i="2"/>
  <c r="Z24" i="4"/>
  <c r="AL27" i="4"/>
  <c r="Z25" i="4"/>
  <c r="O24" i="4" l="1"/>
  <c r="AL16" i="3"/>
  <c r="AM43" i="4"/>
  <c r="O26" i="4"/>
  <c r="AA42" i="4"/>
  <c r="Z15" i="3"/>
  <c r="N30" i="4"/>
  <c r="AM28" i="4"/>
  <c r="N16" i="3"/>
  <c r="O43" i="4"/>
  <c r="AB8" i="4"/>
  <c r="AB24" i="4" s="1"/>
  <c r="AB9" i="2"/>
  <c r="AB17" i="2"/>
  <c r="AB16" i="4"/>
  <c r="O41" i="4"/>
  <c r="N14" i="3"/>
  <c r="AM35" i="4"/>
  <c r="AL8" i="3"/>
  <c r="P45" i="4"/>
  <c r="O18" i="3"/>
  <c r="P12" i="4"/>
  <c r="P13" i="2"/>
  <c r="AM36" i="4"/>
  <c r="AL9" i="3"/>
  <c r="AA15" i="4"/>
  <c r="AA16" i="2"/>
  <c r="AN7" i="4"/>
  <c r="AN8" i="2"/>
  <c r="AJ35" i="5"/>
  <c r="AJ6" i="5"/>
  <c r="L6" i="5"/>
  <c r="L35" i="5"/>
  <c r="P10" i="4"/>
  <c r="P11" i="2"/>
  <c r="O19" i="4"/>
  <c r="O27" i="4" s="1"/>
  <c r="O20" i="2"/>
  <c r="AB46" i="4"/>
  <c r="AA19" i="3"/>
  <c r="AN47" i="4"/>
  <c r="AM20" i="3"/>
  <c r="AN8" i="4"/>
  <c r="AN9" i="2"/>
  <c r="AN12" i="4"/>
  <c r="AN13" i="2"/>
  <c r="AA41" i="4"/>
  <c r="Z14" i="3"/>
  <c r="AA40" i="4"/>
  <c r="Z13" i="3"/>
  <c r="O40" i="4"/>
  <c r="N13" i="3"/>
  <c r="AM26" i="4"/>
  <c r="AA23" i="4"/>
  <c r="AB18" i="4"/>
  <c r="AB19" i="2"/>
  <c r="P7" i="4"/>
  <c r="P8" i="2"/>
  <c r="K37" i="5"/>
  <c r="AM38" i="4"/>
  <c r="AL11" i="3"/>
  <c r="AA37" i="4"/>
  <c r="Z10" i="3"/>
  <c r="AM48" i="4"/>
  <c r="AL21" i="3"/>
  <c r="O35" i="4"/>
  <c r="N8" i="3"/>
  <c r="AM37" i="4"/>
  <c r="AL10" i="3"/>
  <c r="AB20" i="4"/>
  <c r="AB21" i="2"/>
  <c r="AM41" i="4"/>
  <c r="AL14" i="3"/>
  <c r="AM22" i="2"/>
  <c r="AM21" i="4"/>
  <c r="AM29" i="4" s="1"/>
  <c r="AN46" i="4"/>
  <c r="AM19" i="3"/>
  <c r="AA39" i="4"/>
  <c r="Z12" i="3"/>
  <c r="O38" i="4"/>
  <c r="N11" i="3"/>
  <c r="AB11" i="4"/>
  <c r="AB12" i="2"/>
  <c r="AC43" i="4"/>
  <c r="AB16" i="3"/>
  <c r="O48" i="4"/>
  <c r="N21" i="3"/>
  <c r="AO42" i="4"/>
  <c r="AN15" i="3"/>
  <c r="AN49" i="4"/>
  <c r="AM22" i="3"/>
  <c r="Y56" i="4"/>
  <c r="AB10" i="4"/>
  <c r="AB26" i="4" s="1"/>
  <c r="AB11" i="2"/>
  <c r="AB9" i="4"/>
  <c r="AB10" i="2"/>
  <c r="AA47" i="4"/>
  <c r="Z20" i="3"/>
  <c r="N9" i="3"/>
  <c r="O36" i="4"/>
  <c r="AM45" i="4"/>
  <c r="AL18" i="3"/>
  <c r="AM39" i="4"/>
  <c r="AL12" i="3"/>
  <c r="AM44" i="4"/>
  <c r="AL17" i="3"/>
  <c r="Q42" i="4"/>
  <c r="P15" i="3"/>
  <c r="AL30" i="4"/>
  <c r="P47" i="4"/>
  <c r="O20" i="3"/>
  <c r="W36" i="5"/>
  <c r="W37" i="5" s="1"/>
  <c r="O21" i="4"/>
  <c r="O29" i="4" s="1"/>
  <c r="O22" i="2"/>
  <c r="Z30" i="4"/>
  <c r="N54" i="4"/>
  <c r="N56" i="4" s="1"/>
  <c r="AN18" i="4"/>
  <c r="AN19" i="2"/>
  <c r="O17" i="4"/>
  <c r="O25" i="4" s="1"/>
  <c r="O18" i="2"/>
  <c r="AM19" i="4"/>
  <c r="AM27" i="4" s="1"/>
  <c r="AM20" i="2"/>
  <c r="AI36" i="5"/>
  <c r="AI37" i="5" s="1"/>
  <c r="AM17" i="4"/>
  <c r="AM25" i="4" s="1"/>
  <c r="AM18" i="2"/>
  <c r="AB45" i="4"/>
  <c r="AA18" i="3"/>
  <c r="AM15" i="4"/>
  <c r="AM23" i="4" s="1"/>
  <c r="AM16" i="2"/>
  <c r="P11" i="4"/>
  <c r="P12" i="2"/>
  <c r="AB48" i="4"/>
  <c r="AA21" i="3"/>
  <c r="AM40" i="4"/>
  <c r="AL13" i="3"/>
  <c r="AA28" i="4"/>
  <c r="AA44" i="4"/>
  <c r="Z17" i="3"/>
  <c r="AA35" i="4"/>
  <c r="Z8" i="3"/>
  <c r="AN9" i="4"/>
  <c r="AN10" i="2"/>
  <c r="AA18" i="2"/>
  <c r="AA17" i="4"/>
  <c r="AA25" i="4" s="1"/>
  <c r="P13" i="4"/>
  <c r="P14" i="2"/>
  <c r="AN16" i="4"/>
  <c r="AN17" i="2"/>
  <c r="M56" i="4"/>
  <c r="AA49" i="4"/>
  <c r="Z22" i="3"/>
  <c r="O15" i="4"/>
  <c r="O23" i="4" s="1"/>
  <c r="O16" i="2"/>
  <c r="O39" i="4"/>
  <c r="N12" i="3"/>
  <c r="AA19" i="4"/>
  <c r="AA27" i="4" s="1"/>
  <c r="AA20" i="2"/>
  <c r="AA38" i="4"/>
  <c r="Z11" i="3"/>
  <c r="X6" i="5"/>
  <c r="X35" i="5"/>
  <c r="AB13" i="4"/>
  <c r="AB14" i="2"/>
  <c r="AN13" i="4"/>
  <c r="AN14" i="2"/>
  <c r="O37" i="4"/>
  <c r="N10" i="3"/>
  <c r="P18" i="4"/>
  <c r="P19" i="2"/>
  <c r="AN11" i="4"/>
  <c r="AN12" i="2"/>
  <c r="AL54" i="4"/>
  <c r="AN20" i="4"/>
  <c r="AN21" i="2"/>
  <c r="P49" i="4"/>
  <c r="O22" i="3"/>
  <c r="P9" i="4"/>
  <c r="P10" i="2"/>
  <c r="AN10" i="4"/>
  <c r="AN11" i="2"/>
  <c r="AA36" i="4"/>
  <c r="Z9" i="3"/>
  <c r="AB7" i="4"/>
  <c r="AB8" i="2"/>
  <c r="P8" i="4"/>
  <c r="P9" i="2"/>
  <c r="AA21" i="4"/>
  <c r="AA29" i="4" s="1"/>
  <c r="AA22" i="2"/>
  <c r="P16" i="4"/>
  <c r="P17" i="2"/>
  <c r="O46" i="4"/>
  <c r="N19" i="3"/>
  <c r="P20" i="4"/>
  <c r="P21" i="2"/>
  <c r="AB12" i="4"/>
  <c r="AB28" i="4" s="1"/>
  <c r="AB13" i="2"/>
  <c r="Z54" i="4"/>
  <c r="Q44" i="4"/>
  <c r="P17" i="3"/>
  <c r="AK56" i="4"/>
  <c r="AN26" i="4" l="1"/>
  <c r="P24" i="4"/>
  <c r="P43" i="4"/>
  <c r="O16" i="3"/>
  <c r="O30" i="4"/>
  <c r="AM30" i="4"/>
  <c r="AL56" i="4"/>
  <c r="AA15" i="3"/>
  <c r="AB42" i="4"/>
  <c r="AN43" i="4"/>
  <c r="AM16" i="3"/>
  <c r="N35" i="5"/>
  <c r="N6" i="5"/>
  <c r="Q16" i="4"/>
  <c r="Q17" i="2"/>
  <c r="AB36" i="4"/>
  <c r="AA9" i="3"/>
  <c r="Q13" i="4"/>
  <c r="Q14" i="2"/>
  <c r="Q20" i="4"/>
  <c r="Q21" i="2"/>
  <c r="P37" i="4"/>
  <c r="O10" i="3"/>
  <c r="AB38" i="4"/>
  <c r="AA11" i="3"/>
  <c r="M6" i="5"/>
  <c r="M35" i="5"/>
  <c r="AN25" i="4"/>
  <c r="AC48" i="4"/>
  <c r="AB21" i="3"/>
  <c r="AO18" i="4"/>
  <c r="AO19" i="2"/>
  <c r="AB21" i="4"/>
  <c r="AB22" i="2"/>
  <c r="AC7" i="4"/>
  <c r="AC8" i="2"/>
  <c r="AO11" i="2"/>
  <c r="AO10" i="4"/>
  <c r="Q49" i="4"/>
  <c r="P22" i="3"/>
  <c r="AB29" i="4"/>
  <c r="AO17" i="2"/>
  <c r="AO16" i="4"/>
  <c r="AB35" i="4"/>
  <c r="AA8" i="3"/>
  <c r="P21" i="4"/>
  <c r="P22" i="2"/>
  <c r="Q47" i="4"/>
  <c r="P20" i="3"/>
  <c r="AN39" i="4"/>
  <c r="AM12" i="3"/>
  <c r="AN45" i="4"/>
  <c r="AM18" i="3"/>
  <c r="AB47" i="4"/>
  <c r="AA20" i="3"/>
  <c r="AC10" i="4"/>
  <c r="AC11" i="2"/>
  <c r="AN21" i="4"/>
  <c r="AN22" i="2"/>
  <c r="O54" i="4"/>
  <c r="P40" i="4"/>
  <c r="O13" i="3"/>
  <c r="AB41" i="4"/>
  <c r="AA14" i="3"/>
  <c r="AO8" i="4"/>
  <c r="AO9" i="2"/>
  <c r="AC46" i="4"/>
  <c r="AB19" i="3"/>
  <c r="Q10" i="4"/>
  <c r="Q11" i="2"/>
  <c r="L36" i="5"/>
  <c r="L37" i="5" s="1"/>
  <c r="AB15" i="4"/>
  <c r="AB23" i="4" s="1"/>
  <c r="AB16" i="2"/>
  <c r="Q12" i="4"/>
  <c r="Q13" i="2"/>
  <c r="AN35" i="4"/>
  <c r="AM8" i="3"/>
  <c r="AN17" i="4"/>
  <c r="AN18" i="2"/>
  <c r="AN19" i="4"/>
  <c r="AN27" i="4" s="1"/>
  <c r="AN20" i="2"/>
  <c r="Z56" i="4"/>
  <c r="AO49" i="4"/>
  <c r="AN22" i="3"/>
  <c r="AC11" i="4"/>
  <c r="AC12" i="2"/>
  <c r="P35" i="4"/>
  <c r="O8" i="3"/>
  <c r="AB37" i="4"/>
  <c r="AA10" i="3"/>
  <c r="AC18" i="4"/>
  <c r="AC19" i="2"/>
  <c r="AK6" i="5"/>
  <c r="AK35" i="5"/>
  <c r="P46" i="4"/>
  <c r="O19" i="3"/>
  <c r="AO11" i="4"/>
  <c r="AO12" i="2"/>
  <c r="AO13" i="4"/>
  <c r="AO14" i="2"/>
  <c r="X36" i="5"/>
  <c r="AB19" i="4"/>
  <c r="AB27" i="4" s="1"/>
  <c r="AB20" i="2"/>
  <c r="P39" i="4"/>
  <c r="O12" i="3"/>
  <c r="AB49" i="4"/>
  <c r="AA22" i="3"/>
  <c r="AB17" i="4"/>
  <c r="AB25" i="4" s="1"/>
  <c r="AB18" i="2"/>
  <c r="AA54" i="4"/>
  <c r="AN40" i="4"/>
  <c r="AM13" i="3"/>
  <c r="Q11" i="4"/>
  <c r="Q12" i="2"/>
  <c r="AC45" i="4"/>
  <c r="AB18" i="3"/>
  <c r="P17" i="4"/>
  <c r="P25" i="4" s="1"/>
  <c r="P18" i="2"/>
  <c r="AP42" i="4"/>
  <c r="AO15" i="3"/>
  <c r="AQ42" i="4" s="1"/>
  <c r="AD43" i="4"/>
  <c r="AC16" i="3"/>
  <c r="AE43" i="4" s="1"/>
  <c r="P38" i="4"/>
  <c r="O11" i="3"/>
  <c r="AO46" i="4"/>
  <c r="AN19" i="3"/>
  <c r="AN41" i="4"/>
  <c r="AM14" i="3"/>
  <c r="AN37" i="4"/>
  <c r="AM10" i="3"/>
  <c r="AN48" i="4"/>
  <c r="AM21" i="3"/>
  <c r="Q7" i="4"/>
  <c r="Q8" i="2"/>
  <c r="AA30" i="4"/>
  <c r="AN24" i="4"/>
  <c r="P26" i="4"/>
  <c r="P28" i="4"/>
  <c r="AM54" i="4"/>
  <c r="AM56" i="4" s="1"/>
  <c r="AC16" i="4"/>
  <c r="AC17" i="2"/>
  <c r="AL35" i="5"/>
  <c r="AL6" i="5"/>
  <c r="AN44" i="4"/>
  <c r="AM17" i="3"/>
  <c r="AC9" i="4"/>
  <c r="AC10" i="2"/>
  <c r="Y35" i="5"/>
  <c r="Y6" i="5"/>
  <c r="AN38" i="4"/>
  <c r="AM11" i="3"/>
  <c r="AB40" i="4"/>
  <c r="AA13" i="3"/>
  <c r="AO12" i="4"/>
  <c r="AO13" i="2"/>
  <c r="AO47" i="4"/>
  <c r="AN20" i="3"/>
  <c r="P19" i="4"/>
  <c r="P27" i="4" s="1"/>
  <c r="P20" i="2"/>
  <c r="AO7" i="4"/>
  <c r="AO8" i="2"/>
  <c r="AN36" i="4"/>
  <c r="AM9" i="3"/>
  <c r="Q45" i="4"/>
  <c r="P18" i="3"/>
  <c r="P41" i="4"/>
  <c r="O14" i="3"/>
  <c r="AC8" i="4"/>
  <c r="AC9" i="2"/>
  <c r="R44" i="4"/>
  <c r="Q17" i="3"/>
  <c r="S44" i="4" s="1"/>
  <c r="Q8" i="4"/>
  <c r="Q24" i="4" s="1"/>
  <c r="Q9" i="2"/>
  <c r="Q9" i="4"/>
  <c r="Q10" i="2"/>
  <c r="AO20" i="4"/>
  <c r="AO21" i="2"/>
  <c r="AN29" i="4"/>
  <c r="AO9" i="4"/>
  <c r="AO10" i="2"/>
  <c r="AB44" i="4"/>
  <c r="AA17" i="3"/>
  <c r="AC12" i="4"/>
  <c r="AC13" i="2"/>
  <c r="Q18" i="4"/>
  <c r="Q19" i="2"/>
  <c r="AC13" i="4"/>
  <c r="AC14" i="2"/>
  <c r="P16" i="2"/>
  <c r="P15" i="4"/>
  <c r="P23" i="4" s="1"/>
  <c r="P29" i="4"/>
  <c r="AN15" i="4"/>
  <c r="AN23" i="4" s="1"/>
  <c r="AN16" i="2"/>
  <c r="R42" i="4"/>
  <c r="Q15" i="3"/>
  <c r="S42" i="4" s="1"/>
  <c r="P36" i="4"/>
  <c r="O9" i="3"/>
  <c r="P48" i="4"/>
  <c r="O21" i="3"/>
  <c r="AB39" i="4"/>
  <c r="AA12" i="3"/>
  <c r="AC20" i="4"/>
  <c r="AC21" i="2"/>
  <c r="AN28" i="4"/>
  <c r="AJ36" i="5"/>
  <c r="AJ37" i="5" s="1"/>
  <c r="AA56" i="4" l="1"/>
  <c r="AO28" i="4"/>
  <c r="AN30" i="4"/>
  <c r="O56" i="4"/>
  <c r="O35" i="5" s="1"/>
  <c r="AC42" i="4"/>
  <c r="AB15" i="3"/>
  <c r="P30" i="4"/>
  <c r="AN16" i="3"/>
  <c r="AO43" i="4"/>
  <c r="AC26" i="4"/>
  <c r="Q43" i="4"/>
  <c r="P16" i="3"/>
  <c r="AC24" i="4"/>
  <c r="AO26" i="4"/>
  <c r="AM6" i="5"/>
  <c r="AM35" i="5"/>
  <c r="AD13" i="4"/>
  <c r="AD14" i="2"/>
  <c r="AE13" i="4" s="1"/>
  <c r="AO38" i="4"/>
  <c r="AN11" i="3"/>
  <c r="AL36" i="5"/>
  <c r="AL37" i="5" s="1"/>
  <c r="R18" i="4"/>
  <c r="R19" i="2"/>
  <c r="S18" i="4" s="1"/>
  <c r="AC49" i="4"/>
  <c r="AB22" i="3"/>
  <c r="AC19" i="4"/>
  <c r="AC20" i="2"/>
  <c r="AP13" i="4"/>
  <c r="AP14" i="2"/>
  <c r="AQ13" i="4" s="1"/>
  <c r="AP11" i="4"/>
  <c r="AP12" i="2"/>
  <c r="AQ11" i="4" s="1"/>
  <c r="AD19" i="2"/>
  <c r="AE18" i="4" s="1"/>
  <c r="AD18" i="4"/>
  <c r="Q35" i="4"/>
  <c r="P8" i="3"/>
  <c r="AP49" i="4"/>
  <c r="AO22" i="3"/>
  <c r="AQ49" i="4" s="1"/>
  <c r="AO19" i="4"/>
  <c r="AO27" i="4" s="1"/>
  <c r="AO20" i="2"/>
  <c r="AO35" i="4"/>
  <c r="AN8" i="3"/>
  <c r="AC15" i="4"/>
  <c r="AC23" i="4" s="1"/>
  <c r="AC16" i="2"/>
  <c r="R10" i="4"/>
  <c r="R11" i="2"/>
  <c r="S10" i="4" s="1"/>
  <c r="AP8" i="4"/>
  <c r="AP9" i="2"/>
  <c r="AQ8" i="4" s="1"/>
  <c r="Q40" i="4"/>
  <c r="P13" i="3"/>
  <c r="AC47" i="4"/>
  <c r="AB20" i="3"/>
  <c r="AO39" i="4"/>
  <c r="AN12" i="3"/>
  <c r="Q21" i="4"/>
  <c r="Q29" i="4" s="1"/>
  <c r="Q22" i="2"/>
  <c r="AP18" i="4"/>
  <c r="AP19" i="2"/>
  <c r="AQ18" i="4" s="1"/>
  <c r="AC36" i="4"/>
  <c r="AB9" i="3"/>
  <c r="AC44" i="4"/>
  <c r="AB17" i="3"/>
  <c r="Y36" i="5"/>
  <c r="Y37" i="5" s="1"/>
  <c r="AC28" i="4"/>
  <c r="AP9" i="4"/>
  <c r="AP10" i="2"/>
  <c r="AQ9" i="4" s="1"/>
  <c r="R7" i="4"/>
  <c r="R8" i="2"/>
  <c r="S7" i="4" s="1"/>
  <c r="AO37" i="4"/>
  <c r="AN10" i="3"/>
  <c r="AP46" i="4"/>
  <c r="AO19" i="3"/>
  <c r="AQ46" i="4" s="1"/>
  <c r="Q17" i="4"/>
  <c r="Q25" i="4" s="1"/>
  <c r="Q18" i="2"/>
  <c r="R11" i="4"/>
  <c r="R12" i="2"/>
  <c r="S11" i="4" s="1"/>
  <c r="AD20" i="4"/>
  <c r="AD21" i="2"/>
  <c r="AE20" i="4" s="1"/>
  <c r="Q48" i="4"/>
  <c r="P21" i="3"/>
  <c r="R10" i="2"/>
  <c r="S9" i="4" s="1"/>
  <c r="R9" i="4"/>
  <c r="Q41" i="4"/>
  <c r="P14" i="3"/>
  <c r="AO36" i="4"/>
  <c r="AN9" i="3"/>
  <c r="Q19" i="4"/>
  <c r="Q20" i="2"/>
  <c r="AP12" i="4"/>
  <c r="AP13" i="2"/>
  <c r="AQ12" i="4" s="1"/>
  <c r="Q27" i="4"/>
  <c r="P54" i="4"/>
  <c r="P56" i="4" s="1"/>
  <c r="AN54" i="4"/>
  <c r="AN56" i="4" s="1"/>
  <c r="Q26" i="4"/>
  <c r="AO24" i="4"/>
  <c r="AP16" i="4"/>
  <c r="AP17" i="2"/>
  <c r="AQ16" i="4" s="1"/>
  <c r="AC21" i="4"/>
  <c r="AC29" i="4" s="1"/>
  <c r="AC22" i="2"/>
  <c r="M36" i="5"/>
  <c r="M37" i="5" s="1"/>
  <c r="Q37" i="4"/>
  <c r="P10" i="3"/>
  <c r="R14" i="2"/>
  <c r="S13" i="4" s="1"/>
  <c r="R13" i="4"/>
  <c r="N36" i="5"/>
  <c r="N37" i="5" s="1"/>
  <c r="AO48" i="4"/>
  <c r="AN21" i="3"/>
  <c r="AO41" i="4"/>
  <c r="AN14" i="3"/>
  <c r="Q38" i="4"/>
  <c r="P11" i="3"/>
  <c r="G42" i="4"/>
  <c r="E42" i="4"/>
  <c r="AD45" i="4"/>
  <c r="AC18" i="3"/>
  <c r="AE45" i="4" s="1"/>
  <c r="AO40" i="4"/>
  <c r="AN13" i="3"/>
  <c r="AC17" i="4"/>
  <c r="AC25" i="4" s="1"/>
  <c r="AC18" i="2"/>
  <c r="Q39" i="4"/>
  <c r="P12" i="3"/>
  <c r="AB30" i="4"/>
  <c r="AD11" i="4"/>
  <c r="AD12" i="2"/>
  <c r="AE11" i="4" s="1"/>
  <c r="AD46" i="4"/>
  <c r="AC19" i="3"/>
  <c r="AE46" i="4" s="1"/>
  <c r="AD10" i="4"/>
  <c r="AD11" i="2"/>
  <c r="AE10" i="4" s="1"/>
  <c r="AO45" i="4"/>
  <c r="AN18" i="3"/>
  <c r="R47" i="4"/>
  <c r="Q20" i="3"/>
  <c r="S47" i="4" s="1"/>
  <c r="AC35" i="4"/>
  <c r="AB8" i="3"/>
  <c r="AP10" i="4"/>
  <c r="AP11" i="2"/>
  <c r="AQ10" i="4" s="1"/>
  <c r="AQ26" i="4" s="1"/>
  <c r="AD48" i="4"/>
  <c r="AC21" i="3"/>
  <c r="AE48" i="4" s="1"/>
  <c r="R16" i="4"/>
  <c r="R17" i="2"/>
  <c r="S16" i="4" s="1"/>
  <c r="F43" i="4"/>
  <c r="AK36" i="5"/>
  <c r="AK37" i="5" s="1"/>
  <c r="AC37" i="4"/>
  <c r="AB10" i="3"/>
  <c r="AO17" i="4"/>
  <c r="AO25" i="4" s="1"/>
  <c r="AO18" i="2"/>
  <c r="R12" i="4"/>
  <c r="R13" i="2"/>
  <c r="S12" i="4" s="1"/>
  <c r="AC41" i="4"/>
  <c r="AB14" i="3"/>
  <c r="AC39" i="4"/>
  <c r="AB12" i="3"/>
  <c r="Q36" i="4"/>
  <c r="P9" i="3"/>
  <c r="AO15" i="4"/>
  <c r="AO23" i="4" s="1"/>
  <c r="AO16" i="2"/>
  <c r="Q15" i="4"/>
  <c r="Q23" i="4" s="1"/>
  <c r="Q16" i="2"/>
  <c r="AD12" i="4"/>
  <c r="AD13" i="2"/>
  <c r="AE12" i="4" s="1"/>
  <c r="AE28" i="4" s="1"/>
  <c r="AP20" i="4"/>
  <c r="AP21" i="2"/>
  <c r="AQ20" i="4" s="1"/>
  <c r="R8" i="4"/>
  <c r="R24" i="4" s="1"/>
  <c r="R9" i="2"/>
  <c r="S8" i="4" s="1"/>
  <c r="S24" i="4" s="1"/>
  <c r="AD8" i="4"/>
  <c r="AD9" i="2"/>
  <c r="AE8" i="4" s="1"/>
  <c r="R45" i="4"/>
  <c r="Q18" i="3"/>
  <c r="S45" i="4" s="1"/>
  <c r="AP7" i="4"/>
  <c r="AP8" i="2"/>
  <c r="AQ7" i="4" s="1"/>
  <c r="AP47" i="4"/>
  <c r="AO20" i="3"/>
  <c r="AQ47" i="4" s="1"/>
  <c r="AC40" i="4"/>
  <c r="AB13" i="3"/>
  <c r="AD9" i="4"/>
  <c r="AD10" i="2"/>
  <c r="AE9" i="4" s="1"/>
  <c r="AO44" i="4"/>
  <c r="AN17" i="3"/>
  <c r="AD16" i="4"/>
  <c r="AD17" i="2"/>
  <c r="AE16" i="4" s="1"/>
  <c r="AA35" i="5"/>
  <c r="AA6" i="5"/>
  <c r="X37" i="5"/>
  <c r="Q46" i="4"/>
  <c r="P19" i="3"/>
  <c r="AC27" i="4"/>
  <c r="Z35" i="5"/>
  <c r="Z6" i="5"/>
  <c r="Q28" i="4"/>
  <c r="AO21" i="4"/>
  <c r="AO29" i="4" s="1"/>
  <c r="AO22" i="2"/>
  <c r="AB54" i="4"/>
  <c r="R49" i="4"/>
  <c r="Q22" i="3"/>
  <c r="S49" i="4" s="1"/>
  <c r="AD7" i="4"/>
  <c r="AD8" i="2"/>
  <c r="AE7" i="4" s="1"/>
  <c r="AC38" i="4"/>
  <c r="AB11" i="3"/>
  <c r="R20" i="4"/>
  <c r="R21" i="2"/>
  <c r="S20" i="4" s="1"/>
  <c r="Q30" i="4" l="1"/>
  <c r="R26" i="4"/>
  <c r="O6" i="5"/>
  <c r="AE26" i="4"/>
  <c r="Q16" i="3"/>
  <c r="S43" i="4" s="1"/>
  <c r="R43" i="4"/>
  <c r="E43" i="4" s="1"/>
  <c r="AO16" i="3"/>
  <c r="AQ43" i="4" s="1"/>
  <c r="AP43" i="4"/>
  <c r="AD42" i="4"/>
  <c r="AC15" i="3"/>
  <c r="AE42" i="4" s="1"/>
  <c r="S26" i="4"/>
  <c r="AN35" i="5"/>
  <c r="AN6" i="5"/>
  <c r="P35" i="5"/>
  <c r="P6" i="5"/>
  <c r="E47" i="4"/>
  <c r="G47" i="4"/>
  <c r="AB56" i="4"/>
  <c r="R38" i="4"/>
  <c r="Q11" i="3"/>
  <c r="S38" i="4" s="1"/>
  <c r="E16" i="4"/>
  <c r="F16" i="4"/>
  <c r="G16" i="4"/>
  <c r="AP39" i="4"/>
  <c r="AO12" i="3"/>
  <c r="AQ39" i="4" s="1"/>
  <c r="R40" i="4"/>
  <c r="Q13" i="3"/>
  <c r="S40" i="4" s="1"/>
  <c r="AP35" i="4"/>
  <c r="AO8" i="3"/>
  <c r="AQ35" i="4" s="1"/>
  <c r="G49" i="4"/>
  <c r="E49" i="4"/>
  <c r="AD49" i="4"/>
  <c r="F49" i="4" s="1"/>
  <c r="AC22" i="3"/>
  <c r="AE49" i="4" s="1"/>
  <c r="AP45" i="4"/>
  <c r="AO18" i="3"/>
  <c r="AQ45" i="4" s="1"/>
  <c r="R19" i="4"/>
  <c r="R27" i="4" s="1"/>
  <c r="R20" i="2"/>
  <c r="S19" i="4" s="1"/>
  <c r="S27" i="4" s="1"/>
  <c r="AO30" i="4"/>
  <c r="AD28" i="4"/>
  <c r="AP15" i="4"/>
  <c r="AP23" i="4" s="1"/>
  <c r="AP16" i="2"/>
  <c r="AQ15" i="4" s="1"/>
  <c r="AD39" i="4"/>
  <c r="AC12" i="3"/>
  <c r="AE39" i="4" s="1"/>
  <c r="S28" i="4"/>
  <c r="AD37" i="4"/>
  <c r="AC10" i="3"/>
  <c r="AE37" i="4" s="1"/>
  <c r="AC54" i="4"/>
  <c r="R39" i="4"/>
  <c r="Q12" i="3"/>
  <c r="S39" i="4" s="1"/>
  <c r="AP40" i="4"/>
  <c r="AO13" i="3"/>
  <c r="AQ40" i="4" s="1"/>
  <c r="R48" i="4"/>
  <c r="Q21" i="3"/>
  <c r="S48" i="4" s="1"/>
  <c r="F46" i="4"/>
  <c r="G46" i="4"/>
  <c r="AD36" i="4"/>
  <c r="AC9" i="3"/>
  <c r="AE36" i="4" s="1"/>
  <c r="AC30" i="4"/>
  <c r="AC56" i="4" s="1"/>
  <c r="AO54" i="4"/>
  <c r="AM36" i="5"/>
  <c r="AM37" i="5" s="1"/>
  <c r="AP48" i="4"/>
  <c r="AO21" i="3"/>
  <c r="AQ48" i="4" s="1"/>
  <c r="R41" i="4"/>
  <c r="Q14" i="3"/>
  <c r="S41" i="4" s="1"/>
  <c r="AP21" i="4"/>
  <c r="AP29" i="4" s="1"/>
  <c r="AP22" i="2"/>
  <c r="AQ21" i="4" s="1"/>
  <c r="AQ29" i="4" s="1"/>
  <c r="E20" i="4"/>
  <c r="F20" i="4"/>
  <c r="G20" i="4"/>
  <c r="R28" i="4"/>
  <c r="E26" i="4"/>
  <c r="AP41" i="4"/>
  <c r="AO14" i="3"/>
  <c r="AQ41" i="4" s="1"/>
  <c r="R37" i="4"/>
  <c r="Q10" i="3"/>
  <c r="S37" i="4" s="1"/>
  <c r="AD21" i="4"/>
  <c r="AD29" i="4" s="1"/>
  <c r="AD22" i="2"/>
  <c r="AE21" i="4" s="1"/>
  <c r="AE29" i="4" s="1"/>
  <c r="AQ28" i="4"/>
  <c r="AP36" i="4"/>
  <c r="AO9" i="3"/>
  <c r="AQ36" i="4" s="1"/>
  <c r="R21" i="4"/>
  <c r="R29" i="4" s="1"/>
  <c r="R22" i="2"/>
  <c r="S21" i="4" s="1"/>
  <c r="S29" i="4" s="1"/>
  <c r="AD47" i="4"/>
  <c r="AC20" i="3"/>
  <c r="AE47" i="4" s="1"/>
  <c r="AQ24" i="4"/>
  <c r="AD15" i="4"/>
  <c r="AD23" i="4" s="1"/>
  <c r="AD16" i="2"/>
  <c r="AE15" i="4" s="1"/>
  <c r="AE23" i="4" s="1"/>
  <c r="AP19" i="4"/>
  <c r="AP27" i="4" s="1"/>
  <c r="AP20" i="2"/>
  <c r="AQ19" i="4" s="1"/>
  <c r="AQ27" i="4" s="1"/>
  <c r="R35" i="4"/>
  <c r="Q8" i="3"/>
  <c r="S35" i="4" s="1"/>
  <c r="AD19" i="4"/>
  <c r="AD27" i="4" s="1"/>
  <c r="AD20" i="2"/>
  <c r="AE19" i="4" s="1"/>
  <c r="AE27" i="4" s="1"/>
  <c r="AP38" i="4"/>
  <c r="AO11" i="3"/>
  <c r="AQ38" i="4" s="1"/>
  <c r="AD35" i="4"/>
  <c r="AC8" i="3"/>
  <c r="AE35" i="4" s="1"/>
  <c r="Z36" i="5"/>
  <c r="Z37" i="5" s="1"/>
  <c r="AD38" i="4"/>
  <c r="AC11" i="3"/>
  <c r="AE38" i="4" s="1"/>
  <c r="AP44" i="4"/>
  <c r="AO17" i="3"/>
  <c r="AQ44" i="4" s="1"/>
  <c r="AD40" i="4"/>
  <c r="AC13" i="3"/>
  <c r="AE40" i="4" s="1"/>
  <c r="AE24" i="4"/>
  <c r="R46" i="4"/>
  <c r="Q19" i="3"/>
  <c r="S46" i="4" s="1"/>
  <c r="E46" i="4" s="1"/>
  <c r="AA36" i="5"/>
  <c r="AA37" i="5" s="1"/>
  <c r="AD24" i="4"/>
  <c r="R15" i="4"/>
  <c r="R23" i="4" s="1"/>
  <c r="R16" i="2"/>
  <c r="S15" i="4" s="1"/>
  <c r="S23" i="4" s="1"/>
  <c r="R36" i="4"/>
  <c r="Q9" i="3"/>
  <c r="S36" i="4" s="1"/>
  <c r="AD41" i="4"/>
  <c r="AC14" i="3"/>
  <c r="AE41" i="4" s="1"/>
  <c r="AP17" i="4"/>
  <c r="AP25" i="4" s="1"/>
  <c r="AP18" i="2"/>
  <c r="AQ17" i="4" s="1"/>
  <c r="AP26" i="4"/>
  <c r="G26" i="4" s="1"/>
  <c r="AD26" i="4"/>
  <c r="F26" i="4" s="1"/>
  <c r="AD17" i="4"/>
  <c r="AD25" i="4" s="1"/>
  <c r="AD18" i="2"/>
  <c r="AE17" i="4" s="1"/>
  <c r="AE25" i="4" s="1"/>
  <c r="AP28" i="4"/>
  <c r="R17" i="4"/>
  <c r="R25" i="4" s="1"/>
  <c r="R18" i="2"/>
  <c r="S17" i="4" s="1"/>
  <c r="S25" i="4" s="1"/>
  <c r="AP37" i="4"/>
  <c r="AO10" i="3"/>
  <c r="AQ37" i="4" s="1"/>
  <c r="AD44" i="4"/>
  <c r="AC17" i="3"/>
  <c r="AE44" i="4" s="1"/>
  <c r="G18" i="4"/>
  <c r="E18" i="4"/>
  <c r="F18" i="4"/>
  <c r="AP24" i="4"/>
  <c r="Q54" i="4"/>
  <c r="Q56" i="4" s="1"/>
  <c r="O36" i="5"/>
  <c r="O37" i="5" s="1"/>
  <c r="G43" i="4" l="1"/>
  <c r="F42" i="4"/>
  <c r="R54" i="4"/>
  <c r="F47" i="4"/>
  <c r="S30" i="4"/>
  <c r="AE54" i="4"/>
  <c r="G27" i="4"/>
  <c r="F27" i="4"/>
  <c r="E27" i="4"/>
  <c r="Q6" i="5"/>
  <c r="Q35" i="5"/>
  <c r="R30" i="4"/>
  <c r="R56" i="4" s="1"/>
  <c r="G29" i="4"/>
  <c r="E29" i="4"/>
  <c r="F29" i="4"/>
  <c r="AD30" i="4"/>
  <c r="G17" i="4"/>
  <c r="E17" i="4"/>
  <c r="F17" i="4"/>
  <c r="E48" i="4"/>
  <c r="F48" i="4"/>
  <c r="G48" i="4"/>
  <c r="E45" i="4"/>
  <c r="G45" i="4"/>
  <c r="F45" i="4"/>
  <c r="AP54" i="4"/>
  <c r="E28" i="4"/>
  <c r="G28" i="4"/>
  <c r="F28" i="4"/>
  <c r="AE30" i="4"/>
  <c r="AE56" i="4" s="1"/>
  <c r="AQ54" i="4"/>
  <c r="E35" i="4"/>
  <c r="G35" i="4"/>
  <c r="F35" i="4"/>
  <c r="G39" i="4"/>
  <c r="F39" i="4"/>
  <c r="E39" i="4"/>
  <c r="F44" i="4"/>
  <c r="E44" i="4"/>
  <c r="G44" i="4"/>
  <c r="E15" i="4"/>
  <c r="G15" i="4"/>
  <c r="F15" i="4"/>
  <c r="F38" i="4"/>
  <c r="G38" i="4"/>
  <c r="E38" i="4"/>
  <c r="G36" i="4"/>
  <c r="E36" i="4"/>
  <c r="F36" i="4"/>
  <c r="AQ25" i="4"/>
  <c r="AO56" i="4"/>
  <c r="P36" i="5"/>
  <c r="P37" i="5" s="1"/>
  <c r="F21" i="4"/>
  <c r="E21" i="4"/>
  <c r="G21" i="4"/>
  <c r="E37" i="4"/>
  <c r="F37" i="4"/>
  <c r="G37" i="4"/>
  <c r="AP30" i="4"/>
  <c r="AP56" i="4" s="1"/>
  <c r="AD54" i="4"/>
  <c r="G19" i="4"/>
  <c r="F19" i="4"/>
  <c r="E19" i="4"/>
  <c r="G24" i="4"/>
  <c r="E24" i="4"/>
  <c r="F24" i="4"/>
  <c r="G41" i="4"/>
  <c r="F41" i="4"/>
  <c r="E41" i="4"/>
  <c r="S54" i="4"/>
  <c r="AQ23" i="4"/>
  <c r="AC6" i="5"/>
  <c r="AC35" i="5"/>
  <c r="F40" i="4"/>
  <c r="G40" i="4"/>
  <c r="E40" i="4"/>
  <c r="AB35" i="5"/>
  <c r="AB6" i="5"/>
  <c r="AN36" i="5"/>
  <c r="AN37" i="5" s="1"/>
  <c r="S56" i="4" l="1"/>
  <c r="S35" i="5"/>
  <c r="S6" i="5"/>
  <c r="AP35" i="5"/>
  <c r="AP6" i="5"/>
  <c r="AQ30" i="4"/>
  <c r="AQ56" i="4" s="1"/>
  <c r="G23" i="4"/>
  <c r="E23" i="4"/>
  <c r="E30" i="4" s="1"/>
  <c r="F23" i="4"/>
  <c r="AO6" i="5"/>
  <c r="AO35" i="5"/>
  <c r="F54" i="4"/>
  <c r="AE35" i="5"/>
  <c r="AE6" i="5"/>
  <c r="AB36" i="5"/>
  <c r="AB37" i="5" s="1"/>
  <c r="AC36" i="5"/>
  <c r="AC37" i="5" s="1"/>
  <c r="E25" i="4"/>
  <c r="F25" i="4"/>
  <c r="G25" i="4"/>
  <c r="G54" i="4"/>
  <c r="AD56" i="4"/>
  <c r="R35" i="5"/>
  <c r="R6" i="5"/>
  <c r="E54" i="4"/>
  <c r="Q36" i="5"/>
  <c r="Q37" i="5" s="1"/>
  <c r="F30" i="4" l="1"/>
  <c r="AE36" i="5"/>
  <c r="AE37" i="5"/>
  <c r="AP36" i="5"/>
  <c r="AP37" i="5" s="1"/>
  <c r="G30" i="4"/>
  <c r="R36" i="5"/>
  <c r="R37" i="5" s="1"/>
  <c r="AD35" i="5"/>
  <c r="AD6" i="5"/>
  <c r="AO36" i="5"/>
  <c r="AO37" i="5" s="1"/>
  <c r="AQ35" i="5"/>
  <c r="AQ6" i="5"/>
  <c r="E56" i="4"/>
  <c r="G56" i="4"/>
  <c r="F56" i="4"/>
  <c r="S36" i="5"/>
  <c r="S37" i="5" s="1"/>
  <c r="F35" i="5" l="1"/>
  <c r="F6" i="5"/>
  <c r="AQ36" i="5"/>
  <c r="AD36" i="5"/>
  <c r="AD37" i="5" s="1"/>
  <c r="E35" i="5"/>
  <c r="E6" i="5"/>
  <c r="E7" i="5" s="1"/>
  <c r="E14" i="5" s="1"/>
  <c r="D25" i="5" s="1"/>
  <c r="G35" i="5"/>
  <c r="G6" i="5"/>
  <c r="G7" i="5" s="1"/>
  <c r="G14" i="5" s="1"/>
  <c r="E36" i="5" l="1"/>
  <c r="G36" i="5"/>
  <c r="F36" i="5"/>
  <c r="F7" i="5"/>
  <c r="F14" i="5" s="1"/>
  <c r="F25" i="5" s="1"/>
  <c r="D40" i="5"/>
  <c r="E25" i="5"/>
  <c r="G25" i="5"/>
  <c r="AQ37" i="5"/>
  <c r="F27" i="5" l="1"/>
  <c r="F26" i="5"/>
  <c r="D39" i="5"/>
  <c r="AQ39" i="5" s="1"/>
  <c r="H40" i="5"/>
  <c r="AF40" i="5"/>
  <c r="T40" i="5"/>
  <c r="U40" i="5"/>
  <c r="I40" i="5"/>
  <c r="J40" i="5"/>
  <c r="AG40" i="5"/>
  <c r="AH40" i="5"/>
  <c r="V40" i="5"/>
  <c r="AI40" i="5"/>
  <c r="K40" i="5"/>
  <c r="W40" i="5"/>
  <c r="L40" i="5"/>
  <c r="AJ40" i="5"/>
  <c r="M40" i="5"/>
  <c r="AL40" i="5"/>
  <c r="AK40" i="5"/>
  <c r="X40" i="5"/>
  <c r="N40" i="5"/>
  <c r="Y40" i="5"/>
  <c r="O40" i="5"/>
  <c r="AA40" i="5"/>
  <c r="Z40" i="5"/>
  <c r="AM40" i="5"/>
  <c r="P40" i="5"/>
  <c r="AN40" i="5"/>
  <c r="AC40" i="5"/>
  <c r="AB40" i="5"/>
  <c r="Q40" i="5"/>
  <c r="AE40" i="5"/>
  <c r="AP40" i="5"/>
  <c r="R40" i="5"/>
  <c r="AO40" i="5"/>
  <c r="S40" i="5"/>
  <c r="G26" i="5"/>
  <c r="G27" i="5"/>
  <c r="AD40" i="5"/>
  <c r="AQ40" i="5"/>
  <c r="G37" i="5"/>
  <c r="E37" i="5"/>
  <c r="F37" i="5"/>
  <c r="AQ41" i="5" l="1"/>
  <c r="E40" i="5"/>
  <c r="C59" i="5" s="1"/>
  <c r="H42" i="5"/>
  <c r="H39" i="5"/>
  <c r="AF39" i="5"/>
  <c r="U39" i="5"/>
  <c r="U41" i="5" s="1"/>
  <c r="T39" i="5"/>
  <c r="AG39" i="5"/>
  <c r="AG41" i="5" s="1"/>
  <c r="J39" i="5"/>
  <c r="J41" i="5" s="1"/>
  <c r="I39" i="5"/>
  <c r="I41" i="5" s="1"/>
  <c r="V39" i="5"/>
  <c r="V41" i="5" s="1"/>
  <c r="AH39" i="5"/>
  <c r="AH41" i="5" s="1"/>
  <c r="AI39" i="5"/>
  <c r="AI41" i="5" s="1"/>
  <c r="W39" i="5"/>
  <c r="W41" i="5" s="1"/>
  <c r="K39" i="5"/>
  <c r="K41" i="5" s="1"/>
  <c r="L39" i="5"/>
  <c r="L41" i="5" s="1"/>
  <c r="AJ39" i="5"/>
  <c r="AJ41" i="5" s="1"/>
  <c r="M39" i="5"/>
  <c r="M41" i="5" s="1"/>
  <c r="AL39" i="5"/>
  <c r="AL41" i="5" s="1"/>
  <c r="X39" i="5"/>
  <c r="X41" i="5" s="1"/>
  <c r="N39" i="5"/>
  <c r="N41" i="5" s="1"/>
  <c r="AK39" i="5"/>
  <c r="AK41" i="5" s="1"/>
  <c r="Y39" i="5"/>
  <c r="Y41" i="5" s="1"/>
  <c r="O39" i="5"/>
  <c r="O41" i="5" s="1"/>
  <c r="AA39" i="5"/>
  <c r="AA41" i="5" s="1"/>
  <c r="Z39" i="5"/>
  <c r="Z41" i="5" s="1"/>
  <c r="AM39" i="5"/>
  <c r="AM41" i="5" s="1"/>
  <c r="AN39" i="5"/>
  <c r="AN41" i="5" s="1"/>
  <c r="P39" i="5"/>
  <c r="P41" i="5" s="1"/>
  <c r="AB39" i="5"/>
  <c r="AB41" i="5" s="1"/>
  <c r="Q39" i="5"/>
  <c r="Q41" i="5" s="1"/>
  <c r="AC39" i="5"/>
  <c r="AC41" i="5" s="1"/>
  <c r="R39" i="5"/>
  <c r="R41" i="5" s="1"/>
  <c r="AE39" i="5"/>
  <c r="AE41" i="5" s="1"/>
  <c r="AP39" i="5"/>
  <c r="AP41" i="5" s="1"/>
  <c r="AO39" i="5"/>
  <c r="AO41" i="5" s="1"/>
  <c r="S39" i="5"/>
  <c r="S41" i="5" s="1"/>
  <c r="AD39" i="5"/>
  <c r="AD41" i="5" s="1"/>
  <c r="F40" i="5"/>
  <c r="C60" i="5" s="1"/>
  <c r="G40" i="5"/>
  <c r="C61" i="5" s="1"/>
  <c r="E39" i="5" l="1"/>
  <c r="E41" i="5" s="1"/>
  <c r="H41" i="5"/>
  <c r="F39" i="5"/>
  <c r="F41" i="5" s="1"/>
  <c r="T41" i="5"/>
  <c r="I42" i="5"/>
  <c r="H43" i="5"/>
  <c r="C62" i="5"/>
  <c r="D62" i="5" s="1"/>
  <c r="G39" i="5"/>
  <c r="G41" i="5" s="1"/>
  <c r="AF41" i="5"/>
  <c r="J42" i="5" l="1"/>
  <c r="I43" i="5"/>
  <c r="J43" i="5" l="1"/>
  <c r="K42" i="5"/>
  <c r="L42" i="5" l="1"/>
  <c r="K43" i="5"/>
  <c r="M42" i="5" l="1"/>
  <c r="L43" i="5"/>
  <c r="N42" i="5" l="1"/>
  <c r="M43" i="5"/>
  <c r="N43" i="5" l="1"/>
  <c r="O42" i="5"/>
  <c r="P42" i="5" l="1"/>
  <c r="O43" i="5"/>
  <c r="Q42" i="5" l="1"/>
  <c r="P43" i="5"/>
  <c r="R42" i="5" l="1"/>
  <c r="Q43" i="5"/>
  <c r="R43" i="5" l="1"/>
  <c r="S42" i="5"/>
  <c r="T42" i="5" l="1"/>
  <c r="S43" i="5"/>
  <c r="U42" i="5" l="1"/>
  <c r="T43" i="5"/>
  <c r="V42" i="5" l="1"/>
  <c r="U43" i="5"/>
  <c r="V43" i="5" l="1"/>
  <c r="W42" i="5"/>
  <c r="X42" i="5" l="1"/>
  <c r="W43" i="5"/>
  <c r="Y42" i="5" l="1"/>
  <c r="X43" i="5"/>
  <c r="Z42" i="5" l="1"/>
  <c r="Y43" i="5"/>
  <c r="Z43" i="5" l="1"/>
  <c r="AA42" i="5"/>
  <c r="AB42" i="5" l="1"/>
  <c r="AA43" i="5"/>
  <c r="AC42" i="5" l="1"/>
  <c r="AB43" i="5"/>
  <c r="AD42" i="5" l="1"/>
  <c r="AC43" i="5"/>
  <c r="AD43" i="5" l="1"/>
  <c r="AE42" i="5"/>
  <c r="AF42" i="5" l="1"/>
  <c r="AE43" i="5"/>
  <c r="AG42" i="5" l="1"/>
  <c r="AF43" i="5"/>
  <c r="AH42" i="5" l="1"/>
  <c r="AG43" i="5"/>
  <c r="AH43" i="5" l="1"/>
  <c r="AI42" i="5"/>
  <c r="AJ42" i="5" l="1"/>
  <c r="AI43" i="5"/>
  <c r="AK42" i="5" l="1"/>
  <c r="AJ43" i="5"/>
  <c r="AL42" i="5" l="1"/>
  <c r="AK43" i="5"/>
  <c r="AL43" i="5" l="1"/>
  <c r="AM42" i="5"/>
  <c r="AN42" i="5" l="1"/>
  <c r="AM43" i="5"/>
  <c r="AO42" i="5" l="1"/>
  <c r="AN43" i="5"/>
  <c r="AP42" i="5" l="1"/>
  <c r="AO43" i="5"/>
  <c r="AP43" i="5" l="1"/>
  <c r="AQ42" i="5"/>
  <c r="AQ43" i="5" s="1"/>
  <c r="E50" i="5" s="1"/>
</calcChain>
</file>

<file path=xl/sharedStrings.xml><?xml version="1.0" encoding="utf-8"?>
<sst xmlns="http://schemas.openxmlformats.org/spreadsheetml/2006/main" count="163" uniqueCount="106">
  <si>
    <t>Таблица 1. Расчет потребности в инвестициях</t>
  </si>
  <si>
    <t>Заполнять только желтые ячейки, отмеченные значками "…"</t>
  </si>
  <si>
    <t>Статьи затрат</t>
  </si>
  <si>
    <t>Стоимость , руб</t>
  </si>
  <si>
    <t>Капитальные вложения</t>
  </si>
  <si>
    <t>Авторефрактометр</t>
  </si>
  <si>
    <t>Рабочие место офтальмолога</t>
  </si>
  <si>
    <t>Диоптриметр</t>
  </si>
  <si>
    <t>Пробный набор линз</t>
  </si>
  <si>
    <t>Капитальный ремонт помещения</t>
  </si>
  <si>
    <t>Мебель торговый зал.</t>
  </si>
  <si>
    <t>Орг.техники (2 компьютера 1 принтер)</t>
  </si>
  <si>
    <t>Камеры  и оборудование для них.</t>
  </si>
  <si>
    <t>Счетчик посетителей</t>
  </si>
  <si>
    <t xml:space="preserve"> </t>
  </si>
  <si>
    <t>Разработка сайта</t>
  </si>
  <si>
    <t>в год</t>
  </si>
  <si>
    <t>Вывеска</t>
  </si>
  <si>
    <t>С-З Очки</t>
  </si>
  <si>
    <t>Мед.оправы</t>
  </si>
  <si>
    <t>Мкл</t>
  </si>
  <si>
    <t>Аксесуары</t>
  </si>
  <si>
    <t>Кассовое оборудование</t>
  </si>
  <si>
    <t>Расходы на запуск</t>
  </si>
  <si>
    <t>Промоутер ( 5 дней)</t>
  </si>
  <si>
    <t>Печать листовок</t>
  </si>
  <si>
    <t>Подарки.</t>
  </si>
  <si>
    <t>Конфеты , шампанское.</t>
  </si>
  <si>
    <t>Шарики</t>
  </si>
  <si>
    <t>Реклама в  соц. сетях.</t>
  </si>
  <si>
    <t>ТВ или газеты</t>
  </si>
  <si>
    <t>Операционные расходы</t>
  </si>
  <si>
    <t>Аренда помещения ( зависит от региона)</t>
  </si>
  <si>
    <t xml:space="preserve">Зарплата консультанты </t>
  </si>
  <si>
    <t>Зарплата оптомитристы</t>
  </si>
  <si>
    <t>Зарплата управление</t>
  </si>
  <si>
    <t>Маркетинг</t>
  </si>
  <si>
    <t>Канцтовары и т.д.</t>
  </si>
  <si>
    <t>Прочие расходы</t>
  </si>
  <si>
    <t>Резерв на непредвиденные расходы</t>
  </si>
  <si>
    <t>Итого потребность в инвестициях</t>
  </si>
  <si>
    <t xml:space="preserve">Таблица 2. План продаж помесячно </t>
  </si>
  <si>
    <t>План продаж В МЕСЯЦ</t>
  </si>
  <si>
    <t>каждый месяц в 1й год</t>
  </si>
  <si>
    <t>каждый месяц во 2й год</t>
  </si>
  <si>
    <t>каждый месяц в 3й год</t>
  </si>
  <si>
    <t>Цена товара/услуги</t>
  </si>
  <si>
    <t xml:space="preserve">МКЛ </t>
  </si>
  <si>
    <t>Оправы</t>
  </si>
  <si>
    <t>Акссесуары</t>
  </si>
  <si>
    <t>С-З</t>
  </si>
  <si>
    <t>Г.О.</t>
  </si>
  <si>
    <t>Услуги</t>
  </si>
  <si>
    <t>Линзы</t>
  </si>
  <si>
    <t>Количество товаров/услуг</t>
  </si>
  <si>
    <t xml:space="preserve">Таблица 3. План расходов помесячно </t>
  </si>
  <si>
    <t>План расходов В МЕСЯЦ</t>
  </si>
  <si>
    <t>каждый месяц в 1 год</t>
  </si>
  <si>
    <t>каждый месяц во 2 год</t>
  </si>
  <si>
    <t>каждый месяц в 3 год</t>
  </si>
  <si>
    <t>С/Т Аксессуары</t>
  </si>
  <si>
    <t>С/Т МКЛ</t>
  </si>
  <si>
    <t>С/Т Оправы</t>
  </si>
  <si>
    <t>С/Т Линзы</t>
  </si>
  <si>
    <t>С/Т С-З</t>
  </si>
  <si>
    <t>С/Т Услуги</t>
  </si>
  <si>
    <t>С/Т Г.О.</t>
  </si>
  <si>
    <t>Раздел 1</t>
  </si>
  <si>
    <t>Итого</t>
  </si>
  <si>
    <t>Год 1</t>
  </si>
  <si>
    <t>Год 2</t>
  </si>
  <si>
    <t>Год 3</t>
  </si>
  <si>
    <t>xx</t>
  </si>
  <si>
    <t>Выручка</t>
  </si>
  <si>
    <t>Итого выручка</t>
  </si>
  <si>
    <t>Наименования</t>
  </si>
  <si>
    <t>НДФЛ, Соцфзносы</t>
  </si>
  <si>
    <t xml:space="preserve">Налоги (Патент) </t>
  </si>
  <si>
    <t>Итого расходы</t>
  </si>
  <si>
    <t>Чистая прибыль</t>
  </si>
  <si>
    <t>1 Расчет стоимости компании доходным методом: по чистой прибыли за 2 года</t>
  </si>
  <si>
    <t>&lt; год</t>
  </si>
  <si>
    <t>&lt; месяц</t>
  </si>
  <si>
    <t>Чистая прибыль/убыток</t>
  </si>
  <si>
    <t>Текущая стоимость компании</t>
  </si>
  <si>
    <t>2 Расчет реализуемой доли компании за привлекаемые инвестиций = Сумма инвестиций / Оценка компании</t>
  </si>
  <si>
    <t>Cумма привлекаемых инвестиций</t>
  </si>
  <si>
    <t>Доля привлекаемой суммы в стоимости компании</t>
  </si>
  <si>
    <t>3 Расчет стоимости приобретаемой доли по годам = Оценка компании * Долю инвестора</t>
  </si>
  <si>
    <t xml:space="preserve">Cтоимость доли - </t>
  </si>
  <si>
    <t>Рост стоимости доли, руб</t>
  </si>
  <si>
    <t>Рост стоимости доли, %</t>
  </si>
  <si>
    <t>4 Распределение прибыли</t>
  </si>
  <si>
    <t>Финансовая модель на 3 года</t>
  </si>
  <si>
    <t>Резервный фонд</t>
  </si>
  <si>
    <t>10%</t>
  </si>
  <si>
    <t>Чистая прибыль для распределения</t>
  </si>
  <si>
    <t>"Дивиденды собственника"</t>
  </si>
  <si>
    <t>"Дивиденды инвестора"</t>
  </si>
  <si>
    <t>"Дивиденды инвестора" накопленным итогом</t>
  </si>
  <si>
    <t>5 Срок окупаемости инвестиций</t>
  </si>
  <si>
    <t>Cумма инвестиций</t>
  </si>
  <si>
    <t>Cрок окупаемости инвестиций, мес</t>
  </si>
  <si>
    <t>6 Показатель возврата инвестиций - ROI</t>
  </si>
  <si>
    <t>ROI</t>
  </si>
  <si>
    <t>Паушальный взнос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</si>
</sst>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9" x14ac:knownFonts="1">
    <font>
      <sz val="12"/>
      <color theme="1"/>
      <name val="Arial"/>
    </font>
    <font>
      <i/>
      <sz val="12"/>
      <color theme="1"/>
      <name val="Cambria"/>
    </font>
    <font>
      <b/>
      <sz val="12"/>
      <color theme="1"/>
      <name val="Cambria"/>
    </font>
    <font>
      <sz val="12"/>
      <color theme="1"/>
      <name val="Cambria"/>
    </font>
    <font>
      <i/>
      <sz val="12"/>
      <color rgb="FF002060"/>
      <name val="Cambria"/>
    </font>
    <font>
      <sz val="12"/>
      <color theme="0"/>
      <name val="Cambria"/>
    </font>
    <font>
      <sz val="12"/>
      <color theme="1"/>
      <name val="Calibri"/>
    </font>
    <font>
      <b/>
      <i/>
      <sz val="12"/>
      <color rgb="FF002060"/>
      <name val="Cambria"/>
    </font>
    <font>
      <b/>
      <sz val="12"/>
      <color rgb="FF002060"/>
      <name val="Cambria"/>
    </font>
  </fonts>
  <fills count="7">
    <fill>
      <patternFill patternType="none"/>
    </fill>
    <fill>
      <patternFill patternType="gray125"/>
    </fill>
    <fill>
      <patternFill patternType="solid">
        <fgColor rgb="FF002060"/>
        <bgColor rgb="FF002060"/>
      </patternFill>
    </fill>
    <fill>
      <patternFill patternType="solid">
        <fgColor rgb="FFDEEAF6"/>
        <bgColor rgb="FFDEEAF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D0CECE"/>
        <bgColor rgb="FFD0CECE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91">
    <xf numFmtId="0" fontId="0" fillId="0" borderId="0" xfId="0" applyFont="1" applyAlignment="1"/>
    <xf numFmtId="164" fontId="1" fillId="0" borderId="0" xfId="0" applyNumberFormat="1" applyFont="1"/>
    <xf numFmtId="164" fontId="2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Alignment="1">
      <alignment horizontal="center"/>
    </xf>
    <xf numFmtId="164" fontId="4" fillId="0" borderId="0" xfId="0" applyNumberFormat="1" applyFont="1"/>
    <xf numFmtId="164" fontId="3" fillId="0" borderId="0" xfId="0" applyNumberFormat="1" applyFont="1" applyAlignment="1">
      <alignment vertical="center"/>
    </xf>
    <xf numFmtId="164" fontId="5" fillId="2" borderId="1" xfId="0" applyNumberFormat="1" applyFont="1" applyFill="1" applyBorder="1" applyAlignment="1">
      <alignment horizontal="left" vertical="center"/>
    </xf>
    <xf numFmtId="164" fontId="5" fillId="2" borderId="2" xfId="0" applyNumberFormat="1" applyFont="1" applyFill="1" applyBorder="1" applyAlignment="1">
      <alignment horizontal="left" vertical="center"/>
    </xf>
    <xf numFmtId="164" fontId="5" fillId="2" borderId="2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Alignment="1">
      <alignment horizontal="center" vertical="center"/>
    </xf>
    <xf numFmtId="164" fontId="2" fillId="3" borderId="3" xfId="0" applyNumberFormat="1" applyFont="1" applyFill="1" applyBorder="1"/>
    <xf numFmtId="164" fontId="2" fillId="3" borderId="4" xfId="0" applyNumberFormat="1" applyFont="1" applyFill="1" applyBorder="1"/>
    <xf numFmtId="164" fontId="2" fillId="3" borderId="5" xfId="0" applyNumberFormat="1" applyFont="1" applyFill="1" applyBorder="1" applyAlignment="1">
      <alignment horizontal="right"/>
    </xf>
    <xf numFmtId="164" fontId="3" fillId="0" borderId="6" xfId="0" applyNumberFormat="1" applyFont="1" applyBorder="1"/>
    <xf numFmtId="164" fontId="3" fillId="4" borderId="7" xfId="0" applyNumberFormat="1" applyFont="1" applyFill="1" applyBorder="1"/>
    <xf numFmtId="164" fontId="3" fillId="4" borderId="7" xfId="0" applyNumberFormat="1" applyFont="1" applyFill="1" applyBorder="1" applyAlignment="1">
      <alignment horizontal="right"/>
    </xf>
    <xf numFmtId="164" fontId="3" fillId="4" borderId="7" xfId="0" applyNumberFormat="1" applyFont="1" applyFill="1" applyBorder="1" applyAlignment="1">
      <alignment horizontal="right"/>
    </xf>
    <xf numFmtId="164" fontId="3" fillId="0" borderId="0" xfId="0" applyNumberFormat="1" applyFont="1" applyAlignment="1"/>
    <xf numFmtId="164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164" fontId="3" fillId="5" borderId="9" xfId="0" applyNumberFormat="1" applyFont="1" applyFill="1" applyBorder="1"/>
    <xf numFmtId="164" fontId="2" fillId="3" borderId="10" xfId="0" applyNumberFormat="1" applyFont="1" applyFill="1" applyBorder="1"/>
    <xf numFmtId="164" fontId="3" fillId="4" borderId="2" xfId="0" applyNumberFormat="1" applyFont="1" applyFill="1" applyBorder="1"/>
    <xf numFmtId="164" fontId="3" fillId="4" borderId="2" xfId="0" applyNumberFormat="1" applyFont="1" applyFill="1" applyBorder="1" applyAlignment="1">
      <alignment horizontal="right"/>
    </xf>
    <xf numFmtId="164" fontId="3" fillId="5" borderId="11" xfId="0" applyNumberFormat="1" applyFont="1" applyFill="1" applyBorder="1"/>
    <xf numFmtId="164" fontId="3" fillId="5" borderId="7" xfId="0" applyNumberFormat="1" applyFont="1" applyFill="1" applyBorder="1"/>
    <xf numFmtId="164" fontId="3" fillId="5" borderId="7" xfId="0" applyNumberFormat="1" applyFont="1" applyFill="1" applyBorder="1" applyAlignment="1">
      <alignment horizontal="right"/>
    </xf>
    <xf numFmtId="164" fontId="3" fillId="5" borderId="11" xfId="0" applyNumberFormat="1" applyFont="1" applyFill="1" applyBorder="1" applyAlignment="1">
      <alignment horizontal="center"/>
    </xf>
    <xf numFmtId="164" fontId="3" fillId="5" borderId="1" xfId="0" applyNumberFormat="1" applyFont="1" applyFill="1" applyBorder="1"/>
    <xf numFmtId="164" fontId="3" fillId="5" borderId="12" xfId="0" applyNumberFormat="1" applyFont="1" applyFill="1" applyBorder="1"/>
    <xf numFmtId="164" fontId="3" fillId="5" borderId="13" xfId="0" applyNumberFormat="1" applyFont="1" applyFill="1" applyBorder="1"/>
    <xf numFmtId="164" fontId="3" fillId="0" borderId="14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left"/>
    </xf>
    <xf numFmtId="164" fontId="5" fillId="2" borderId="11" xfId="0" applyNumberFormat="1" applyFont="1" applyFill="1" applyBorder="1"/>
    <xf numFmtId="164" fontId="5" fillId="2" borderId="11" xfId="0" applyNumberFormat="1" applyFont="1" applyFill="1" applyBorder="1" applyAlignment="1">
      <alignment horizontal="center"/>
    </xf>
    <xf numFmtId="164" fontId="5" fillId="2" borderId="11" xfId="0" applyNumberFormat="1" applyFont="1" applyFill="1" applyBorder="1" applyAlignment="1">
      <alignment horizontal="center" vertical="center"/>
    </xf>
    <xf numFmtId="0" fontId="6" fillId="2" borderId="0" xfId="0" applyFont="1" applyFill="1"/>
    <xf numFmtId="164" fontId="5" fillId="2" borderId="11" xfId="0" applyNumberFormat="1" applyFont="1" applyFill="1" applyBorder="1" applyAlignment="1">
      <alignment horizontal="left"/>
    </xf>
    <xf numFmtId="164" fontId="5" fillId="2" borderId="11" xfId="0" applyNumberFormat="1" applyFont="1" applyFill="1" applyBorder="1" applyAlignment="1">
      <alignment horizontal="center" wrapText="1"/>
    </xf>
    <xf numFmtId="164" fontId="5" fillId="2" borderId="11" xfId="0" applyNumberFormat="1" applyFont="1" applyFill="1" applyBorder="1" applyAlignment="1">
      <alignment horizontal="right"/>
    </xf>
    <xf numFmtId="164" fontId="1" fillId="0" borderId="6" xfId="0" applyNumberFormat="1" applyFont="1" applyBorder="1" applyAlignment="1">
      <alignment horizontal="left"/>
    </xf>
    <xf numFmtId="164" fontId="1" fillId="0" borderId="0" xfId="0" applyNumberFormat="1" applyFont="1" applyAlignment="1">
      <alignment horizontal="left"/>
    </xf>
    <xf numFmtId="164" fontId="1" fillId="0" borderId="1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right"/>
    </xf>
    <xf numFmtId="164" fontId="1" fillId="0" borderId="0" xfId="0" applyNumberFormat="1" applyFont="1" applyAlignment="1">
      <alignment horizontal="right"/>
    </xf>
    <xf numFmtId="164" fontId="1" fillId="0" borderId="8" xfId="0" applyNumberFormat="1" applyFont="1" applyBorder="1" applyAlignment="1">
      <alignment horizontal="right"/>
    </xf>
    <xf numFmtId="164" fontId="3" fillId="4" borderId="11" xfId="0" applyNumberFormat="1" applyFont="1" applyFill="1" applyBorder="1" applyAlignment="1">
      <alignment horizontal="left"/>
    </xf>
    <xf numFmtId="164" fontId="1" fillId="4" borderId="16" xfId="0" applyNumberFormat="1" applyFont="1" applyFill="1" applyBorder="1" applyAlignment="1">
      <alignment horizontal="center"/>
    </xf>
    <xf numFmtId="164" fontId="1" fillId="6" borderId="9" xfId="0" applyNumberFormat="1" applyFont="1" applyFill="1" applyBorder="1" applyAlignment="1">
      <alignment horizontal="right"/>
    </xf>
    <xf numFmtId="164" fontId="1" fillId="6" borderId="11" xfId="0" applyNumberFormat="1" applyFont="1" applyFill="1" applyBorder="1" applyAlignment="1">
      <alignment horizontal="right"/>
    </xf>
    <xf numFmtId="164" fontId="1" fillId="6" borderId="7" xfId="0" applyNumberFormat="1" applyFont="1" applyFill="1" applyBorder="1" applyAlignment="1">
      <alignment horizontal="right"/>
    </xf>
    <xf numFmtId="164" fontId="3" fillId="4" borderId="0" xfId="0" applyNumberFormat="1" applyFont="1" applyFill="1" applyAlignment="1">
      <alignment horizontal="left"/>
    </xf>
    <xf numFmtId="164" fontId="1" fillId="4" borderId="15" xfId="0" applyNumberFormat="1" applyFont="1" applyFill="1" applyBorder="1" applyAlignment="1">
      <alignment horizontal="center"/>
    </xf>
    <xf numFmtId="164" fontId="1" fillId="4" borderId="6" xfId="0" applyNumberFormat="1" applyFont="1" applyFill="1" applyBorder="1" applyAlignment="1">
      <alignment horizontal="center"/>
    </xf>
    <xf numFmtId="164" fontId="1" fillId="0" borderId="17" xfId="0" applyNumberFormat="1" applyFont="1" applyBorder="1" applyAlignment="1">
      <alignment horizontal="left"/>
    </xf>
    <xf numFmtId="164" fontId="3" fillId="4" borderId="18" xfId="0" applyNumberFormat="1" applyFont="1" applyFill="1" applyBorder="1" applyAlignment="1">
      <alignment horizontal="left"/>
    </xf>
    <xf numFmtId="164" fontId="1" fillId="4" borderId="19" xfId="0" applyNumberFormat="1" applyFont="1" applyFill="1" applyBorder="1" applyAlignment="1">
      <alignment horizontal="center"/>
    </xf>
    <xf numFmtId="164" fontId="1" fillId="4" borderId="17" xfId="0" applyNumberFormat="1" applyFont="1" applyFill="1" applyBorder="1" applyAlignment="1">
      <alignment horizontal="center"/>
    </xf>
    <xf numFmtId="164" fontId="3" fillId="0" borderId="18" xfId="0" applyNumberFormat="1" applyFont="1" applyBorder="1" applyAlignment="1">
      <alignment horizontal="left"/>
    </xf>
    <xf numFmtId="164" fontId="1" fillId="0" borderId="19" xfId="0" applyNumberFormat="1" applyFont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164" fontId="1" fillId="0" borderId="17" xfId="0" applyNumberFormat="1" applyFont="1" applyBorder="1" applyAlignment="1">
      <alignment horizontal="right"/>
    </xf>
    <xf numFmtId="164" fontId="1" fillId="0" borderId="18" xfId="0" applyNumberFormat="1" applyFont="1" applyBorder="1" applyAlignment="1">
      <alignment horizontal="right"/>
    </xf>
    <xf numFmtId="164" fontId="1" fillId="0" borderId="20" xfId="0" applyNumberFormat="1" applyFont="1" applyBorder="1" applyAlignment="1">
      <alignment horizontal="right"/>
    </xf>
    <xf numFmtId="164" fontId="1" fillId="0" borderId="0" xfId="0" applyNumberFormat="1" applyFont="1" applyAlignment="1">
      <alignment horizontal="center"/>
    </xf>
    <xf numFmtId="164" fontId="5" fillId="2" borderId="11" xfId="0" applyNumberFormat="1" applyFont="1" applyFill="1" applyBorder="1" applyAlignment="1">
      <alignment horizontal="left" vertical="center"/>
    </xf>
    <xf numFmtId="164" fontId="5" fillId="2" borderId="7" xfId="0" applyNumberFormat="1" applyFont="1" applyFill="1" applyBorder="1"/>
    <xf numFmtId="164" fontId="5" fillId="2" borderId="7" xfId="0" applyNumberFormat="1" applyFont="1" applyFill="1" applyBorder="1" applyAlignment="1">
      <alignment horizontal="right"/>
    </xf>
    <xf numFmtId="164" fontId="1" fillId="4" borderId="16" xfId="0" applyNumberFormat="1" applyFont="1" applyFill="1" applyBorder="1" applyAlignment="1">
      <alignment horizontal="center"/>
    </xf>
    <xf numFmtId="164" fontId="3" fillId="4" borderId="9" xfId="0" applyNumberFormat="1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center"/>
    </xf>
    <xf numFmtId="164" fontId="5" fillId="2" borderId="10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164" fontId="5" fillId="2" borderId="21" xfId="0" applyNumberFormat="1" applyFont="1" applyFill="1" applyBorder="1" applyAlignment="1">
      <alignment horizontal="right"/>
    </xf>
    <xf numFmtId="164" fontId="5" fillId="2" borderId="22" xfId="0" applyNumberFormat="1" applyFont="1" applyFill="1" applyBorder="1" applyAlignment="1">
      <alignment horizontal="right"/>
    </xf>
    <xf numFmtId="164" fontId="1" fillId="0" borderId="0" xfId="0" applyNumberFormat="1" applyFont="1" applyAlignment="1">
      <alignment wrapText="1"/>
    </xf>
    <xf numFmtId="164" fontId="1" fillId="0" borderId="23" xfId="0" applyNumberFormat="1" applyFont="1" applyBorder="1" applyAlignment="1">
      <alignment horizontal="left"/>
    </xf>
    <xf numFmtId="164" fontId="1" fillId="0" borderId="24" xfId="0" applyNumberFormat="1" applyFont="1" applyBorder="1" applyAlignment="1">
      <alignment horizontal="left"/>
    </xf>
    <xf numFmtId="164" fontId="1" fillId="0" borderId="23" xfId="0" applyNumberFormat="1" applyFont="1" applyBorder="1" applyAlignment="1">
      <alignment wrapText="1"/>
    </xf>
    <xf numFmtId="164" fontId="1" fillId="0" borderId="23" xfId="0" applyNumberFormat="1" applyFont="1" applyBorder="1" applyAlignment="1">
      <alignment horizontal="center"/>
    </xf>
    <xf numFmtId="164" fontId="1" fillId="0" borderId="25" xfId="0" applyNumberFormat="1" applyFont="1" applyBorder="1" applyAlignment="1">
      <alignment horizontal="center"/>
    </xf>
    <xf numFmtId="164" fontId="7" fillId="0" borderId="6" xfId="0" applyNumberFormat="1" applyFont="1" applyBorder="1" applyAlignment="1">
      <alignment horizontal="left"/>
    </xf>
    <xf numFmtId="164" fontId="7" fillId="0" borderId="0" xfId="0" applyNumberFormat="1" applyFont="1"/>
    <xf numFmtId="164" fontId="7" fillId="0" borderId="26" xfId="0" applyNumberFormat="1" applyFont="1" applyBorder="1" applyAlignment="1">
      <alignment horizontal="left"/>
    </xf>
    <xf numFmtId="164" fontId="8" fillId="0" borderId="14" xfId="0" applyNumberFormat="1" applyFont="1" applyBorder="1" applyAlignment="1">
      <alignment horizontal="left"/>
    </xf>
    <xf numFmtId="164" fontId="7" fillId="0" borderId="14" xfId="0" applyNumberFormat="1" applyFont="1" applyBorder="1" applyAlignment="1">
      <alignment horizontal="left"/>
    </xf>
    <xf numFmtId="164" fontId="7" fillId="0" borderId="5" xfId="0" applyNumberFormat="1" applyFont="1" applyBorder="1" applyAlignment="1">
      <alignment horizontal="center"/>
    </xf>
    <xf numFmtId="164" fontId="7" fillId="0" borderId="26" xfId="0" applyNumberFormat="1" applyFont="1" applyBorder="1" applyAlignment="1">
      <alignment horizontal="right"/>
    </xf>
    <xf numFmtId="164" fontId="7" fillId="0" borderId="14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left"/>
    </xf>
    <xf numFmtId="164" fontId="1" fillId="0" borderId="6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left"/>
    </xf>
    <xf numFmtId="164" fontId="3" fillId="0" borderId="15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164" fontId="7" fillId="0" borderId="14" xfId="0" applyNumberFormat="1" applyFont="1" applyBorder="1" applyAlignment="1">
      <alignment horizontal="center"/>
    </xf>
    <xf numFmtId="164" fontId="7" fillId="0" borderId="27" xfId="0" applyNumberFormat="1" applyFont="1" applyBorder="1" applyAlignment="1">
      <alignment horizontal="right"/>
    </xf>
    <xf numFmtId="164" fontId="5" fillId="2" borderId="10" xfId="0" applyNumberFormat="1" applyFont="1" applyFill="1" applyBorder="1" applyAlignment="1">
      <alignment horizontal="left" vertical="center"/>
    </xf>
    <xf numFmtId="164" fontId="5" fillId="2" borderId="10" xfId="0" applyNumberFormat="1" applyFont="1" applyFill="1" applyBorder="1" applyAlignment="1">
      <alignment horizontal="right" vertical="center" wrapText="1"/>
    </xf>
    <xf numFmtId="164" fontId="5" fillId="2" borderId="28" xfId="0" applyNumberFormat="1" applyFont="1" applyFill="1" applyBorder="1" applyAlignment="1">
      <alignment horizontal="right" vertical="center"/>
    </xf>
    <xf numFmtId="164" fontId="5" fillId="2" borderId="2" xfId="0" applyNumberFormat="1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vertical="center"/>
    </xf>
    <xf numFmtId="164" fontId="5" fillId="2" borderId="10" xfId="0" applyNumberFormat="1" applyFont="1" applyFill="1" applyBorder="1" applyAlignment="1">
      <alignment vertical="center"/>
    </xf>
    <xf numFmtId="164" fontId="5" fillId="2" borderId="2" xfId="0" applyNumberFormat="1" applyFont="1" applyFill="1" applyBorder="1" applyAlignment="1">
      <alignment vertical="center"/>
    </xf>
    <xf numFmtId="164" fontId="5" fillId="2" borderId="9" xfId="0" applyNumberFormat="1" applyFont="1" applyFill="1" applyBorder="1" applyAlignment="1">
      <alignment horizontal="left" vertical="center"/>
    </xf>
    <xf numFmtId="164" fontId="5" fillId="2" borderId="11" xfId="0" applyNumberFormat="1" applyFont="1" applyFill="1" applyBorder="1" applyAlignment="1">
      <alignment horizontal="left" vertical="center" wrapText="1"/>
    </xf>
    <xf numFmtId="164" fontId="5" fillId="2" borderId="16" xfId="0" applyNumberFormat="1" applyFont="1" applyFill="1" applyBorder="1" applyAlignment="1">
      <alignment horizontal="right" vertical="center"/>
    </xf>
    <xf numFmtId="164" fontId="5" fillId="2" borderId="7" xfId="0" applyNumberFormat="1" applyFont="1" applyFill="1" applyBorder="1" applyAlignment="1">
      <alignment horizontal="right" vertical="center"/>
    </xf>
    <xf numFmtId="164" fontId="5" fillId="2" borderId="9" xfId="0" applyNumberFormat="1" applyFont="1" applyFill="1" applyBorder="1" applyAlignment="1">
      <alignment vertical="center"/>
    </xf>
    <xf numFmtId="164" fontId="5" fillId="2" borderId="11" xfId="0" applyNumberFormat="1" applyFont="1" applyFill="1" applyBorder="1" applyAlignment="1">
      <alignment vertical="center"/>
    </xf>
    <xf numFmtId="164" fontId="2" fillId="0" borderId="0" xfId="0" applyNumberFormat="1" applyFont="1" applyAlignment="1">
      <alignment vertical="center"/>
    </xf>
    <xf numFmtId="164" fontId="2" fillId="0" borderId="26" xfId="0" quotePrefix="1" applyNumberFormat="1" applyFont="1" applyBorder="1" applyAlignment="1">
      <alignment vertical="center"/>
    </xf>
    <xf numFmtId="164" fontId="2" fillId="0" borderId="14" xfId="0" applyNumberFormat="1" applyFont="1" applyBorder="1" applyAlignment="1">
      <alignment horizontal="left" vertical="center"/>
    </xf>
    <xf numFmtId="164" fontId="2" fillId="0" borderId="27" xfId="0" applyNumberFormat="1" applyFont="1" applyBorder="1" applyAlignment="1">
      <alignment vertical="center" wrapText="1"/>
    </xf>
    <xf numFmtId="164" fontId="2" fillId="0" borderId="5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26" xfId="0" applyNumberFormat="1" applyFont="1" applyBorder="1" applyAlignment="1">
      <alignment vertical="center"/>
    </xf>
    <xf numFmtId="164" fontId="2" fillId="0" borderId="14" xfId="0" applyNumberFormat="1" applyFont="1" applyBorder="1" applyAlignment="1">
      <alignment vertical="center"/>
    </xf>
    <xf numFmtId="164" fontId="2" fillId="0" borderId="27" xfId="0" applyNumberFormat="1" applyFont="1" applyBorder="1" applyAlignment="1">
      <alignment vertical="center"/>
    </xf>
    <xf numFmtId="164" fontId="2" fillId="0" borderId="17" xfId="0" quotePrefix="1" applyNumberFormat="1" applyFont="1" applyBorder="1" applyAlignment="1">
      <alignment vertical="center"/>
    </xf>
    <xf numFmtId="164" fontId="2" fillId="0" borderId="18" xfId="0" applyNumberFormat="1" applyFont="1" applyBorder="1" applyAlignment="1">
      <alignment horizontal="left" vertical="center"/>
    </xf>
    <xf numFmtId="164" fontId="2" fillId="0" borderId="18" xfId="0" applyNumberFormat="1" applyFont="1" applyBorder="1" applyAlignment="1">
      <alignment vertical="center" wrapText="1"/>
    </xf>
    <xf numFmtId="164" fontId="2" fillId="0" borderId="19" xfId="0" applyNumberFormat="1" applyFont="1" applyBorder="1" applyAlignment="1">
      <alignment horizontal="right" vertical="center"/>
    </xf>
    <xf numFmtId="164" fontId="2" fillId="0" borderId="19" xfId="0" applyNumberFormat="1" applyFont="1" applyBorder="1" applyAlignment="1">
      <alignment horizontal="right"/>
    </xf>
    <xf numFmtId="164" fontId="3" fillId="0" borderId="24" xfId="0" applyNumberFormat="1" applyFont="1" applyBorder="1"/>
    <xf numFmtId="164" fontId="3" fillId="0" borderId="24" xfId="0" applyNumberFormat="1" applyFont="1" applyBorder="1" applyAlignment="1">
      <alignment horizontal="left"/>
    </xf>
    <xf numFmtId="164" fontId="3" fillId="0" borderId="24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 vertical="center"/>
    </xf>
    <xf numFmtId="164" fontId="2" fillId="0" borderId="26" xfId="0" applyNumberFormat="1" applyFont="1" applyBorder="1"/>
    <xf numFmtId="164" fontId="2" fillId="0" borderId="14" xfId="0" applyNumberFormat="1" applyFont="1" applyBorder="1" applyAlignment="1">
      <alignment horizontal="left"/>
    </xf>
    <xf numFmtId="164" fontId="2" fillId="0" borderId="5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center"/>
    </xf>
    <xf numFmtId="9" fontId="2" fillId="0" borderId="26" xfId="0" quotePrefix="1" applyNumberFormat="1" applyFont="1" applyBorder="1" applyAlignment="1">
      <alignment vertical="center"/>
    </xf>
    <xf numFmtId="9" fontId="2" fillId="0" borderId="14" xfId="0" applyNumberFormat="1" applyFont="1" applyBorder="1" applyAlignment="1">
      <alignment horizontal="left" vertical="center"/>
    </xf>
    <xf numFmtId="9" fontId="2" fillId="0" borderId="14" xfId="0" applyNumberFormat="1" applyFont="1" applyBorder="1" applyAlignment="1">
      <alignment vertical="center" wrapText="1"/>
    </xf>
    <xf numFmtId="9" fontId="2" fillId="0" borderId="5" xfId="0" applyNumberFormat="1" applyFont="1" applyBorder="1" applyAlignment="1">
      <alignment horizontal="left" vertical="center"/>
    </xf>
    <xf numFmtId="164" fontId="5" fillId="2" borderId="11" xfId="0" applyNumberFormat="1" applyFont="1" applyFill="1" applyBorder="1" applyAlignment="1">
      <alignment horizontal="right" vertical="center" wrapText="1"/>
    </xf>
    <xf numFmtId="164" fontId="5" fillId="2" borderId="11" xfId="0" applyNumberFormat="1" applyFont="1" applyFill="1" applyBorder="1" applyAlignment="1">
      <alignment horizontal="right" vertical="center"/>
    </xf>
    <xf numFmtId="164" fontId="2" fillId="0" borderId="6" xfId="0" quotePrefix="1" applyNumberFormat="1" applyFont="1" applyBorder="1" applyAlignment="1">
      <alignment vertical="center"/>
    </xf>
    <xf numFmtId="9" fontId="2" fillId="0" borderId="0" xfId="0" applyNumberFormat="1" applyFont="1" applyAlignment="1">
      <alignment horizontal="left"/>
    </xf>
    <xf numFmtId="9" fontId="2" fillId="0" borderId="0" xfId="0" applyNumberFormat="1" applyFont="1" applyAlignment="1">
      <alignment horizontal="center"/>
    </xf>
    <xf numFmtId="164" fontId="2" fillId="0" borderId="15" xfId="0" applyNumberFormat="1" applyFont="1" applyBorder="1" applyAlignment="1">
      <alignment horizontal="right"/>
    </xf>
    <xf numFmtId="164" fontId="2" fillId="0" borderId="27" xfId="0" applyNumberFormat="1" applyFont="1" applyBorder="1" applyAlignment="1">
      <alignment horizontal="right"/>
    </xf>
    <xf numFmtId="9" fontId="3" fillId="0" borderId="0" xfId="0" applyNumberFormat="1" applyFont="1"/>
    <xf numFmtId="9" fontId="2" fillId="0" borderId="27" xfId="0" applyNumberFormat="1" applyFont="1" applyBorder="1" applyAlignment="1">
      <alignment horizontal="right"/>
    </xf>
    <xf numFmtId="9" fontId="3" fillId="0" borderId="0" xfId="0" applyNumberFormat="1" applyFont="1" applyAlignment="1">
      <alignment horizontal="right"/>
    </xf>
    <xf numFmtId="164" fontId="5" fillId="2" borderId="7" xfId="0" applyNumberFormat="1" applyFont="1" applyFill="1" applyBorder="1" applyAlignment="1">
      <alignment vertical="center"/>
    </xf>
    <xf numFmtId="164" fontId="2" fillId="0" borderId="14" xfId="0" applyNumberFormat="1" applyFont="1" applyBorder="1" applyAlignment="1">
      <alignment vertical="center" wrapText="1"/>
    </xf>
    <xf numFmtId="164" fontId="3" fillId="0" borderId="23" xfId="0" quotePrefix="1" applyNumberFormat="1" applyFont="1" applyBorder="1" applyAlignment="1">
      <alignment vertical="center"/>
    </xf>
    <xf numFmtId="164" fontId="3" fillId="0" borderId="24" xfId="0" applyNumberFormat="1" applyFont="1" applyBorder="1" applyAlignment="1">
      <alignment horizontal="left" vertical="center"/>
    </xf>
    <xf numFmtId="9" fontId="3" fillId="0" borderId="24" xfId="0" quotePrefix="1" applyNumberFormat="1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right" vertical="center"/>
    </xf>
    <xf numFmtId="164" fontId="3" fillId="0" borderId="29" xfId="0" applyNumberFormat="1" applyFont="1" applyBorder="1" applyAlignment="1">
      <alignment horizontal="right" vertical="center"/>
    </xf>
    <xf numFmtId="164" fontId="3" fillId="0" borderId="24" xfId="0" applyNumberFormat="1" applyFont="1" applyBorder="1" applyAlignment="1">
      <alignment horizontal="right" vertical="center"/>
    </xf>
    <xf numFmtId="164" fontId="2" fillId="0" borderId="0" xfId="0" quotePrefix="1" applyNumberFormat="1" applyFont="1" applyAlignment="1">
      <alignment vertical="center"/>
    </xf>
    <xf numFmtId="164" fontId="2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4" fontId="3" fillId="0" borderId="5" xfId="0" applyNumberFormat="1" applyFont="1" applyBorder="1" applyAlignment="1">
      <alignment horizontal="right" vertical="center"/>
    </xf>
    <xf numFmtId="164" fontId="3" fillId="0" borderId="0" xfId="0" applyNumberFormat="1" applyFont="1" applyAlignment="1">
      <alignment horizontal="left" vertical="center"/>
    </xf>
    <xf numFmtId="164" fontId="3" fillId="0" borderId="0" xfId="0" applyNumberFormat="1" applyFont="1" applyAlignment="1">
      <alignment horizontal="right" vertical="center"/>
    </xf>
    <xf numFmtId="164" fontId="2" fillId="0" borderId="23" xfId="0" quotePrefix="1" applyNumberFormat="1" applyFont="1" applyBorder="1" applyAlignment="1">
      <alignment vertical="center"/>
    </xf>
    <xf numFmtId="164" fontId="2" fillId="0" borderId="24" xfId="0" applyNumberFormat="1" applyFont="1" applyBorder="1" applyAlignment="1">
      <alignment horizontal="left" vertical="center"/>
    </xf>
    <xf numFmtId="9" fontId="2" fillId="0" borderId="24" xfId="0" applyNumberFormat="1" applyFont="1" applyBorder="1" applyAlignment="1">
      <alignment horizontal="center" vertical="center"/>
    </xf>
    <xf numFmtId="9" fontId="2" fillId="0" borderId="18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right" vertical="center"/>
    </xf>
    <xf numFmtId="164" fontId="3" fillId="0" borderId="20" xfId="0" applyNumberFormat="1" applyFont="1" applyBorder="1" applyAlignment="1">
      <alignment horizontal="right" vertical="center"/>
    </xf>
    <xf numFmtId="164" fontId="3" fillId="0" borderId="18" xfId="0" applyNumberFormat="1" applyFont="1" applyBorder="1" applyAlignment="1">
      <alignment horizontal="right" vertical="center"/>
    </xf>
    <xf numFmtId="164" fontId="3" fillId="0" borderId="24" xfId="0" applyNumberFormat="1" applyFont="1" applyBorder="1" applyAlignment="1">
      <alignment vertical="center"/>
    </xf>
    <xf numFmtId="164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horizontal="left" vertical="top"/>
    </xf>
    <xf numFmtId="9" fontId="2" fillId="0" borderId="0" xfId="0" applyNumberFormat="1" applyFont="1" applyAlignment="1">
      <alignment horizontal="center" vertical="top"/>
    </xf>
    <xf numFmtId="164" fontId="3" fillId="0" borderId="0" xfId="0" applyNumberFormat="1" applyFont="1" applyAlignment="1">
      <alignment horizontal="right" vertical="top"/>
    </xf>
    <xf numFmtId="164" fontId="3" fillId="0" borderId="0" xfId="0" applyNumberFormat="1" applyFont="1" applyAlignment="1">
      <alignment horizontal="right" vertical="top" wrapText="1"/>
    </xf>
    <xf numFmtId="9" fontId="2" fillId="0" borderId="0" xfId="0" applyNumberFormat="1" applyFont="1" applyAlignment="1">
      <alignment horizontal="center" vertical="center"/>
    </xf>
    <xf numFmtId="164" fontId="3" fillId="0" borderId="23" xfId="0" applyNumberFormat="1" applyFont="1" applyBorder="1"/>
    <xf numFmtId="164" fontId="3" fillId="0" borderId="25" xfId="0" applyNumberFormat="1" applyFont="1" applyBorder="1" applyAlignment="1">
      <alignment horizontal="center"/>
    </xf>
    <xf numFmtId="164" fontId="3" fillId="0" borderId="17" xfId="0" applyNumberFormat="1" applyFont="1" applyBorder="1"/>
    <xf numFmtId="164" fontId="3" fillId="0" borderId="19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27" xfId="0" applyNumberFormat="1" applyFont="1" applyBorder="1" applyAlignment="1">
      <alignment horizontal="center"/>
    </xf>
    <xf numFmtId="9" fontId="3" fillId="0" borderId="25" xfId="0" applyNumberFormat="1" applyFont="1" applyBorder="1" applyAlignment="1">
      <alignment horizontal="center"/>
    </xf>
    <xf numFmtId="9" fontId="3" fillId="0" borderId="15" xfId="0" applyNumberFormat="1" applyFont="1" applyBorder="1" applyAlignment="1">
      <alignment horizontal="center"/>
    </xf>
    <xf numFmtId="9" fontId="3" fillId="0" borderId="19" xfId="0" applyNumberFormat="1" applyFont="1" applyBorder="1" applyAlignment="1">
      <alignment horizontal="center"/>
    </xf>
    <xf numFmtId="9" fontId="3" fillId="0" borderId="5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Z1012"/>
  <sheetViews>
    <sheetView showGridLines="0" topLeftCell="A25" workbookViewId="0">
      <selection activeCell="E47" sqref="E47"/>
    </sheetView>
  </sheetViews>
  <sheetFormatPr defaultColWidth="11.21875" defaultRowHeight="15" customHeight="1" x14ac:dyDescent="0.2"/>
  <cols>
    <col min="1" max="1" width="8.5546875" customWidth="1"/>
    <col min="2" max="2" width="9.33203125" customWidth="1"/>
    <col min="3" max="3" width="37.109375" customWidth="1"/>
    <col min="4" max="4" width="14" customWidth="1"/>
    <col min="5" max="5" width="15.44140625" customWidth="1"/>
    <col min="6" max="26" width="8.5546875" customWidth="1"/>
  </cols>
  <sheetData>
    <row r="1" spans="1:26" ht="15.75" customHeight="1" x14ac:dyDescent="0.2"/>
    <row r="2" spans="1:26" ht="15.75" customHeight="1" x14ac:dyDescent="0.25">
      <c r="A2" s="1"/>
      <c r="B2" s="2" t="s">
        <v>0</v>
      </c>
      <c r="C2" s="2"/>
      <c r="D2" s="3"/>
      <c r="E2" s="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5">
      <c r="A3" s="1"/>
      <c r="B3" s="5" t="s">
        <v>1</v>
      </c>
      <c r="C3" s="2"/>
      <c r="D3" s="3"/>
      <c r="E3" s="4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4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5">
      <c r="A4" s="1"/>
      <c r="B4" s="3"/>
      <c r="C4" s="3"/>
      <c r="D4" s="3"/>
      <c r="E4" s="4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4"/>
      <c r="S4" s="3"/>
      <c r="T4" s="3"/>
      <c r="U4" s="3"/>
      <c r="V4" s="3"/>
      <c r="W4" s="3"/>
      <c r="X4" s="3"/>
      <c r="Y4" s="3"/>
      <c r="Z4" s="3"/>
    </row>
    <row r="5" spans="1:26" ht="36.75" customHeight="1" x14ac:dyDescent="0.2">
      <c r="A5" s="6"/>
      <c r="B5" s="7" t="s">
        <v>2</v>
      </c>
      <c r="C5" s="8"/>
      <c r="D5" s="9" t="s">
        <v>3</v>
      </c>
      <c r="E5" s="6"/>
      <c r="F5" s="6"/>
      <c r="G5" s="6"/>
      <c r="H5" s="6"/>
      <c r="I5" s="6"/>
      <c r="J5" s="6"/>
      <c r="K5" s="6"/>
      <c r="L5" s="6"/>
      <c r="M5" s="6"/>
      <c r="N5" s="6"/>
      <c r="O5" s="10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5.75" customHeight="1" x14ac:dyDescent="0.25">
      <c r="A6" s="3"/>
      <c r="B6" s="11" t="s">
        <v>4</v>
      </c>
      <c r="C6" s="12"/>
      <c r="D6" s="13">
        <f>SUM(D7:D24)</f>
        <v>2499000</v>
      </c>
      <c r="E6" s="3"/>
      <c r="F6" s="3"/>
      <c r="G6" s="3"/>
      <c r="H6" s="3"/>
      <c r="I6" s="3"/>
      <c r="J6" s="3"/>
      <c r="K6" s="3"/>
      <c r="L6" s="3"/>
      <c r="M6" s="3"/>
      <c r="N6" s="3"/>
      <c r="O6" s="4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5">
      <c r="A7" s="3"/>
      <c r="B7" s="14"/>
      <c r="C7" s="15" t="s">
        <v>5</v>
      </c>
      <c r="D7" s="16">
        <v>220000</v>
      </c>
      <c r="E7" s="3"/>
      <c r="F7" s="3"/>
      <c r="G7" s="3"/>
      <c r="H7" s="3"/>
      <c r="I7" s="3"/>
      <c r="J7" s="3"/>
      <c r="K7" s="3"/>
      <c r="L7" s="3"/>
      <c r="M7" s="3"/>
      <c r="N7" s="3"/>
      <c r="O7" s="4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5">
      <c r="A8" s="3"/>
      <c r="B8" s="14"/>
      <c r="C8" s="15" t="s">
        <v>6</v>
      </c>
      <c r="D8" s="17">
        <v>100000</v>
      </c>
      <c r="E8" s="3"/>
      <c r="F8" s="3"/>
      <c r="G8" s="3"/>
      <c r="H8" s="3"/>
      <c r="I8" s="3"/>
      <c r="J8" s="3"/>
      <c r="K8" s="3"/>
      <c r="L8" s="3"/>
      <c r="M8" s="3"/>
      <c r="N8" s="3"/>
      <c r="O8" s="4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5">
      <c r="A9" s="3"/>
      <c r="B9" s="14"/>
      <c r="C9" s="15" t="s">
        <v>7</v>
      </c>
      <c r="D9" s="17">
        <v>60000</v>
      </c>
      <c r="E9" s="3"/>
      <c r="F9" s="3"/>
      <c r="G9" s="3"/>
      <c r="H9" s="3"/>
      <c r="I9" s="3"/>
      <c r="J9" s="3"/>
      <c r="K9" s="3"/>
      <c r="L9" s="3"/>
      <c r="M9" s="3"/>
      <c r="N9" s="3"/>
      <c r="O9" s="4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5">
      <c r="A10" s="3"/>
      <c r="B10" s="14"/>
      <c r="C10" s="15" t="s">
        <v>8</v>
      </c>
      <c r="D10" s="17">
        <v>25000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4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5">
      <c r="A11" s="3"/>
      <c r="B11" s="14"/>
      <c r="C11" s="15" t="s">
        <v>9</v>
      </c>
      <c r="D11" s="17">
        <v>150000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4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5">
      <c r="A12" s="3"/>
      <c r="B12" s="14"/>
      <c r="C12" s="15" t="s">
        <v>10</v>
      </c>
      <c r="D12" s="17">
        <v>600000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4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5">
      <c r="A13" s="3"/>
      <c r="B13" s="14"/>
      <c r="C13" s="15" t="s">
        <v>11</v>
      </c>
      <c r="D13" s="17">
        <v>70000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4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5">
      <c r="A14" s="3"/>
      <c r="B14" s="14"/>
      <c r="C14" s="15" t="s">
        <v>12</v>
      </c>
      <c r="D14" s="17">
        <v>60000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4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5">
      <c r="A15" s="3"/>
      <c r="B15" s="14"/>
      <c r="C15" s="15" t="s">
        <v>13</v>
      </c>
      <c r="D15" s="16" t="s">
        <v>14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4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5">
      <c r="A16" s="3"/>
      <c r="B16" s="14"/>
      <c r="C16" s="15" t="s">
        <v>15</v>
      </c>
      <c r="D16" s="17">
        <v>10000</v>
      </c>
      <c r="E16" s="3" t="s">
        <v>16</v>
      </c>
      <c r="F16" s="3"/>
      <c r="G16" s="3"/>
      <c r="H16" s="3"/>
      <c r="I16" s="3"/>
      <c r="J16" s="3"/>
      <c r="K16" s="3"/>
      <c r="L16" s="3"/>
      <c r="M16" s="3"/>
      <c r="N16" s="3"/>
      <c r="O16" s="4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5">
      <c r="A17" s="3"/>
      <c r="B17" s="14"/>
      <c r="C17" s="15" t="s">
        <v>17</v>
      </c>
      <c r="D17" s="17">
        <v>62000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4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5">
      <c r="A18" s="3"/>
      <c r="B18" s="14"/>
      <c r="C18" s="15" t="s">
        <v>18</v>
      </c>
      <c r="D18" s="17">
        <v>250000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4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5">
      <c r="A19" s="3"/>
      <c r="B19" s="14"/>
      <c r="C19" s="15" t="s">
        <v>19</v>
      </c>
      <c r="D19" s="17">
        <v>700000</v>
      </c>
      <c r="E19" s="18">
        <v>502</v>
      </c>
      <c r="F19" s="3"/>
      <c r="G19" s="3"/>
      <c r="H19" s="3"/>
      <c r="I19" s="3"/>
      <c r="J19" s="3"/>
      <c r="K19" s="3"/>
      <c r="L19" s="3"/>
      <c r="M19" s="3"/>
      <c r="N19" s="3"/>
      <c r="O19" s="4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5">
      <c r="A20" s="3"/>
      <c r="B20" s="14"/>
      <c r="C20" s="15" t="s">
        <v>20</v>
      </c>
      <c r="D20" s="17">
        <v>112000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4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5">
      <c r="A21" s="3"/>
      <c r="B21" s="14"/>
      <c r="C21" s="15" t="s">
        <v>21</v>
      </c>
      <c r="D21" s="17">
        <v>40000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4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3"/>
      <c r="B22" s="14"/>
      <c r="C22" s="15" t="s">
        <v>22</v>
      </c>
      <c r="D22" s="17">
        <v>40000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4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3"/>
      <c r="B23" s="14"/>
      <c r="C23" s="15"/>
      <c r="D23" s="17">
        <v>0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4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3"/>
      <c r="B24" s="14"/>
      <c r="C24" s="19"/>
      <c r="D24" s="20"/>
      <c r="E24" s="3"/>
      <c r="F24" s="3"/>
      <c r="G24" s="3"/>
      <c r="H24" s="3"/>
      <c r="I24" s="3"/>
      <c r="J24" s="3"/>
      <c r="K24" s="3"/>
      <c r="L24" s="3"/>
      <c r="M24" s="3"/>
      <c r="N24" s="3"/>
      <c r="O24" s="4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3"/>
      <c r="B25" s="11" t="s">
        <v>23</v>
      </c>
      <c r="C25" s="12"/>
      <c r="D25" s="13">
        <f>SUM(D26:D33)</f>
        <v>178000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4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3"/>
      <c r="B26" s="14"/>
      <c r="C26" s="15" t="s">
        <v>24</v>
      </c>
      <c r="D26" s="17">
        <v>8000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4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3"/>
      <c r="B27" s="14"/>
      <c r="C27" s="15" t="s">
        <v>25</v>
      </c>
      <c r="D27" s="17">
        <v>10000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4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3"/>
      <c r="B28" s="14"/>
      <c r="C28" s="15" t="s">
        <v>26</v>
      </c>
      <c r="D28" s="17">
        <v>105000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4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3"/>
      <c r="B29" s="14"/>
      <c r="C29" s="15" t="s">
        <v>27</v>
      </c>
      <c r="D29" s="17"/>
      <c r="E29" s="3"/>
      <c r="F29" s="3"/>
      <c r="G29" s="3"/>
      <c r="H29" s="3"/>
      <c r="I29" s="3"/>
      <c r="J29" s="3"/>
      <c r="K29" s="3"/>
      <c r="L29" s="3"/>
      <c r="M29" s="3"/>
      <c r="N29" s="3"/>
      <c r="O29" s="4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3"/>
      <c r="B30" s="21"/>
      <c r="C30" s="15" t="s">
        <v>28</v>
      </c>
      <c r="D30" s="17">
        <v>10000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4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3"/>
      <c r="B31" s="21"/>
      <c r="C31" s="15" t="s">
        <v>29</v>
      </c>
      <c r="D31" s="17">
        <v>5000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4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3"/>
      <c r="B32" s="21"/>
      <c r="C32" s="15" t="s">
        <v>30</v>
      </c>
      <c r="D32" s="16">
        <v>40000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4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3"/>
      <c r="B33" s="14"/>
      <c r="C33" s="19"/>
      <c r="D33" s="20"/>
      <c r="E33" s="3"/>
      <c r="F33" s="3"/>
      <c r="G33" s="3"/>
      <c r="H33" s="3"/>
      <c r="I33" s="3"/>
      <c r="J33" s="3"/>
      <c r="K33" s="3"/>
      <c r="L33" s="3"/>
      <c r="M33" s="3"/>
      <c r="N33" s="3"/>
      <c r="O33" s="4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3"/>
      <c r="B34" s="11" t="s">
        <v>31</v>
      </c>
      <c r="C34" s="22"/>
      <c r="D34" s="13">
        <f>SUM(D35:D43)</f>
        <v>520000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4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3"/>
      <c r="B35" s="14"/>
      <c r="C35" s="23" t="s">
        <v>32</v>
      </c>
      <c r="D35" s="24">
        <v>460000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4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3"/>
      <c r="B36" s="14"/>
      <c r="C36" s="15" t="s">
        <v>33</v>
      </c>
      <c r="D36" s="17"/>
      <c r="E36" s="3"/>
      <c r="F36" s="3"/>
      <c r="G36" s="3"/>
      <c r="H36" s="3"/>
      <c r="I36" s="3"/>
      <c r="J36" s="3"/>
      <c r="K36" s="3"/>
      <c r="L36" s="3"/>
      <c r="M36" s="3"/>
      <c r="N36" s="3"/>
      <c r="O36" s="4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3"/>
      <c r="B37" s="14"/>
      <c r="C37" s="15" t="s">
        <v>34</v>
      </c>
      <c r="D37" s="17"/>
      <c r="E37" s="3"/>
      <c r="F37" s="3"/>
      <c r="G37" s="3"/>
      <c r="H37" s="3"/>
      <c r="I37" s="3"/>
      <c r="J37" s="3"/>
      <c r="K37" s="3"/>
      <c r="L37" s="3"/>
      <c r="M37" s="3"/>
      <c r="N37" s="3"/>
      <c r="O37" s="4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3"/>
      <c r="B38" s="14"/>
      <c r="C38" s="15" t="s">
        <v>35</v>
      </c>
      <c r="D38" s="17"/>
      <c r="E38" s="3"/>
      <c r="F38" s="3"/>
      <c r="G38" s="3"/>
      <c r="H38" s="3"/>
      <c r="I38" s="3"/>
      <c r="J38" s="3"/>
      <c r="K38" s="3"/>
      <c r="L38" s="3"/>
      <c r="M38" s="3"/>
      <c r="N38" s="3"/>
      <c r="O38" s="4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3"/>
      <c r="B39" s="14"/>
      <c r="C39" s="15" t="s">
        <v>36</v>
      </c>
      <c r="D39" s="17">
        <v>40000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4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3"/>
      <c r="B40" s="14"/>
      <c r="C40" s="15"/>
      <c r="D40" s="17">
        <v>0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4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3"/>
      <c r="B41" s="14"/>
      <c r="C41" s="15"/>
      <c r="D41" s="17">
        <v>0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4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3"/>
      <c r="B42" s="14"/>
      <c r="C42" s="15" t="s">
        <v>37</v>
      </c>
      <c r="D42" s="17">
        <v>20000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4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25"/>
      <c r="B43" s="21"/>
      <c r="C43" s="26"/>
      <c r="D43" s="27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8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spans="1:26" ht="15.75" customHeight="1" x14ac:dyDescent="0.25">
      <c r="A44" s="3"/>
      <c r="B44" s="11" t="s">
        <v>38</v>
      </c>
      <c r="C44" s="12"/>
      <c r="D44" s="13">
        <f>SUM(D45:D47)</f>
        <v>500000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4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3"/>
      <c r="B45" s="29"/>
      <c r="C45" s="23" t="s">
        <v>105</v>
      </c>
      <c r="D45" s="17">
        <v>500000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4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3"/>
      <c r="B46" s="21"/>
      <c r="C46" s="15"/>
      <c r="D46" s="17">
        <v>0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4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3"/>
      <c r="B47" s="21"/>
      <c r="C47" s="15"/>
      <c r="D47" s="17">
        <v>0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4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25"/>
      <c r="B48" s="30"/>
      <c r="C48" s="31"/>
      <c r="D48" s="27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8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spans="1:26" ht="15.75" customHeight="1" x14ac:dyDescent="0.25">
      <c r="A49" s="3"/>
      <c r="B49" s="11" t="s">
        <v>39</v>
      </c>
      <c r="C49" s="12"/>
      <c r="D49" s="13">
        <f>SUM(D6,D25,D34,D44)*0%</f>
        <v>0</v>
      </c>
      <c r="E49" s="3"/>
      <c r="F49" s="3"/>
      <c r="G49" s="3"/>
      <c r="H49" s="3"/>
      <c r="I49" s="3"/>
      <c r="J49" s="3"/>
      <c r="K49" s="3"/>
      <c r="L49" s="3"/>
      <c r="M49" s="3"/>
      <c r="N49" s="3"/>
      <c r="O49" s="4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3"/>
      <c r="B50" s="32"/>
      <c r="C50" s="32"/>
      <c r="D50" s="33"/>
      <c r="E50" s="3"/>
      <c r="F50" s="3"/>
      <c r="G50" s="3"/>
      <c r="H50" s="3"/>
      <c r="I50" s="3"/>
      <c r="J50" s="3"/>
      <c r="K50" s="3"/>
      <c r="L50" s="3"/>
      <c r="M50" s="3"/>
      <c r="N50" s="3"/>
      <c r="O50" s="4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3"/>
      <c r="B51" s="11" t="s">
        <v>40</v>
      </c>
      <c r="C51" s="12"/>
      <c r="D51" s="13">
        <f>SUM(D6,D25,D34,D44,D49)</f>
        <v>3697000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4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3"/>
      <c r="B52" s="3"/>
      <c r="C52" s="3"/>
      <c r="D52" s="34"/>
      <c r="E52" s="3"/>
      <c r="F52" s="3"/>
      <c r="G52" s="3"/>
      <c r="H52" s="3"/>
      <c r="I52" s="3"/>
      <c r="J52" s="3"/>
      <c r="K52" s="3"/>
      <c r="L52" s="3"/>
      <c r="M52" s="3"/>
      <c r="N52" s="3"/>
      <c r="O52" s="4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4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4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"/>
    <row r="56" spans="1:26" ht="15.75" customHeight="1" x14ac:dyDescent="0.2"/>
    <row r="57" spans="1:26" ht="15.75" customHeight="1" x14ac:dyDescent="0.2"/>
    <row r="58" spans="1:26" ht="15.75" customHeight="1" x14ac:dyDescent="0.2"/>
    <row r="59" spans="1:26" ht="15.75" customHeight="1" x14ac:dyDescent="0.2"/>
    <row r="60" spans="1:26" ht="15.75" customHeight="1" x14ac:dyDescent="0.2"/>
    <row r="61" spans="1:26" ht="15.75" customHeight="1" x14ac:dyDescent="0.2"/>
    <row r="62" spans="1:26" ht="15.75" customHeight="1" x14ac:dyDescent="0.2"/>
    <row r="63" spans="1:26" ht="15.75" customHeight="1" x14ac:dyDescent="0.2"/>
    <row r="64" spans="1:26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P1004"/>
  <sheetViews>
    <sheetView showGridLines="0" workbookViewId="0"/>
  </sheetViews>
  <sheetFormatPr defaultColWidth="11.21875" defaultRowHeight="15" customHeight="1" outlineLevelCol="1" x14ac:dyDescent="0.2"/>
  <cols>
    <col min="1" max="1" width="5.88671875" customWidth="1"/>
    <col min="2" max="2" width="4.33203125" customWidth="1"/>
    <col min="3" max="3" width="20.33203125" customWidth="1"/>
    <col min="4" max="6" width="11.33203125" customWidth="1"/>
    <col min="7" max="22" width="5.44140625" hidden="1" customWidth="1" outlineLevel="1"/>
    <col min="23" max="42" width="4.77734375" hidden="1" customWidth="1" outlineLevel="1"/>
  </cols>
  <sheetData>
    <row r="1" spans="1:42" ht="15.75" customHeight="1" x14ac:dyDescent="0.2"/>
    <row r="2" spans="1:42" ht="15.75" customHeight="1" x14ac:dyDescent="0.25">
      <c r="A2" s="1"/>
      <c r="B2" s="2" t="s">
        <v>41</v>
      </c>
      <c r="C2" s="2"/>
      <c r="D2" s="3"/>
      <c r="E2" s="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</row>
    <row r="3" spans="1:42" ht="15.75" customHeight="1" x14ac:dyDescent="0.25">
      <c r="A3" s="1"/>
      <c r="B3" s="5" t="s">
        <v>1</v>
      </c>
      <c r="C3" s="2"/>
      <c r="D3" s="3"/>
      <c r="E3" s="4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4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</row>
    <row r="4" spans="1:42" ht="15.75" customHeight="1" x14ac:dyDescent="0.2"/>
    <row r="5" spans="1:42" ht="19.5" customHeight="1" x14ac:dyDescent="0.25">
      <c r="A5" s="3"/>
      <c r="B5" s="35"/>
      <c r="C5" s="35"/>
      <c r="D5" s="36"/>
      <c r="E5" s="37" t="s">
        <v>42</v>
      </c>
      <c r="F5" s="38"/>
      <c r="G5" s="35">
        <v>1</v>
      </c>
      <c r="H5" s="35">
        <v>1</v>
      </c>
      <c r="I5" s="35">
        <v>1</v>
      </c>
      <c r="J5" s="35">
        <v>1</v>
      </c>
      <c r="K5" s="35">
        <v>1</v>
      </c>
      <c r="L5" s="35">
        <v>1</v>
      </c>
      <c r="M5" s="35">
        <v>1</v>
      </c>
      <c r="N5" s="35">
        <v>1</v>
      </c>
      <c r="O5" s="35">
        <v>1</v>
      </c>
      <c r="P5" s="35">
        <v>1</v>
      </c>
      <c r="Q5" s="35">
        <v>1</v>
      </c>
      <c r="R5" s="35">
        <v>1</v>
      </c>
      <c r="S5" s="35">
        <v>2</v>
      </c>
      <c r="T5" s="35">
        <v>2</v>
      </c>
      <c r="U5" s="35">
        <v>2</v>
      </c>
      <c r="V5" s="35">
        <v>2</v>
      </c>
      <c r="W5" s="35">
        <v>2</v>
      </c>
      <c r="X5" s="35">
        <v>2</v>
      </c>
      <c r="Y5" s="35">
        <v>2</v>
      </c>
      <c r="Z5" s="35">
        <v>2</v>
      </c>
      <c r="AA5" s="35">
        <v>2</v>
      </c>
      <c r="AB5" s="35">
        <v>2</v>
      </c>
      <c r="AC5" s="35">
        <v>2</v>
      </c>
      <c r="AD5" s="35">
        <v>2</v>
      </c>
      <c r="AE5" s="35">
        <v>3</v>
      </c>
      <c r="AF5" s="35">
        <v>3</v>
      </c>
      <c r="AG5" s="35">
        <v>3</v>
      </c>
      <c r="AH5" s="35">
        <v>3</v>
      </c>
      <c r="AI5" s="35">
        <v>3</v>
      </c>
      <c r="AJ5" s="35">
        <v>3</v>
      </c>
      <c r="AK5" s="35">
        <v>3</v>
      </c>
      <c r="AL5" s="35">
        <v>3</v>
      </c>
      <c r="AM5" s="35">
        <v>3</v>
      </c>
      <c r="AN5" s="35">
        <v>3</v>
      </c>
      <c r="AO5" s="35">
        <v>3</v>
      </c>
      <c r="AP5" s="35">
        <v>3</v>
      </c>
    </row>
    <row r="6" spans="1:42" ht="15.75" customHeight="1" x14ac:dyDescent="0.25">
      <c r="A6" s="3"/>
      <c r="B6" s="39"/>
      <c r="C6" s="39"/>
      <c r="D6" s="40" t="s">
        <v>43</v>
      </c>
      <c r="E6" s="40" t="s">
        <v>44</v>
      </c>
      <c r="F6" s="40" t="s">
        <v>45</v>
      </c>
      <c r="G6" s="41">
        <v>1</v>
      </c>
      <c r="H6" s="41">
        <v>2</v>
      </c>
      <c r="I6" s="41">
        <v>3</v>
      </c>
      <c r="J6" s="41">
        <v>4</v>
      </c>
      <c r="K6" s="35">
        <v>5</v>
      </c>
      <c r="L6" s="41">
        <v>6</v>
      </c>
      <c r="M6" s="41">
        <v>7</v>
      </c>
      <c r="N6" s="41">
        <v>8</v>
      </c>
      <c r="O6" s="41">
        <v>9</v>
      </c>
      <c r="P6" s="35">
        <v>10</v>
      </c>
      <c r="Q6" s="41">
        <v>11</v>
      </c>
      <c r="R6" s="41">
        <v>12</v>
      </c>
      <c r="S6" s="41">
        <v>13</v>
      </c>
      <c r="T6" s="35">
        <v>14</v>
      </c>
      <c r="U6" s="41">
        <v>15</v>
      </c>
      <c r="V6" s="41">
        <v>16</v>
      </c>
      <c r="W6" s="41">
        <v>17</v>
      </c>
      <c r="X6" s="35">
        <v>18</v>
      </c>
      <c r="Y6" s="41">
        <v>19</v>
      </c>
      <c r="Z6" s="41">
        <v>20</v>
      </c>
      <c r="AA6" s="41">
        <v>21</v>
      </c>
      <c r="AB6" s="35">
        <v>22</v>
      </c>
      <c r="AC6" s="41">
        <v>23</v>
      </c>
      <c r="AD6" s="41">
        <v>24</v>
      </c>
      <c r="AE6" s="41">
        <v>25</v>
      </c>
      <c r="AF6" s="35">
        <v>26</v>
      </c>
      <c r="AG6" s="41">
        <v>27</v>
      </c>
      <c r="AH6" s="41">
        <v>28</v>
      </c>
      <c r="AI6" s="41">
        <v>29</v>
      </c>
      <c r="AJ6" s="35">
        <v>30</v>
      </c>
      <c r="AK6" s="41">
        <v>31</v>
      </c>
      <c r="AL6" s="41">
        <v>32</v>
      </c>
      <c r="AM6" s="41">
        <v>33</v>
      </c>
      <c r="AN6" s="35">
        <v>34</v>
      </c>
      <c r="AO6" s="41">
        <v>35</v>
      </c>
      <c r="AP6" s="41">
        <v>36</v>
      </c>
    </row>
    <row r="7" spans="1:42" ht="15.75" customHeight="1" x14ac:dyDescent="0.25">
      <c r="A7" s="1"/>
      <c r="B7" s="42" t="s">
        <v>46</v>
      </c>
      <c r="C7" s="43"/>
      <c r="D7" s="44"/>
      <c r="E7" s="45"/>
      <c r="F7" s="44"/>
      <c r="G7" s="46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6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6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8"/>
    </row>
    <row r="8" spans="1:42" ht="15.75" customHeight="1" x14ac:dyDescent="0.25">
      <c r="A8" s="1"/>
      <c r="B8" s="42"/>
      <c r="C8" s="49" t="s">
        <v>47</v>
      </c>
      <c r="D8" s="50">
        <v>1321</v>
      </c>
      <c r="E8" s="50">
        <v>1718</v>
      </c>
      <c r="F8" s="50">
        <v>2234</v>
      </c>
      <c r="G8" s="51">
        <f t="shared" ref="G8:G14" si="0">D8</f>
        <v>1321</v>
      </c>
      <c r="H8" s="52">
        <f t="shared" ref="H8:R8" si="1">G8</f>
        <v>1321</v>
      </c>
      <c r="I8" s="52">
        <f t="shared" si="1"/>
        <v>1321</v>
      </c>
      <c r="J8" s="52">
        <f t="shared" si="1"/>
        <v>1321</v>
      </c>
      <c r="K8" s="52">
        <f t="shared" si="1"/>
        <v>1321</v>
      </c>
      <c r="L8" s="52">
        <f t="shared" si="1"/>
        <v>1321</v>
      </c>
      <c r="M8" s="52">
        <f t="shared" si="1"/>
        <v>1321</v>
      </c>
      <c r="N8" s="52">
        <f t="shared" si="1"/>
        <v>1321</v>
      </c>
      <c r="O8" s="52">
        <f t="shared" si="1"/>
        <v>1321</v>
      </c>
      <c r="P8" s="52">
        <f t="shared" si="1"/>
        <v>1321</v>
      </c>
      <c r="Q8" s="52">
        <f t="shared" si="1"/>
        <v>1321</v>
      </c>
      <c r="R8" s="53">
        <f t="shared" si="1"/>
        <v>1321</v>
      </c>
      <c r="S8" s="52">
        <f t="shared" ref="S8:S14" si="2">E8</f>
        <v>1718</v>
      </c>
      <c r="T8" s="52">
        <f t="shared" ref="T8:AD8" si="3">S8</f>
        <v>1718</v>
      </c>
      <c r="U8" s="52">
        <f t="shared" si="3"/>
        <v>1718</v>
      </c>
      <c r="V8" s="52">
        <f t="shared" si="3"/>
        <v>1718</v>
      </c>
      <c r="W8" s="52">
        <f t="shared" si="3"/>
        <v>1718</v>
      </c>
      <c r="X8" s="52">
        <f t="shared" si="3"/>
        <v>1718</v>
      </c>
      <c r="Y8" s="52">
        <f t="shared" si="3"/>
        <v>1718</v>
      </c>
      <c r="Z8" s="52">
        <f t="shared" si="3"/>
        <v>1718</v>
      </c>
      <c r="AA8" s="52">
        <f t="shared" si="3"/>
        <v>1718</v>
      </c>
      <c r="AB8" s="52">
        <f t="shared" si="3"/>
        <v>1718</v>
      </c>
      <c r="AC8" s="52">
        <f t="shared" si="3"/>
        <v>1718</v>
      </c>
      <c r="AD8" s="52">
        <f t="shared" si="3"/>
        <v>1718</v>
      </c>
      <c r="AE8" s="51">
        <f t="shared" ref="AE8:AE14" si="4">F8</f>
        <v>2234</v>
      </c>
      <c r="AF8" s="52">
        <f t="shared" ref="AF8:AP8" si="5">AE8</f>
        <v>2234</v>
      </c>
      <c r="AG8" s="52">
        <f t="shared" si="5"/>
        <v>2234</v>
      </c>
      <c r="AH8" s="52">
        <f t="shared" si="5"/>
        <v>2234</v>
      </c>
      <c r="AI8" s="52">
        <f t="shared" si="5"/>
        <v>2234</v>
      </c>
      <c r="AJ8" s="52">
        <f t="shared" si="5"/>
        <v>2234</v>
      </c>
      <c r="AK8" s="52">
        <f t="shared" si="5"/>
        <v>2234</v>
      </c>
      <c r="AL8" s="52">
        <f t="shared" si="5"/>
        <v>2234</v>
      </c>
      <c r="AM8" s="52">
        <f t="shared" si="5"/>
        <v>2234</v>
      </c>
      <c r="AN8" s="52">
        <f t="shared" si="5"/>
        <v>2234</v>
      </c>
      <c r="AO8" s="52">
        <f t="shared" si="5"/>
        <v>2234</v>
      </c>
      <c r="AP8" s="53">
        <f t="shared" si="5"/>
        <v>2234</v>
      </c>
    </row>
    <row r="9" spans="1:42" ht="15.75" customHeight="1" x14ac:dyDescent="0.25">
      <c r="A9" s="1"/>
      <c r="B9" s="42"/>
      <c r="C9" s="49" t="s">
        <v>48</v>
      </c>
      <c r="D9" s="50">
        <v>3611</v>
      </c>
      <c r="E9" s="50">
        <v>3792</v>
      </c>
      <c r="F9" s="50">
        <v>4361</v>
      </c>
      <c r="G9" s="51">
        <f t="shared" si="0"/>
        <v>3611</v>
      </c>
      <c r="H9" s="52">
        <f t="shared" ref="H9:R9" si="6">G9</f>
        <v>3611</v>
      </c>
      <c r="I9" s="52">
        <f t="shared" si="6"/>
        <v>3611</v>
      </c>
      <c r="J9" s="52">
        <f t="shared" si="6"/>
        <v>3611</v>
      </c>
      <c r="K9" s="52">
        <f t="shared" si="6"/>
        <v>3611</v>
      </c>
      <c r="L9" s="52">
        <f t="shared" si="6"/>
        <v>3611</v>
      </c>
      <c r="M9" s="52">
        <f t="shared" si="6"/>
        <v>3611</v>
      </c>
      <c r="N9" s="52">
        <f t="shared" si="6"/>
        <v>3611</v>
      </c>
      <c r="O9" s="52">
        <f t="shared" si="6"/>
        <v>3611</v>
      </c>
      <c r="P9" s="52">
        <f t="shared" si="6"/>
        <v>3611</v>
      </c>
      <c r="Q9" s="52">
        <f t="shared" si="6"/>
        <v>3611</v>
      </c>
      <c r="R9" s="53">
        <f t="shared" si="6"/>
        <v>3611</v>
      </c>
      <c r="S9" s="52">
        <f t="shared" si="2"/>
        <v>3792</v>
      </c>
      <c r="T9" s="52">
        <f t="shared" ref="T9:AD9" si="7">S9</f>
        <v>3792</v>
      </c>
      <c r="U9" s="52">
        <f t="shared" si="7"/>
        <v>3792</v>
      </c>
      <c r="V9" s="52">
        <f t="shared" si="7"/>
        <v>3792</v>
      </c>
      <c r="W9" s="52">
        <f t="shared" si="7"/>
        <v>3792</v>
      </c>
      <c r="X9" s="52">
        <f t="shared" si="7"/>
        <v>3792</v>
      </c>
      <c r="Y9" s="52">
        <f t="shared" si="7"/>
        <v>3792</v>
      </c>
      <c r="Z9" s="52">
        <f t="shared" si="7"/>
        <v>3792</v>
      </c>
      <c r="AA9" s="52">
        <f t="shared" si="7"/>
        <v>3792</v>
      </c>
      <c r="AB9" s="52">
        <f t="shared" si="7"/>
        <v>3792</v>
      </c>
      <c r="AC9" s="52">
        <f t="shared" si="7"/>
        <v>3792</v>
      </c>
      <c r="AD9" s="52">
        <f t="shared" si="7"/>
        <v>3792</v>
      </c>
      <c r="AE9" s="51">
        <f t="shared" si="4"/>
        <v>4361</v>
      </c>
      <c r="AF9" s="52">
        <f t="shared" ref="AF9:AP9" si="8">AE9</f>
        <v>4361</v>
      </c>
      <c r="AG9" s="52">
        <f t="shared" si="8"/>
        <v>4361</v>
      </c>
      <c r="AH9" s="52">
        <f t="shared" si="8"/>
        <v>4361</v>
      </c>
      <c r="AI9" s="52">
        <f t="shared" si="8"/>
        <v>4361</v>
      </c>
      <c r="AJ9" s="52">
        <f t="shared" si="8"/>
        <v>4361</v>
      </c>
      <c r="AK9" s="52">
        <f t="shared" si="8"/>
        <v>4361</v>
      </c>
      <c r="AL9" s="52">
        <f t="shared" si="8"/>
        <v>4361</v>
      </c>
      <c r="AM9" s="52">
        <f t="shared" si="8"/>
        <v>4361</v>
      </c>
      <c r="AN9" s="52">
        <f t="shared" si="8"/>
        <v>4361</v>
      </c>
      <c r="AO9" s="52">
        <f t="shared" si="8"/>
        <v>4361</v>
      </c>
      <c r="AP9" s="53">
        <f t="shared" si="8"/>
        <v>4361</v>
      </c>
    </row>
    <row r="10" spans="1:42" ht="15.75" customHeight="1" x14ac:dyDescent="0.25">
      <c r="A10" s="1"/>
      <c r="B10" s="42"/>
      <c r="C10" s="49" t="s">
        <v>49</v>
      </c>
      <c r="D10" s="50">
        <v>258</v>
      </c>
      <c r="E10" s="50">
        <v>323</v>
      </c>
      <c r="F10" s="50">
        <v>372</v>
      </c>
      <c r="G10" s="51">
        <f t="shared" si="0"/>
        <v>258</v>
      </c>
      <c r="H10" s="52">
        <f t="shared" ref="H10:R10" si="9">G10</f>
        <v>258</v>
      </c>
      <c r="I10" s="52">
        <f t="shared" si="9"/>
        <v>258</v>
      </c>
      <c r="J10" s="52">
        <f t="shared" si="9"/>
        <v>258</v>
      </c>
      <c r="K10" s="52">
        <f t="shared" si="9"/>
        <v>258</v>
      </c>
      <c r="L10" s="52">
        <f t="shared" si="9"/>
        <v>258</v>
      </c>
      <c r="M10" s="52">
        <f t="shared" si="9"/>
        <v>258</v>
      </c>
      <c r="N10" s="52">
        <f t="shared" si="9"/>
        <v>258</v>
      </c>
      <c r="O10" s="52">
        <f t="shared" si="9"/>
        <v>258</v>
      </c>
      <c r="P10" s="52">
        <f t="shared" si="9"/>
        <v>258</v>
      </c>
      <c r="Q10" s="52">
        <f t="shared" si="9"/>
        <v>258</v>
      </c>
      <c r="R10" s="53">
        <f t="shared" si="9"/>
        <v>258</v>
      </c>
      <c r="S10" s="52">
        <f t="shared" si="2"/>
        <v>323</v>
      </c>
      <c r="T10" s="52">
        <f t="shared" ref="T10:AD10" si="10">S10</f>
        <v>323</v>
      </c>
      <c r="U10" s="52">
        <f t="shared" si="10"/>
        <v>323</v>
      </c>
      <c r="V10" s="52">
        <f t="shared" si="10"/>
        <v>323</v>
      </c>
      <c r="W10" s="52">
        <f t="shared" si="10"/>
        <v>323</v>
      </c>
      <c r="X10" s="52">
        <f t="shared" si="10"/>
        <v>323</v>
      </c>
      <c r="Y10" s="52">
        <f t="shared" si="10"/>
        <v>323</v>
      </c>
      <c r="Z10" s="52">
        <f t="shared" si="10"/>
        <v>323</v>
      </c>
      <c r="AA10" s="52">
        <f t="shared" si="10"/>
        <v>323</v>
      </c>
      <c r="AB10" s="52">
        <f t="shared" si="10"/>
        <v>323</v>
      </c>
      <c r="AC10" s="52">
        <f t="shared" si="10"/>
        <v>323</v>
      </c>
      <c r="AD10" s="52">
        <f t="shared" si="10"/>
        <v>323</v>
      </c>
      <c r="AE10" s="51">
        <f t="shared" si="4"/>
        <v>372</v>
      </c>
      <c r="AF10" s="52">
        <f t="shared" ref="AF10:AP10" si="11">AE10</f>
        <v>372</v>
      </c>
      <c r="AG10" s="52">
        <f t="shared" si="11"/>
        <v>372</v>
      </c>
      <c r="AH10" s="52">
        <f t="shared" si="11"/>
        <v>372</v>
      </c>
      <c r="AI10" s="52">
        <f t="shared" si="11"/>
        <v>372</v>
      </c>
      <c r="AJ10" s="52">
        <f t="shared" si="11"/>
        <v>372</v>
      </c>
      <c r="AK10" s="52">
        <f t="shared" si="11"/>
        <v>372</v>
      </c>
      <c r="AL10" s="52">
        <f t="shared" si="11"/>
        <v>372</v>
      </c>
      <c r="AM10" s="52">
        <f t="shared" si="11"/>
        <v>372</v>
      </c>
      <c r="AN10" s="52">
        <f t="shared" si="11"/>
        <v>372</v>
      </c>
      <c r="AO10" s="52">
        <f t="shared" si="11"/>
        <v>372</v>
      </c>
      <c r="AP10" s="53">
        <f t="shared" si="11"/>
        <v>372</v>
      </c>
    </row>
    <row r="11" spans="1:42" ht="15.75" customHeight="1" x14ac:dyDescent="0.25">
      <c r="A11" s="1"/>
      <c r="B11" s="42"/>
      <c r="C11" s="49" t="s">
        <v>50</v>
      </c>
      <c r="D11" s="50">
        <v>2235</v>
      </c>
      <c r="E11" s="50">
        <v>2906</v>
      </c>
      <c r="F11" s="50">
        <v>3778</v>
      </c>
      <c r="G11" s="51">
        <f t="shared" si="0"/>
        <v>2235</v>
      </c>
      <c r="H11" s="52">
        <f t="shared" ref="H11:R11" si="12">G11</f>
        <v>2235</v>
      </c>
      <c r="I11" s="52">
        <f t="shared" si="12"/>
        <v>2235</v>
      </c>
      <c r="J11" s="52">
        <f t="shared" si="12"/>
        <v>2235</v>
      </c>
      <c r="K11" s="52">
        <f t="shared" si="12"/>
        <v>2235</v>
      </c>
      <c r="L11" s="52">
        <f t="shared" si="12"/>
        <v>2235</v>
      </c>
      <c r="M11" s="52">
        <f t="shared" si="12"/>
        <v>2235</v>
      </c>
      <c r="N11" s="52">
        <f t="shared" si="12"/>
        <v>2235</v>
      </c>
      <c r="O11" s="52">
        <f t="shared" si="12"/>
        <v>2235</v>
      </c>
      <c r="P11" s="52">
        <f t="shared" si="12"/>
        <v>2235</v>
      </c>
      <c r="Q11" s="52">
        <f t="shared" si="12"/>
        <v>2235</v>
      </c>
      <c r="R11" s="53">
        <f t="shared" si="12"/>
        <v>2235</v>
      </c>
      <c r="S11" s="52">
        <f t="shared" si="2"/>
        <v>2906</v>
      </c>
      <c r="T11" s="52">
        <f t="shared" ref="T11:AD11" si="13">S11</f>
        <v>2906</v>
      </c>
      <c r="U11" s="52">
        <f t="shared" si="13"/>
        <v>2906</v>
      </c>
      <c r="V11" s="52">
        <f t="shared" si="13"/>
        <v>2906</v>
      </c>
      <c r="W11" s="52">
        <f t="shared" si="13"/>
        <v>2906</v>
      </c>
      <c r="X11" s="52">
        <f t="shared" si="13"/>
        <v>2906</v>
      </c>
      <c r="Y11" s="52">
        <f t="shared" si="13"/>
        <v>2906</v>
      </c>
      <c r="Z11" s="52">
        <f t="shared" si="13"/>
        <v>2906</v>
      </c>
      <c r="AA11" s="52">
        <f t="shared" si="13"/>
        <v>2906</v>
      </c>
      <c r="AB11" s="52">
        <f t="shared" si="13"/>
        <v>2906</v>
      </c>
      <c r="AC11" s="52">
        <f t="shared" si="13"/>
        <v>2906</v>
      </c>
      <c r="AD11" s="52">
        <f t="shared" si="13"/>
        <v>2906</v>
      </c>
      <c r="AE11" s="51">
        <f t="shared" si="4"/>
        <v>3778</v>
      </c>
      <c r="AF11" s="52">
        <f t="shared" ref="AF11:AP11" si="14">AE11</f>
        <v>3778</v>
      </c>
      <c r="AG11" s="52">
        <f t="shared" si="14"/>
        <v>3778</v>
      </c>
      <c r="AH11" s="52">
        <f t="shared" si="14"/>
        <v>3778</v>
      </c>
      <c r="AI11" s="52">
        <f t="shared" si="14"/>
        <v>3778</v>
      </c>
      <c r="AJ11" s="52">
        <f t="shared" si="14"/>
        <v>3778</v>
      </c>
      <c r="AK11" s="52">
        <f t="shared" si="14"/>
        <v>3778</v>
      </c>
      <c r="AL11" s="52">
        <f t="shared" si="14"/>
        <v>3778</v>
      </c>
      <c r="AM11" s="52">
        <f t="shared" si="14"/>
        <v>3778</v>
      </c>
      <c r="AN11" s="52">
        <f t="shared" si="14"/>
        <v>3778</v>
      </c>
      <c r="AO11" s="52">
        <f t="shared" si="14"/>
        <v>3778</v>
      </c>
      <c r="AP11" s="53">
        <f t="shared" si="14"/>
        <v>3778</v>
      </c>
    </row>
    <row r="12" spans="1:42" ht="15.75" customHeight="1" x14ac:dyDescent="0.25">
      <c r="A12" s="1"/>
      <c r="B12" s="42"/>
      <c r="C12" s="49" t="s">
        <v>51</v>
      </c>
      <c r="D12" s="50">
        <v>998</v>
      </c>
      <c r="E12" s="50">
        <v>1098</v>
      </c>
      <c r="F12" s="50">
        <v>1208</v>
      </c>
      <c r="G12" s="51">
        <f t="shared" si="0"/>
        <v>998</v>
      </c>
      <c r="H12" s="52">
        <f t="shared" ref="H12:R12" si="15">G12</f>
        <v>998</v>
      </c>
      <c r="I12" s="52">
        <f t="shared" si="15"/>
        <v>998</v>
      </c>
      <c r="J12" s="52">
        <f t="shared" si="15"/>
        <v>998</v>
      </c>
      <c r="K12" s="52">
        <f t="shared" si="15"/>
        <v>998</v>
      </c>
      <c r="L12" s="52">
        <f t="shared" si="15"/>
        <v>998</v>
      </c>
      <c r="M12" s="52">
        <f t="shared" si="15"/>
        <v>998</v>
      </c>
      <c r="N12" s="52">
        <f t="shared" si="15"/>
        <v>998</v>
      </c>
      <c r="O12" s="52">
        <f t="shared" si="15"/>
        <v>998</v>
      </c>
      <c r="P12" s="52">
        <f t="shared" si="15"/>
        <v>998</v>
      </c>
      <c r="Q12" s="52">
        <f t="shared" si="15"/>
        <v>998</v>
      </c>
      <c r="R12" s="53">
        <f t="shared" si="15"/>
        <v>998</v>
      </c>
      <c r="S12" s="52">
        <f t="shared" si="2"/>
        <v>1098</v>
      </c>
      <c r="T12" s="52">
        <f t="shared" ref="T12:AD12" si="16">S12</f>
        <v>1098</v>
      </c>
      <c r="U12" s="52">
        <f t="shared" si="16"/>
        <v>1098</v>
      </c>
      <c r="V12" s="52">
        <f t="shared" si="16"/>
        <v>1098</v>
      </c>
      <c r="W12" s="52">
        <f t="shared" si="16"/>
        <v>1098</v>
      </c>
      <c r="X12" s="52">
        <f t="shared" si="16"/>
        <v>1098</v>
      </c>
      <c r="Y12" s="52">
        <f t="shared" si="16"/>
        <v>1098</v>
      </c>
      <c r="Z12" s="52">
        <f t="shared" si="16"/>
        <v>1098</v>
      </c>
      <c r="AA12" s="52">
        <f t="shared" si="16"/>
        <v>1098</v>
      </c>
      <c r="AB12" s="52">
        <f t="shared" si="16"/>
        <v>1098</v>
      </c>
      <c r="AC12" s="52">
        <f t="shared" si="16"/>
        <v>1098</v>
      </c>
      <c r="AD12" s="52">
        <f t="shared" si="16"/>
        <v>1098</v>
      </c>
      <c r="AE12" s="51">
        <f t="shared" si="4"/>
        <v>1208</v>
      </c>
      <c r="AF12" s="52">
        <f t="shared" ref="AF12:AP12" si="17">AE12</f>
        <v>1208</v>
      </c>
      <c r="AG12" s="52">
        <f t="shared" si="17"/>
        <v>1208</v>
      </c>
      <c r="AH12" s="52">
        <f t="shared" si="17"/>
        <v>1208</v>
      </c>
      <c r="AI12" s="52">
        <f t="shared" si="17"/>
        <v>1208</v>
      </c>
      <c r="AJ12" s="52">
        <f t="shared" si="17"/>
        <v>1208</v>
      </c>
      <c r="AK12" s="52">
        <f t="shared" si="17"/>
        <v>1208</v>
      </c>
      <c r="AL12" s="52">
        <f t="shared" si="17"/>
        <v>1208</v>
      </c>
      <c r="AM12" s="52">
        <f t="shared" si="17"/>
        <v>1208</v>
      </c>
      <c r="AN12" s="52">
        <f t="shared" si="17"/>
        <v>1208</v>
      </c>
      <c r="AO12" s="52">
        <f t="shared" si="17"/>
        <v>1208</v>
      </c>
      <c r="AP12" s="53">
        <f t="shared" si="17"/>
        <v>1208</v>
      </c>
    </row>
    <row r="13" spans="1:42" ht="15.75" customHeight="1" x14ac:dyDescent="0.25">
      <c r="A13" s="1"/>
      <c r="B13" s="42"/>
      <c r="C13" s="54" t="s">
        <v>52</v>
      </c>
      <c r="D13" s="55">
        <v>487</v>
      </c>
      <c r="E13" s="56">
        <v>560</v>
      </c>
      <c r="F13" s="55">
        <v>644</v>
      </c>
      <c r="G13" s="51">
        <f t="shared" si="0"/>
        <v>487</v>
      </c>
      <c r="H13" s="52">
        <f t="shared" ref="H13:R13" si="18">G13</f>
        <v>487</v>
      </c>
      <c r="I13" s="52">
        <f t="shared" si="18"/>
        <v>487</v>
      </c>
      <c r="J13" s="52">
        <f t="shared" si="18"/>
        <v>487</v>
      </c>
      <c r="K13" s="52">
        <f t="shared" si="18"/>
        <v>487</v>
      </c>
      <c r="L13" s="52">
        <f t="shared" si="18"/>
        <v>487</v>
      </c>
      <c r="M13" s="52">
        <f t="shared" si="18"/>
        <v>487</v>
      </c>
      <c r="N13" s="52">
        <f t="shared" si="18"/>
        <v>487</v>
      </c>
      <c r="O13" s="52">
        <f t="shared" si="18"/>
        <v>487</v>
      </c>
      <c r="P13" s="52">
        <f t="shared" si="18"/>
        <v>487</v>
      </c>
      <c r="Q13" s="52">
        <f t="shared" si="18"/>
        <v>487</v>
      </c>
      <c r="R13" s="53">
        <f t="shared" si="18"/>
        <v>487</v>
      </c>
      <c r="S13" s="52">
        <f t="shared" si="2"/>
        <v>560</v>
      </c>
      <c r="T13" s="52">
        <f t="shared" ref="T13:AD13" si="19">S13</f>
        <v>560</v>
      </c>
      <c r="U13" s="52">
        <f t="shared" si="19"/>
        <v>560</v>
      </c>
      <c r="V13" s="52">
        <f t="shared" si="19"/>
        <v>560</v>
      </c>
      <c r="W13" s="52">
        <f t="shared" si="19"/>
        <v>560</v>
      </c>
      <c r="X13" s="52">
        <f t="shared" si="19"/>
        <v>560</v>
      </c>
      <c r="Y13" s="52">
        <f t="shared" si="19"/>
        <v>560</v>
      </c>
      <c r="Z13" s="52">
        <f t="shared" si="19"/>
        <v>560</v>
      </c>
      <c r="AA13" s="52">
        <f t="shared" si="19"/>
        <v>560</v>
      </c>
      <c r="AB13" s="52">
        <f t="shared" si="19"/>
        <v>560</v>
      </c>
      <c r="AC13" s="52">
        <f t="shared" si="19"/>
        <v>560</v>
      </c>
      <c r="AD13" s="52">
        <f t="shared" si="19"/>
        <v>560</v>
      </c>
      <c r="AE13" s="51">
        <f t="shared" si="4"/>
        <v>644</v>
      </c>
      <c r="AF13" s="52">
        <f t="shared" ref="AF13:AP13" si="20">AE13</f>
        <v>644</v>
      </c>
      <c r="AG13" s="52">
        <f t="shared" si="20"/>
        <v>644</v>
      </c>
      <c r="AH13" s="52">
        <f t="shared" si="20"/>
        <v>644</v>
      </c>
      <c r="AI13" s="52">
        <f t="shared" si="20"/>
        <v>644</v>
      </c>
      <c r="AJ13" s="52">
        <f t="shared" si="20"/>
        <v>644</v>
      </c>
      <c r="AK13" s="52">
        <f t="shared" si="20"/>
        <v>644</v>
      </c>
      <c r="AL13" s="52">
        <f t="shared" si="20"/>
        <v>644</v>
      </c>
      <c r="AM13" s="52">
        <f t="shared" si="20"/>
        <v>644</v>
      </c>
      <c r="AN13" s="52">
        <f t="shared" si="20"/>
        <v>644</v>
      </c>
      <c r="AO13" s="52">
        <f t="shared" si="20"/>
        <v>644</v>
      </c>
      <c r="AP13" s="53">
        <f t="shared" si="20"/>
        <v>644</v>
      </c>
    </row>
    <row r="14" spans="1:42" ht="15.75" customHeight="1" x14ac:dyDescent="0.25">
      <c r="A14" s="1"/>
      <c r="B14" s="57"/>
      <c r="C14" s="58" t="s">
        <v>53</v>
      </c>
      <c r="D14" s="59">
        <v>2568</v>
      </c>
      <c r="E14" s="60">
        <v>2954</v>
      </c>
      <c r="F14" s="59">
        <v>3398</v>
      </c>
      <c r="G14" s="51">
        <f t="shared" si="0"/>
        <v>2568</v>
      </c>
      <c r="H14" s="52">
        <f t="shared" ref="H14:R14" si="21">G14</f>
        <v>2568</v>
      </c>
      <c r="I14" s="52">
        <f t="shared" si="21"/>
        <v>2568</v>
      </c>
      <c r="J14" s="52">
        <f t="shared" si="21"/>
        <v>2568</v>
      </c>
      <c r="K14" s="52">
        <f t="shared" si="21"/>
        <v>2568</v>
      </c>
      <c r="L14" s="52">
        <f t="shared" si="21"/>
        <v>2568</v>
      </c>
      <c r="M14" s="52">
        <f t="shared" si="21"/>
        <v>2568</v>
      </c>
      <c r="N14" s="52">
        <f t="shared" si="21"/>
        <v>2568</v>
      </c>
      <c r="O14" s="52">
        <f t="shared" si="21"/>
        <v>2568</v>
      </c>
      <c r="P14" s="52">
        <f t="shared" si="21"/>
        <v>2568</v>
      </c>
      <c r="Q14" s="52">
        <f t="shared" si="21"/>
        <v>2568</v>
      </c>
      <c r="R14" s="53">
        <f t="shared" si="21"/>
        <v>2568</v>
      </c>
      <c r="S14" s="52">
        <f t="shared" si="2"/>
        <v>2954</v>
      </c>
      <c r="T14" s="52">
        <f t="shared" ref="T14:AD14" si="22">S14</f>
        <v>2954</v>
      </c>
      <c r="U14" s="52">
        <f t="shared" si="22"/>
        <v>2954</v>
      </c>
      <c r="V14" s="52">
        <f t="shared" si="22"/>
        <v>2954</v>
      </c>
      <c r="W14" s="52">
        <f t="shared" si="22"/>
        <v>2954</v>
      </c>
      <c r="X14" s="52">
        <f t="shared" si="22"/>
        <v>2954</v>
      </c>
      <c r="Y14" s="52">
        <f t="shared" si="22"/>
        <v>2954</v>
      </c>
      <c r="Z14" s="52">
        <f t="shared" si="22"/>
        <v>2954</v>
      </c>
      <c r="AA14" s="52">
        <f t="shared" si="22"/>
        <v>2954</v>
      </c>
      <c r="AB14" s="52">
        <f t="shared" si="22"/>
        <v>2954</v>
      </c>
      <c r="AC14" s="52">
        <f t="shared" si="22"/>
        <v>2954</v>
      </c>
      <c r="AD14" s="52">
        <f t="shared" si="22"/>
        <v>2954</v>
      </c>
      <c r="AE14" s="51">
        <f t="shared" si="4"/>
        <v>3398</v>
      </c>
      <c r="AF14" s="52">
        <f t="shared" ref="AF14:AP14" si="23">AE14</f>
        <v>3398</v>
      </c>
      <c r="AG14" s="52">
        <f t="shared" si="23"/>
        <v>3398</v>
      </c>
      <c r="AH14" s="52">
        <f t="shared" si="23"/>
        <v>3398</v>
      </c>
      <c r="AI14" s="52">
        <f t="shared" si="23"/>
        <v>3398</v>
      </c>
      <c r="AJ14" s="52">
        <f t="shared" si="23"/>
        <v>3398</v>
      </c>
      <c r="AK14" s="52">
        <f t="shared" si="23"/>
        <v>3398</v>
      </c>
      <c r="AL14" s="52">
        <f t="shared" si="23"/>
        <v>3398</v>
      </c>
      <c r="AM14" s="52">
        <f t="shared" si="23"/>
        <v>3398</v>
      </c>
      <c r="AN14" s="52">
        <f t="shared" si="23"/>
        <v>3398</v>
      </c>
      <c r="AO14" s="52">
        <f t="shared" si="23"/>
        <v>3398</v>
      </c>
      <c r="AP14" s="53">
        <f t="shared" si="23"/>
        <v>3398</v>
      </c>
    </row>
    <row r="15" spans="1:42" ht="15.75" customHeight="1" x14ac:dyDescent="0.25">
      <c r="A15" s="1"/>
      <c r="B15" s="42" t="s">
        <v>54</v>
      </c>
      <c r="C15" s="43"/>
      <c r="D15" s="44"/>
      <c r="E15" s="45"/>
      <c r="F15" s="44"/>
      <c r="G15" s="46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6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6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8"/>
    </row>
    <row r="16" spans="1:42" ht="15.75" customHeight="1" x14ac:dyDescent="0.25">
      <c r="A16" s="1"/>
      <c r="B16" s="42"/>
      <c r="C16" s="34" t="str">
        <f t="shared" ref="C16:C22" si="24">C8</f>
        <v xml:space="preserve">МКЛ </v>
      </c>
      <c r="D16" s="50">
        <v>92</v>
      </c>
      <c r="E16" s="50">
        <v>120</v>
      </c>
      <c r="F16" s="50">
        <v>156</v>
      </c>
      <c r="G16" s="51">
        <f t="shared" ref="G16:G22" si="25">D16</f>
        <v>92</v>
      </c>
      <c r="H16" s="52">
        <f t="shared" ref="H16:R16" si="26">G16</f>
        <v>92</v>
      </c>
      <c r="I16" s="52">
        <f t="shared" si="26"/>
        <v>92</v>
      </c>
      <c r="J16" s="52">
        <f t="shared" si="26"/>
        <v>92</v>
      </c>
      <c r="K16" s="52">
        <f t="shared" si="26"/>
        <v>92</v>
      </c>
      <c r="L16" s="52">
        <f t="shared" si="26"/>
        <v>92</v>
      </c>
      <c r="M16" s="52">
        <f t="shared" si="26"/>
        <v>92</v>
      </c>
      <c r="N16" s="52">
        <f t="shared" si="26"/>
        <v>92</v>
      </c>
      <c r="O16" s="52">
        <f t="shared" si="26"/>
        <v>92</v>
      </c>
      <c r="P16" s="52">
        <f t="shared" si="26"/>
        <v>92</v>
      </c>
      <c r="Q16" s="52">
        <f t="shared" si="26"/>
        <v>92</v>
      </c>
      <c r="R16" s="53">
        <f t="shared" si="26"/>
        <v>92</v>
      </c>
      <c r="S16" s="52">
        <f t="shared" ref="S16:S22" si="27">E16</f>
        <v>120</v>
      </c>
      <c r="T16" s="52">
        <f t="shared" ref="T16:AD16" si="28">S16</f>
        <v>120</v>
      </c>
      <c r="U16" s="52">
        <f t="shared" si="28"/>
        <v>120</v>
      </c>
      <c r="V16" s="52">
        <f t="shared" si="28"/>
        <v>120</v>
      </c>
      <c r="W16" s="52">
        <f t="shared" si="28"/>
        <v>120</v>
      </c>
      <c r="X16" s="52">
        <f t="shared" si="28"/>
        <v>120</v>
      </c>
      <c r="Y16" s="52">
        <f t="shared" si="28"/>
        <v>120</v>
      </c>
      <c r="Z16" s="52">
        <f t="shared" si="28"/>
        <v>120</v>
      </c>
      <c r="AA16" s="52">
        <f t="shared" si="28"/>
        <v>120</v>
      </c>
      <c r="AB16" s="52">
        <f t="shared" si="28"/>
        <v>120</v>
      </c>
      <c r="AC16" s="52">
        <f t="shared" si="28"/>
        <v>120</v>
      </c>
      <c r="AD16" s="52">
        <f t="shared" si="28"/>
        <v>120</v>
      </c>
      <c r="AE16" s="51">
        <f t="shared" ref="AE16:AE22" si="29">F16</f>
        <v>156</v>
      </c>
      <c r="AF16" s="52">
        <f t="shared" ref="AF16:AP16" si="30">AE16</f>
        <v>156</v>
      </c>
      <c r="AG16" s="52">
        <f t="shared" si="30"/>
        <v>156</v>
      </c>
      <c r="AH16" s="52">
        <f t="shared" si="30"/>
        <v>156</v>
      </c>
      <c r="AI16" s="52">
        <f t="shared" si="30"/>
        <v>156</v>
      </c>
      <c r="AJ16" s="52">
        <f t="shared" si="30"/>
        <v>156</v>
      </c>
      <c r="AK16" s="52">
        <f t="shared" si="30"/>
        <v>156</v>
      </c>
      <c r="AL16" s="52">
        <f t="shared" si="30"/>
        <v>156</v>
      </c>
      <c r="AM16" s="52">
        <f t="shared" si="30"/>
        <v>156</v>
      </c>
      <c r="AN16" s="52">
        <f t="shared" si="30"/>
        <v>156</v>
      </c>
      <c r="AO16" s="52">
        <f t="shared" si="30"/>
        <v>156</v>
      </c>
      <c r="AP16" s="53">
        <f t="shared" si="30"/>
        <v>156</v>
      </c>
    </row>
    <row r="17" spans="1:42" ht="15.75" customHeight="1" x14ac:dyDescent="0.25">
      <c r="A17" s="1"/>
      <c r="B17" s="42"/>
      <c r="C17" s="34" t="str">
        <f t="shared" si="24"/>
        <v>Оправы</v>
      </c>
      <c r="D17" s="50">
        <v>101</v>
      </c>
      <c r="E17" s="50">
        <v>117</v>
      </c>
      <c r="F17" s="50">
        <v>135</v>
      </c>
      <c r="G17" s="51">
        <f t="shared" si="25"/>
        <v>101</v>
      </c>
      <c r="H17" s="52">
        <f t="shared" ref="H17:R17" si="31">G17</f>
        <v>101</v>
      </c>
      <c r="I17" s="52">
        <f t="shared" si="31"/>
        <v>101</v>
      </c>
      <c r="J17" s="52">
        <f t="shared" si="31"/>
        <v>101</v>
      </c>
      <c r="K17" s="52">
        <f t="shared" si="31"/>
        <v>101</v>
      </c>
      <c r="L17" s="52">
        <f t="shared" si="31"/>
        <v>101</v>
      </c>
      <c r="M17" s="52">
        <f t="shared" si="31"/>
        <v>101</v>
      </c>
      <c r="N17" s="52">
        <f t="shared" si="31"/>
        <v>101</v>
      </c>
      <c r="O17" s="52">
        <f t="shared" si="31"/>
        <v>101</v>
      </c>
      <c r="P17" s="52">
        <f t="shared" si="31"/>
        <v>101</v>
      </c>
      <c r="Q17" s="52">
        <f t="shared" si="31"/>
        <v>101</v>
      </c>
      <c r="R17" s="53">
        <f t="shared" si="31"/>
        <v>101</v>
      </c>
      <c r="S17" s="52">
        <f t="shared" si="27"/>
        <v>117</v>
      </c>
      <c r="T17" s="52">
        <f t="shared" ref="T17:AD17" si="32">S17</f>
        <v>117</v>
      </c>
      <c r="U17" s="52">
        <f t="shared" si="32"/>
        <v>117</v>
      </c>
      <c r="V17" s="52">
        <f t="shared" si="32"/>
        <v>117</v>
      </c>
      <c r="W17" s="52">
        <f t="shared" si="32"/>
        <v>117</v>
      </c>
      <c r="X17" s="52">
        <f t="shared" si="32"/>
        <v>117</v>
      </c>
      <c r="Y17" s="52">
        <f t="shared" si="32"/>
        <v>117</v>
      </c>
      <c r="Z17" s="52">
        <f t="shared" si="32"/>
        <v>117</v>
      </c>
      <c r="AA17" s="52">
        <f t="shared" si="32"/>
        <v>117</v>
      </c>
      <c r="AB17" s="52">
        <f t="shared" si="32"/>
        <v>117</v>
      </c>
      <c r="AC17" s="52">
        <f t="shared" si="32"/>
        <v>117</v>
      </c>
      <c r="AD17" s="52">
        <f t="shared" si="32"/>
        <v>117</v>
      </c>
      <c r="AE17" s="51">
        <f t="shared" si="29"/>
        <v>135</v>
      </c>
      <c r="AF17" s="52">
        <f t="shared" ref="AF17:AP17" si="33">AE17</f>
        <v>135</v>
      </c>
      <c r="AG17" s="52">
        <f t="shared" si="33"/>
        <v>135</v>
      </c>
      <c r="AH17" s="52">
        <f t="shared" si="33"/>
        <v>135</v>
      </c>
      <c r="AI17" s="52">
        <f t="shared" si="33"/>
        <v>135</v>
      </c>
      <c r="AJ17" s="52">
        <f t="shared" si="33"/>
        <v>135</v>
      </c>
      <c r="AK17" s="52">
        <f t="shared" si="33"/>
        <v>135</v>
      </c>
      <c r="AL17" s="52">
        <f t="shared" si="33"/>
        <v>135</v>
      </c>
      <c r="AM17" s="52">
        <f t="shared" si="33"/>
        <v>135</v>
      </c>
      <c r="AN17" s="52">
        <f t="shared" si="33"/>
        <v>135</v>
      </c>
      <c r="AO17" s="52">
        <f t="shared" si="33"/>
        <v>135</v>
      </c>
      <c r="AP17" s="53">
        <f t="shared" si="33"/>
        <v>135</v>
      </c>
    </row>
    <row r="18" spans="1:42" ht="15.75" customHeight="1" x14ac:dyDescent="0.25">
      <c r="A18" s="1"/>
      <c r="B18" s="42"/>
      <c r="C18" s="34" t="str">
        <f t="shared" si="24"/>
        <v>Акссесуары</v>
      </c>
      <c r="D18" s="50">
        <v>165</v>
      </c>
      <c r="E18" s="50">
        <v>207</v>
      </c>
      <c r="F18" s="50">
        <v>259</v>
      </c>
      <c r="G18" s="51">
        <f t="shared" si="25"/>
        <v>165</v>
      </c>
      <c r="H18" s="52">
        <f t="shared" ref="H18:R18" si="34">G18</f>
        <v>165</v>
      </c>
      <c r="I18" s="52">
        <f t="shared" si="34"/>
        <v>165</v>
      </c>
      <c r="J18" s="52">
        <f t="shared" si="34"/>
        <v>165</v>
      </c>
      <c r="K18" s="52">
        <f t="shared" si="34"/>
        <v>165</v>
      </c>
      <c r="L18" s="52">
        <f t="shared" si="34"/>
        <v>165</v>
      </c>
      <c r="M18" s="52">
        <f t="shared" si="34"/>
        <v>165</v>
      </c>
      <c r="N18" s="52">
        <f t="shared" si="34"/>
        <v>165</v>
      </c>
      <c r="O18" s="52">
        <f t="shared" si="34"/>
        <v>165</v>
      </c>
      <c r="P18" s="52">
        <f t="shared" si="34"/>
        <v>165</v>
      </c>
      <c r="Q18" s="52">
        <f t="shared" si="34"/>
        <v>165</v>
      </c>
      <c r="R18" s="53">
        <f t="shared" si="34"/>
        <v>165</v>
      </c>
      <c r="S18" s="52">
        <f t="shared" si="27"/>
        <v>207</v>
      </c>
      <c r="T18" s="52">
        <f t="shared" ref="T18:AD18" si="35">S18</f>
        <v>207</v>
      </c>
      <c r="U18" s="52">
        <f t="shared" si="35"/>
        <v>207</v>
      </c>
      <c r="V18" s="52">
        <f t="shared" si="35"/>
        <v>207</v>
      </c>
      <c r="W18" s="52">
        <f t="shared" si="35"/>
        <v>207</v>
      </c>
      <c r="X18" s="52">
        <f t="shared" si="35"/>
        <v>207</v>
      </c>
      <c r="Y18" s="52">
        <f t="shared" si="35"/>
        <v>207</v>
      </c>
      <c r="Z18" s="52">
        <f t="shared" si="35"/>
        <v>207</v>
      </c>
      <c r="AA18" s="52">
        <f t="shared" si="35"/>
        <v>207</v>
      </c>
      <c r="AB18" s="52">
        <f t="shared" si="35"/>
        <v>207</v>
      </c>
      <c r="AC18" s="52">
        <f t="shared" si="35"/>
        <v>207</v>
      </c>
      <c r="AD18" s="52">
        <f t="shared" si="35"/>
        <v>207</v>
      </c>
      <c r="AE18" s="51">
        <f t="shared" si="29"/>
        <v>259</v>
      </c>
      <c r="AF18" s="52">
        <f t="shared" ref="AF18:AP18" si="36">AE18</f>
        <v>259</v>
      </c>
      <c r="AG18" s="52">
        <f t="shared" si="36"/>
        <v>259</v>
      </c>
      <c r="AH18" s="52">
        <f t="shared" si="36"/>
        <v>259</v>
      </c>
      <c r="AI18" s="52">
        <f t="shared" si="36"/>
        <v>259</v>
      </c>
      <c r="AJ18" s="52">
        <f t="shared" si="36"/>
        <v>259</v>
      </c>
      <c r="AK18" s="52">
        <f t="shared" si="36"/>
        <v>259</v>
      </c>
      <c r="AL18" s="52">
        <f t="shared" si="36"/>
        <v>259</v>
      </c>
      <c r="AM18" s="52">
        <f t="shared" si="36"/>
        <v>259</v>
      </c>
      <c r="AN18" s="52">
        <f t="shared" si="36"/>
        <v>259</v>
      </c>
      <c r="AO18" s="52">
        <f t="shared" si="36"/>
        <v>259</v>
      </c>
      <c r="AP18" s="53">
        <f t="shared" si="36"/>
        <v>259</v>
      </c>
    </row>
    <row r="19" spans="1:42" ht="15.75" customHeight="1" x14ac:dyDescent="0.25">
      <c r="A19" s="1"/>
      <c r="B19" s="42"/>
      <c r="C19" s="34" t="str">
        <f t="shared" si="24"/>
        <v>С-З</v>
      </c>
      <c r="D19" s="50">
        <v>17</v>
      </c>
      <c r="E19" s="50">
        <v>23</v>
      </c>
      <c r="F19" s="50">
        <v>30</v>
      </c>
      <c r="G19" s="51">
        <f t="shared" si="25"/>
        <v>17</v>
      </c>
      <c r="H19" s="52">
        <f t="shared" ref="H19:R19" si="37">G19</f>
        <v>17</v>
      </c>
      <c r="I19" s="52">
        <f t="shared" si="37"/>
        <v>17</v>
      </c>
      <c r="J19" s="52">
        <f t="shared" si="37"/>
        <v>17</v>
      </c>
      <c r="K19" s="52">
        <f t="shared" si="37"/>
        <v>17</v>
      </c>
      <c r="L19" s="52">
        <f t="shared" si="37"/>
        <v>17</v>
      </c>
      <c r="M19" s="52">
        <f t="shared" si="37"/>
        <v>17</v>
      </c>
      <c r="N19" s="52">
        <f t="shared" si="37"/>
        <v>17</v>
      </c>
      <c r="O19" s="52">
        <f t="shared" si="37"/>
        <v>17</v>
      </c>
      <c r="P19" s="52">
        <f t="shared" si="37"/>
        <v>17</v>
      </c>
      <c r="Q19" s="52">
        <f t="shared" si="37"/>
        <v>17</v>
      </c>
      <c r="R19" s="53">
        <f t="shared" si="37"/>
        <v>17</v>
      </c>
      <c r="S19" s="52">
        <f t="shared" si="27"/>
        <v>23</v>
      </c>
      <c r="T19" s="52">
        <f t="shared" ref="T19:AD19" si="38">S19</f>
        <v>23</v>
      </c>
      <c r="U19" s="52">
        <f t="shared" si="38"/>
        <v>23</v>
      </c>
      <c r="V19" s="52">
        <f t="shared" si="38"/>
        <v>23</v>
      </c>
      <c r="W19" s="52">
        <f t="shared" si="38"/>
        <v>23</v>
      </c>
      <c r="X19" s="52">
        <f t="shared" si="38"/>
        <v>23</v>
      </c>
      <c r="Y19" s="52">
        <f t="shared" si="38"/>
        <v>23</v>
      </c>
      <c r="Z19" s="52">
        <f t="shared" si="38"/>
        <v>23</v>
      </c>
      <c r="AA19" s="52">
        <f t="shared" si="38"/>
        <v>23</v>
      </c>
      <c r="AB19" s="52">
        <f t="shared" si="38"/>
        <v>23</v>
      </c>
      <c r="AC19" s="52">
        <f t="shared" si="38"/>
        <v>23</v>
      </c>
      <c r="AD19" s="52">
        <f t="shared" si="38"/>
        <v>23</v>
      </c>
      <c r="AE19" s="51">
        <f t="shared" si="29"/>
        <v>30</v>
      </c>
      <c r="AF19" s="52">
        <f t="shared" ref="AF19:AP19" si="39">AE19</f>
        <v>30</v>
      </c>
      <c r="AG19" s="52">
        <f t="shared" si="39"/>
        <v>30</v>
      </c>
      <c r="AH19" s="52">
        <f t="shared" si="39"/>
        <v>30</v>
      </c>
      <c r="AI19" s="52">
        <f t="shared" si="39"/>
        <v>30</v>
      </c>
      <c r="AJ19" s="52">
        <f t="shared" si="39"/>
        <v>30</v>
      </c>
      <c r="AK19" s="52">
        <f t="shared" si="39"/>
        <v>30</v>
      </c>
      <c r="AL19" s="52">
        <f t="shared" si="39"/>
        <v>30</v>
      </c>
      <c r="AM19" s="52">
        <f t="shared" si="39"/>
        <v>30</v>
      </c>
      <c r="AN19" s="52">
        <f t="shared" si="39"/>
        <v>30</v>
      </c>
      <c r="AO19" s="52">
        <f t="shared" si="39"/>
        <v>30</v>
      </c>
      <c r="AP19" s="53">
        <f t="shared" si="39"/>
        <v>30</v>
      </c>
    </row>
    <row r="20" spans="1:42" ht="15.75" customHeight="1" x14ac:dyDescent="0.25">
      <c r="A20" s="1"/>
      <c r="B20" s="42"/>
      <c r="C20" s="34" t="str">
        <f t="shared" si="24"/>
        <v>Г.О.</v>
      </c>
      <c r="D20" s="50">
        <v>12</v>
      </c>
      <c r="E20" s="50">
        <v>14</v>
      </c>
      <c r="F20" s="50">
        <v>16</v>
      </c>
      <c r="G20" s="51">
        <f t="shared" si="25"/>
        <v>12</v>
      </c>
      <c r="H20" s="52">
        <f t="shared" ref="H20:R20" si="40">G20</f>
        <v>12</v>
      </c>
      <c r="I20" s="52">
        <f t="shared" si="40"/>
        <v>12</v>
      </c>
      <c r="J20" s="52">
        <f t="shared" si="40"/>
        <v>12</v>
      </c>
      <c r="K20" s="52">
        <f t="shared" si="40"/>
        <v>12</v>
      </c>
      <c r="L20" s="52">
        <f t="shared" si="40"/>
        <v>12</v>
      </c>
      <c r="M20" s="52">
        <f t="shared" si="40"/>
        <v>12</v>
      </c>
      <c r="N20" s="52">
        <f t="shared" si="40"/>
        <v>12</v>
      </c>
      <c r="O20" s="52">
        <f t="shared" si="40"/>
        <v>12</v>
      </c>
      <c r="P20" s="52">
        <f t="shared" si="40"/>
        <v>12</v>
      </c>
      <c r="Q20" s="52">
        <f t="shared" si="40"/>
        <v>12</v>
      </c>
      <c r="R20" s="53">
        <f t="shared" si="40"/>
        <v>12</v>
      </c>
      <c r="S20" s="52">
        <f t="shared" si="27"/>
        <v>14</v>
      </c>
      <c r="T20" s="52">
        <f t="shared" ref="T20:AD20" si="41">S20</f>
        <v>14</v>
      </c>
      <c r="U20" s="52">
        <f t="shared" si="41"/>
        <v>14</v>
      </c>
      <c r="V20" s="52">
        <f t="shared" si="41"/>
        <v>14</v>
      </c>
      <c r="W20" s="52">
        <f t="shared" si="41"/>
        <v>14</v>
      </c>
      <c r="X20" s="52">
        <f t="shared" si="41"/>
        <v>14</v>
      </c>
      <c r="Y20" s="52">
        <f t="shared" si="41"/>
        <v>14</v>
      </c>
      <c r="Z20" s="52">
        <f t="shared" si="41"/>
        <v>14</v>
      </c>
      <c r="AA20" s="52">
        <f t="shared" si="41"/>
        <v>14</v>
      </c>
      <c r="AB20" s="52">
        <f t="shared" si="41"/>
        <v>14</v>
      </c>
      <c r="AC20" s="52">
        <f t="shared" si="41"/>
        <v>14</v>
      </c>
      <c r="AD20" s="52">
        <f t="shared" si="41"/>
        <v>14</v>
      </c>
      <c r="AE20" s="51">
        <f t="shared" si="29"/>
        <v>16</v>
      </c>
      <c r="AF20" s="52">
        <f t="shared" ref="AF20:AP20" si="42">AE20</f>
        <v>16</v>
      </c>
      <c r="AG20" s="52">
        <f t="shared" si="42"/>
        <v>16</v>
      </c>
      <c r="AH20" s="52">
        <f t="shared" si="42"/>
        <v>16</v>
      </c>
      <c r="AI20" s="52">
        <f t="shared" si="42"/>
        <v>16</v>
      </c>
      <c r="AJ20" s="52">
        <f t="shared" si="42"/>
        <v>16</v>
      </c>
      <c r="AK20" s="52">
        <f t="shared" si="42"/>
        <v>16</v>
      </c>
      <c r="AL20" s="52">
        <f t="shared" si="42"/>
        <v>16</v>
      </c>
      <c r="AM20" s="52">
        <f t="shared" si="42"/>
        <v>16</v>
      </c>
      <c r="AN20" s="52">
        <f t="shared" si="42"/>
        <v>16</v>
      </c>
      <c r="AO20" s="52">
        <f t="shared" si="42"/>
        <v>16</v>
      </c>
      <c r="AP20" s="53">
        <f t="shared" si="42"/>
        <v>16</v>
      </c>
    </row>
    <row r="21" spans="1:42" ht="15.75" customHeight="1" x14ac:dyDescent="0.25">
      <c r="A21" s="1"/>
      <c r="B21" s="42"/>
      <c r="C21" s="34" t="str">
        <f t="shared" si="24"/>
        <v>Услуги</v>
      </c>
      <c r="D21" s="50">
        <v>134</v>
      </c>
      <c r="E21" s="50">
        <v>155</v>
      </c>
      <c r="F21" s="50">
        <v>179</v>
      </c>
      <c r="G21" s="51">
        <f t="shared" si="25"/>
        <v>134</v>
      </c>
      <c r="H21" s="52">
        <f t="shared" ref="H21:R21" si="43">G21</f>
        <v>134</v>
      </c>
      <c r="I21" s="52">
        <f t="shared" si="43"/>
        <v>134</v>
      </c>
      <c r="J21" s="52">
        <f t="shared" si="43"/>
        <v>134</v>
      </c>
      <c r="K21" s="52">
        <f t="shared" si="43"/>
        <v>134</v>
      </c>
      <c r="L21" s="52">
        <f t="shared" si="43"/>
        <v>134</v>
      </c>
      <c r="M21" s="52">
        <f t="shared" si="43"/>
        <v>134</v>
      </c>
      <c r="N21" s="52">
        <f t="shared" si="43"/>
        <v>134</v>
      </c>
      <c r="O21" s="52">
        <f t="shared" si="43"/>
        <v>134</v>
      </c>
      <c r="P21" s="52">
        <f t="shared" si="43"/>
        <v>134</v>
      </c>
      <c r="Q21" s="52">
        <f t="shared" si="43"/>
        <v>134</v>
      </c>
      <c r="R21" s="53">
        <f t="shared" si="43"/>
        <v>134</v>
      </c>
      <c r="S21" s="52">
        <f t="shared" si="27"/>
        <v>155</v>
      </c>
      <c r="T21" s="52">
        <f t="shared" ref="T21:AD21" si="44">S21</f>
        <v>155</v>
      </c>
      <c r="U21" s="52">
        <f t="shared" si="44"/>
        <v>155</v>
      </c>
      <c r="V21" s="52">
        <f t="shared" si="44"/>
        <v>155</v>
      </c>
      <c r="W21" s="52">
        <f t="shared" si="44"/>
        <v>155</v>
      </c>
      <c r="X21" s="52">
        <f t="shared" si="44"/>
        <v>155</v>
      </c>
      <c r="Y21" s="52">
        <f t="shared" si="44"/>
        <v>155</v>
      </c>
      <c r="Z21" s="52">
        <f t="shared" si="44"/>
        <v>155</v>
      </c>
      <c r="AA21" s="52">
        <f t="shared" si="44"/>
        <v>155</v>
      </c>
      <c r="AB21" s="52">
        <f t="shared" si="44"/>
        <v>155</v>
      </c>
      <c r="AC21" s="52">
        <f t="shared" si="44"/>
        <v>155</v>
      </c>
      <c r="AD21" s="52">
        <f t="shared" si="44"/>
        <v>155</v>
      </c>
      <c r="AE21" s="51">
        <f t="shared" si="29"/>
        <v>179</v>
      </c>
      <c r="AF21" s="52">
        <f t="shared" ref="AF21:AP21" si="45">AE21</f>
        <v>179</v>
      </c>
      <c r="AG21" s="52">
        <f t="shared" si="45"/>
        <v>179</v>
      </c>
      <c r="AH21" s="52">
        <f t="shared" si="45"/>
        <v>179</v>
      </c>
      <c r="AI21" s="52">
        <f t="shared" si="45"/>
        <v>179</v>
      </c>
      <c r="AJ21" s="52">
        <f t="shared" si="45"/>
        <v>179</v>
      </c>
      <c r="AK21" s="52">
        <f t="shared" si="45"/>
        <v>179</v>
      </c>
      <c r="AL21" s="52">
        <f t="shared" si="45"/>
        <v>179</v>
      </c>
      <c r="AM21" s="52">
        <f t="shared" si="45"/>
        <v>179</v>
      </c>
      <c r="AN21" s="52">
        <f t="shared" si="45"/>
        <v>179</v>
      </c>
      <c r="AO21" s="52">
        <f t="shared" si="45"/>
        <v>179</v>
      </c>
      <c r="AP21" s="53">
        <f t="shared" si="45"/>
        <v>179</v>
      </c>
    </row>
    <row r="22" spans="1:42" ht="15.75" customHeight="1" x14ac:dyDescent="0.25">
      <c r="A22" s="1"/>
      <c r="B22" s="42"/>
      <c r="C22" s="34" t="str">
        <f t="shared" si="24"/>
        <v>Линзы</v>
      </c>
      <c r="D22" s="50">
        <v>168</v>
      </c>
      <c r="E22" s="50">
        <v>185</v>
      </c>
      <c r="F22" s="50">
        <v>204</v>
      </c>
      <c r="G22" s="51">
        <f t="shared" si="25"/>
        <v>168</v>
      </c>
      <c r="H22" s="52">
        <f t="shared" ref="H22:R22" si="46">G22</f>
        <v>168</v>
      </c>
      <c r="I22" s="52">
        <f t="shared" si="46"/>
        <v>168</v>
      </c>
      <c r="J22" s="52">
        <f t="shared" si="46"/>
        <v>168</v>
      </c>
      <c r="K22" s="52">
        <f t="shared" si="46"/>
        <v>168</v>
      </c>
      <c r="L22" s="52">
        <f t="shared" si="46"/>
        <v>168</v>
      </c>
      <c r="M22" s="52">
        <f t="shared" si="46"/>
        <v>168</v>
      </c>
      <c r="N22" s="52">
        <f t="shared" si="46"/>
        <v>168</v>
      </c>
      <c r="O22" s="52">
        <f t="shared" si="46"/>
        <v>168</v>
      </c>
      <c r="P22" s="52">
        <f t="shared" si="46"/>
        <v>168</v>
      </c>
      <c r="Q22" s="52">
        <f t="shared" si="46"/>
        <v>168</v>
      </c>
      <c r="R22" s="53">
        <f t="shared" si="46"/>
        <v>168</v>
      </c>
      <c r="S22" s="52">
        <f t="shared" si="27"/>
        <v>185</v>
      </c>
      <c r="T22" s="52">
        <f t="shared" ref="T22:AD22" si="47">S22</f>
        <v>185</v>
      </c>
      <c r="U22" s="52">
        <f t="shared" si="47"/>
        <v>185</v>
      </c>
      <c r="V22" s="52">
        <f t="shared" si="47"/>
        <v>185</v>
      </c>
      <c r="W22" s="52">
        <f t="shared" si="47"/>
        <v>185</v>
      </c>
      <c r="X22" s="52">
        <f t="shared" si="47"/>
        <v>185</v>
      </c>
      <c r="Y22" s="52">
        <f t="shared" si="47"/>
        <v>185</v>
      </c>
      <c r="Z22" s="52">
        <f t="shared" si="47"/>
        <v>185</v>
      </c>
      <c r="AA22" s="52">
        <f t="shared" si="47"/>
        <v>185</v>
      </c>
      <c r="AB22" s="52">
        <f t="shared" si="47"/>
        <v>185</v>
      </c>
      <c r="AC22" s="52">
        <f t="shared" si="47"/>
        <v>185</v>
      </c>
      <c r="AD22" s="52">
        <f t="shared" si="47"/>
        <v>185</v>
      </c>
      <c r="AE22" s="51">
        <f t="shared" si="29"/>
        <v>204</v>
      </c>
      <c r="AF22" s="52">
        <f t="shared" ref="AF22:AP22" si="48">AE22</f>
        <v>204</v>
      </c>
      <c r="AG22" s="52">
        <f t="shared" si="48"/>
        <v>204</v>
      </c>
      <c r="AH22" s="52">
        <f t="shared" si="48"/>
        <v>204</v>
      </c>
      <c r="AI22" s="52">
        <f t="shared" si="48"/>
        <v>204</v>
      </c>
      <c r="AJ22" s="52">
        <f t="shared" si="48"/>
        <v>204</v>
      </c>
      <c r="AK22" s="52">
        <f t="shared" si="48"/>
        <v>204</v>
      </c>
      <c r="AL22" s="52">
        <f t="shared" si="48"/>
        <v>204</v>
      </c>
      <c r="AM22" s="52">
        <f t="shared" si="48"/>
        <v>204</v>
      </c>
      <c r="AN22" s="52">
        <f t="shared" si="48"/>
        <v>204</v>
      </c>
      <c r="AO22" s="52">
        <f t="shared" si="48"/>
        <v>204</v>
      </c>
      <c r="AP22" s="53">
        <f t="shared" si="48"/>
        <v>204</v>
      </c>
    </row>
    <row r="23" spans="1:42" ht="15.75" customHeight="1" x14ac:dyDescent="0.25">
      <c r="A23" s="1"/>
      <c r="B23" s="57"/>
      <c r="C23" s="61"/>
      <c r="D23" s="62"/>
      <c r="E23" s="63"/>
      <c r="F23" s="62"/>
      <c r="G23" s="64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4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4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6"/>
    </row>
    <row r="24" spans="1:42" ht="15.75" customHeight="1" x14ac:dyDescent="0.25">
      <c r="A24" s="1"/>
      <c r="B24" s="43"/>
      <c r="C24" s="34"/>
      <c r="D24" s="67"/>
      <c r="E24" s="67"/>
      <c r="F24" s="6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</row>
    <row r="25" spans="1:42" ht="15.75" customHeight="1" x14ac:dyDescent="0.2"/>
    <row r="26" spans="1:42" ht="15.75" customHeight="1" x14ac:dyDescent="0.2"/>
    <row r="27" spans="1:42" ht="15.75" customHeight="1" x14ac:dyDescent="0.2"/>
    <row r="28" spans="1:42" ht="15.75" customHeight="1" x14ac:dyDescent="0.2"/>
    <row r="29" spans="1:42" ht="15.75" customHeight="1" x14ac:dyDescent="0.2"/>
    <row r="30" spans="1:42" ht="15.75" customHeight="1" x14ac:dyDescent="0.2"/>
    <row r="31" spans="1:42" ht="15.75" customHeight="1" x14ac:dyDescent="0.2"/>
    <row r="32" spans="1:4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O1000"/>
  <sheetViews>
    <sheetView showGridLines="0" workbookViewId="0"/>
  </sheetViews>
  <sheetFormatPr defaultColWidth="11.21875" defaultRowHeight="15" customHeight="1" outlineLevelCol="1" x14ac:dyDescent="0.2"/>
  <cols>
    <col min="1" max="1" width="4.33203125" customWidth="1"/>
    <col min="2" max="2" width="27.6640625" customWidth="1"/>
    <col min="3" max="3" width="11.6640625" customWidth="1"/>
    <col min="4" max="4" width="12.33203125" customWidth="1"/>
    <col min="5" max="5" width="11.6640625" customWidth="1"/>
    <col min="6" max="41" width="8.44140625" hidden="1" customWidth="1" outlineLevel="1"/>
  </cols>
  <sheetData>
    <row r="1" spans="1:41" ht="15.75" customHeight="1" x14ac:dyDescent="0.2"/>
    <row r="2" spans="1:41" ht="15.75" customHeight="1" x14ac:dyDescent="0.25">
      <c r="A2" s="1"/>
      <c r="B2" s="2" t="s">
        <v>55</v>
      </c>
      <c r="C2" s="3"/>
      <c r="D2" s="4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</row>
    <row r="3" spans="1:41" ht="15.75" customHeight="1" x14ac:dyDescent="0.25">
      <c r="A3" s="1"/>
      <c r="B3" s="5" t="s">
        <v>1</v>
      </c>
      <c r="C3" s="3"/>
      <c r="D3" s="4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</row>
    <row r="4" spans="1:41" ht="15.75" customHeight="1" x14ac:dyDescent="0.2"/>
    <row r="5" spans="1:41" ht="16.5" customHeight="1" x14ac:dyDescent="0.25">
      <c r="A5" s="6"/>
      <c r="B5" s="68"/>
      <c r="C5" s="36"/>
      <c r="D5" s="37" t="s">
        <v>56</v>
      </c>
      <c r="E5" s="36"/>
      <c r="F5" s="35">
        <v>1</v>
      </c>
      <c r="G5" s="35">
        <v>1</v>
      </c>
      <c r="H5" s="35">
        <v>1</v>
      </c>
      <c r="I5" s="35">
        <v>1</v>
      </c>
      <c r="J5" s="35">
        <v>1</v>
      </c>
      <c r="K5" s="35">
        <v>1</v>
      </c>
      <c r="L5" s="35">
        <v>1</v>
      </c>
      <c r="M5" s="35">
        <v>1</v>
      </c>
      <c r="N5" s="35">
        <v>1</v>
      </c>
      <c r="O5" s="35">
        <v>1</v>
      </c>
      <c r="P5" s="35">
        <v>1</v>
      </c>
      <c r="Q5" s="35">
        <v>1</v>
      </c>
      <c r="R5" s="35">
        <v>2</v>
      </c>
      <c r="S5" s="35">
        <v>2</v>
      </c>
      <c r="T5" s="35">
        <v>2</v>
      </c>
      <c r="U5" s="35">
        <v>2</v>
      </c>
      <c r="V5" s="35">
        <v>2</v>
      </c>
      <c r="W5" s="35">
        <v>2</v>
      </c>
      <c r="X5" s="35">
        <v>2</v>
      </c>
      <c r="Y5" s="35">
        <v>2</v>
      </c>
      <c r="Z5" s="35">
        <v>2</v>
      </c>
      <c r="AA5" s="35">
        <v>2</v>
      </c>
      <c r="AB5" s="35">
        <v>2</v>
      </c>
      <c r="AC5" s="35">
        <v>2</v>
      </c>
      <c r="AD5" s="35">
        <v>3</v>
      </c>
      <c r="AE5" s="35">
        <v>3</v>
      </c>
      <c r="AF5" s="35">
        <v>3</v>
      </c>
      <c r="AG5" s="35">
        <v>3</v>
      </c>
      <c r="AH5" s="35">
        <v>3</v>
      </c>
      <c r="AI5" s="35">
        <v>3</v>
      </c>
      <c r="AJ5" s="35">
        <v>3</v>
      </c>
      <c r="AK5" s="35">
        <v>3</v>
      </c>
      <c r="AL5" s="35">
        <v>3</v>
      </c>
      <c r="AM5" s="35">
        <v>3</v>
      </c>
      <c r="AN5" s="35">
        <v>3</v>
      </c>
      <c r="AO5" s="69">
        <v>3</v>
      </c>
    </row>
    <row r="6" spans="1:41" ht="33.75" customHeight="1" x14ac:dyDescent="0.25">
      <c r="A6" s="6"/>
      <c r="B6" s="68" t="s">
        <v>31</v>
      </c>
      <c r="C6" s="40" t="s">
        <v>57</v>
      </c>
      <c r="D6" s="40" t="s">
        <v>58</v>
      </c>
      <c r="E6" s="40" t="s">
        <v>59</v>
      </c>
      <c r="F6" s="41">
        <v>1</v>
      </c>
      <c r="G6" s="41">
        <v>2</v>
      </c>
      <c r="H6" s="41">
        <v>3</v>
      </c>
      <c r="I6" s="41">
        <v>4</v>
      </c>
      <c r="J6" s="35">
        <v>5</v>
      </c>
      <c r="K6" s="41">
        <v>6</v>
      </c>
      <c r="L6" s="41">
        <v>7</v>
      </c>
      <c r="M6" s="41">
        <v>8</v>
      </c>
      <c r="N6" s="41">
        <v>9</v>
      </c>
      <c r="O6" s="35">
        <v>10</v>
      </c>
      <c r="P6" s="41">
        <v>11</v>
      </c>
      <c r="Q6" s="41">
        <v>12</v>
      </c>
      <c r="R6" s="41">
        <v>13</v>
      </c>
      <c r="S6" s="35">
        <v>14</v>
      </c>
      <c r="T6" s="41">
        <v>15</v>
      </c>
      <c r="U6" s="41">
        <v>16</v>
      </c>
      <c r="V6" s="41">
        <v>17</v>
      </c>
      <c r="W6" s="35">
        <v>18</v>
      </c>
      <c r="X6" s="41">
        <v>19</v>
      </c>
      <c r="Y6" s="41">
        <v>20</v>
      </c>
      <c r="Z6" s="41">
        <v>21</v>
      </c>
      <c r="AA6" s="35">
        <v>22</v>
      </c>
      <c r="AB6" s="41">
        <v>23</v>
      </c>
      <c r="AC6" s="41">
        <v>24</v>
      </c>
      <c r="AD6" s="41">
        <v>25</v>
      </c>
      <c r="AE6" s="35">
        <v>26</v>
      </c>
      <c r="AF6" s="41">
        <v>27</v>
      </c>
      <c r="AG6" s="41">
        <v>28</v>
      </c>
      <c r="AH6" s="41">
        <v>29</v>
      </c>
      <c r="AI6" s="35">
        <v>30</v>
      </c>
      <c r="AJ6" s="41">
        <v>31</v>
      </c>
      <c r="AK6" s="41">
        <v>32</v>
      </c>
      <c r="AL6" s="41">
        <v>33</v>
      </c>
      <c r="AM6" s="35">
        <v>34</v>
      </c>
      <c r="AN6" s="41">
        <v>35</v>
      </c>
      <c r="AO6" s="70">
        <v>36</v>
      </c>
    </row>
    <row r="7" spans="1:41" ht="15.75" customHeight="1" x14ac:dyDescent="0.25">
      <c r="A7" s="1"/>
      <c r="B7" s="42"/>
      <c r="C7" s="44"/>
      <c r="D7" s="45"/>
      <c r="E7" s="44"/>
      <c r="F7" s="46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6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6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8"/>
    </row>
    <row r="8" spans="1:41" ht="15.75" customHeight="1" x14ac:dyDescent="0.25">
      <c r="A8" s="3"/>
      <c r="B8" s="23" t="s">
        <v>32</v>
      </c>
      <c r="C8" s="71">
        <v>140000</v>
      </c>
      <c r="D8" s="71">
        <v>140000</v>
      </c>
      <c r="E8" s="71">
        <v>140000</v>
      </c>
      <c r="F8" s="51">
        <f t="shared" ref="F8:F22" si="0">C8</f>
        <v>140000</v>
      </c>
      <c r="G8" s="52">
        <f t="shared" ref="G8:Q8" si="1">F8</f>
        <v>140000</v>
      </c>
      <c r="H8" s="52">
        <f t="shared" si="1"/>
        <v>140000</v>
      </c>
      <c r="I8" s="52">
        <f t="shared" si="1"/>
        <v>140000</v>
      </c>
      <c r="J8" s="52">
        <f t="shared" si="1"/>
        <v>140000</v>
      </c>
      <c r="K8" s="52">
        <f t="shared" si="1"/>
        <v>140000</v>
      </c>
      <c r="L8" s="52">
        <f t="shared" si="1"/>
        <v>140000</v>
      </c>
      <c r="M8" s="52">
        <f t="shared" si="1"/>
        <v>140000</v>
      </c>
      <c r="N8" s="52">
        <f t="shared" si="1"/>
        <v>140000</v>
      </c>
      <c r="O8" s="52">
        <f t="shared" si="1"/>
        <v>140000</v>
      </c>
      <c r="P8" s="52">
        <f t="shared" si="1"/>
        <v>140000</v>
      </c>
      <c r="Q8" s="53">
        <f t="shared" si="1"/>
        <v>140000</v>
      </c>
      <c r="R8" s="52">
        <f t="shared" ref="R8:R22" si="2">D8</f>
        <v>140000</v>
      </c>
      <c r="S8" s="52">
        <f t="shared" ref="S8:AC8" si="3">R8</f>
        <v>140000</v>
      </c>
      <c r="T8" s="52">
        <f t="shared" si="3"/>
        <v>140000</v>
      </c>
      <c r="U8" s="52">
        <f t="shared" si="3"/>
        <v>140000</v>
      </c>
      <c r="V8" s="52">
        <f t="shared" si="3"/>
        <v>140000</v>
      </c>
      <c r="W8" s="52">
        <f t="shared" si="3"/>
        <v>140000</v>
      </c>
      <c r="X8" s="52">
        <f t="shared" si="3"/>
        <v>140000</v>
      </c>
      <c r="Y8" s="52">
        <f t="shared" si="3"/>
        <v>140000</v>
      </c>
      <c r="Z8" s="52">
        <f t="shared" si="3"/>
        <v>140000</v>
      </c>
      <c r="AA8" s="52">
        <f t="shared" si="3"/>
        <v>140000</v>
      </c>
      <c r="AB8" s="52">
        <f t="shared" si="3"/>
        <v>140000</v>
      </c>
      <c r="AC8" s="52">
        <f t="shared" si="3"/>
        <v>140000</v>
      </c>
      <c r="AD8" s="51">
        <f t="shared" ref="AD8:AD22" si="4">E8</f>
        <v>140000</v>
      </c>
      <c r="AE8" s="52">
        <f t="shared" ref="AE8:AO8" si="5">AD8</f>
        <v>140000</v>
      </c>
      <c r="AF8" s="52">
        <f t="shared" si="5"/>
        <v>140000</v>
      </c>
      <c r="AG8" s="52">
        <f t="shared" si="5"/>
        <v>140000</v>
      </c>
      <c r="AH8" s="52">
        <f t="shared" si="5"/>
        <v>140000</v>
      </c>
      <c r="AI8" s="52">
        <f t="shared" si="5"/>
        <v>140000</v>
      </c>
      <c r="AJ8" s="52">
        <f t="shared" si="5"/>
        <v>140000</v>
      </c>
      <c r="AK8" s="52">
        <f t="shared" si="5"/>
        <v>140000</v>
      </c>
      <c r="AL8" s="52">
        <f t="shared" si="5"/>
        <v>140000</v>
      </c>
      <c r="AM8" s="52">
        <f t="shared" si="5"/>
        <v>140000</v>
      </c>
      <c r="AN8" s="52">
        <f t="shared" si="5"/>
        <v>140000</v>
      </c>
      <c r="AO8" s="53">
        <f t="shared" si="5"/>
        <v>140000</v>
      </c>
    </row>
    <row r="9" spans="1:41" ht="15.75" customHeight="1" x14ac:dyDescent="0.25">
      <c r="A9" s="3"/>
      <c r="B9" s="15" t="s">
        <v>33</v>
      </c>
      <c r="C9" s="50">
        <v>80000</v>
      </c>
      <c r="D9" s="50">
        <v>80000</v>
      </c>
      <c r="E9" s="50">
        <v>80000</v>
      </c>
      <c r="F9" s="51">
        <f t="shared" si="0"/>
        <v>80000</v>
      </c>
      <c r="G9" s="52">
        <f t="shared" ref="G9:Q9" si="6">F9</f>
        <v>80000</v>
      </c>
      <c r="H9" s="52">
        <f t="shared" si="6"/>
        <v>80000</v>
      </c>
      <c r="I9" s="52">
        <f t="shared" si="6"/>
        <v>80000</v>
      </c>
      <c r="J9" s="52">
        <f t="shared" si="6"/>
        <v>80000</v>
      </c>
      <c r="K9" s="52">
        <f t="shared" si="6"/>
        <v>80000</v>
      </c>
      <c r="L9" s="52">
        <f t="shared" si="6"/>
        <v>80000</v>
      </c>
      <c r="M9" s="52">
        <f t="shared" si="6"/>
        <v>80000</v>
      </c>
      <c r="N9" s="52">
        <f t="shared" si="6"/>
        <v>80000</v>
      </c>
      <c r="O9" s="52">
        <f t="shared" si="6"/>
        <v>80000</v>
      </c>
      <c r="P9" s="52">
        <f t="shared" si="6"/>
        <v>80000</v>
      </c>
      <c r="Q9" s="53">
        <f t="shared" si="6"/>
        <v>80000</v>
      </c>
      <c r="R9" s="52">
        <f t="shared" si="2"/>
        <v>80000</v>
      </c>
      <c r="S9" s="52">
        <f t="shared" ref="S9:AC9" si="7">R9</f>
        <v>80000</v>
      </c>
      <c r="T9" s="52">
        <f t="shared" si="7"/>
        <v>80000</v>
      </c>
      <c r="U9" s="52">
        <f t="shared" si="7"/>
        <v>80000</v>
      </c>
      <c r="V9" s="52">
        <f t="shared" si="7"/>
        <v>80000</v>
      </c>
      <c r="W9" s="52">
        <f t="shared" si="7"/>
        <v>80000</v>
      </c>
      <c r="X9" s="52">
        <f t="shared" si="7"/>
        <v>80000</v>
      </c>
      <c r="Y9" s="52">
        <f t="shared" si="7"/>
        <v>80000</v>
      </c>
      <c r="Z9" s="52">
        <f t="shared" si="7"/>
        <v>80000</v>
      </c>
      <c r="AA9" s="52">
        <f t="shared" si="7"/>
        <v>80000</v>
      </c>
      <c r="AB9" s="52">
        <f t="shared" si="7"/>
        <v>80000</v>
      </c>
      <c r="AC9" s="52">
        <f t="shared" si="7"/>
        <v>80000</v>
      </c>
      <c r="AD9" s="51">
        <f t="shared" si="4"/>
        <v>80000</v>
      </c>
      <c r="AE9" s="52">
        <f t="shared" ref="AE9:AO9" si="8">AD9</f>
        <v>80000</v>
      </c>
      <c r="AF9" s="52">
        <f t="shared" si="8"/>
        <v>80000</v>
      </c>
      <c r="AG9" s="52">
        <f t="shared" si="8"/>
        <v>80000</v>
      </c>
      <c r="AH9" s="52">
        <f t="shared" si="8"/>
        <v>80000</v>
      </c>
      <c r="AI9" s="52">
        <f t="shared" si="8"/>
        <v>80000</v>
      </c>
      <c r="AJ9" s="52">
        <f t="shared" si="8"/>
        <v>80000</v>
      </c>
      <c r="AK9" s="52">
        <f t="shared" si="8"/>
        <v>80000</v>
      </c>
      <c r="AL9" s="52">
        <f t="shared" si="8"/>
        <v>80000</v>
      </c>
      <c r="AM9" s="52">
        <f t="shared" si="8"/>
        <v>80000</v>
      </c>
      <c r="AN9" s="52">
        <f t="shared" si="8"/>
        <v>80000</v>
      </c>
      <c r="AO9" s="53">
        <f t="shared" si="8"/>
        <v>80000</v>
      </c>
    </row>
    <row r="10" spans="1:41" ht="15.75" customHeight="1" x14ac:dyDescent="0.25">
      <c r="A10" s="3"/>
      <c r="B10" s="15" t="s">
        <v>34</v>
      </c>
      <c r="C10" s="50">
        <v>80000</v>
      </c>
      <c r="D10" s="50">
        <v>80000</v>
      </c>
      <c r="E10" s="50">
        <v>80000</v>
      </c>
      <c r="F10" s="51">
        <f t="shared" si="0"/>
        <v>80000</v>
      </c>
      <c r="G10" s="52">
        <f t="shared" ref="G10:Q10" si="9">F10</f>
        <v>80000</v>
      </c>
      <c r="H10" s="52">
        <f t="shared" si="9"/>
        <v>80000</v>
      </c>
      <c r="I10" s="52">
        <f t="shared" si="9"/>
        <v>80000</v>
      </c>
      <c r="J10" s="52">
        <f t="shared" si="9"/>
        <v>80000</v>
      </c>
      <c r="K10" s="52">
        <f t="shared" si="9"/>
        <v>80000</v>
      </c>
      <c r="L10" s="52">
        <f t="shared" si="9"/>
        <v>80000</v>
      </c>
      <c r="M10" s="52">
        <f t="shared" si="9"/>
        <v>80000</v>
      </c>
      <c r="N10" s="52">
        <f t="shared" si="9"/>
        <v>80000</v>
      </c>
      <c r="O10" s="52">
        <f t="shared" si="9"/>
        <v>80000</v>
      </c>
      <c r="P10" s="52">
        <f t="shared" si="9"/>
        <v>80000</v>
      </c>
      <c r="Q10" s="53">
        <f t="shared" si="9"/>
        <v>80000</v>
      </c>
      <c r="R10" s="52">
        <f t="shared" si="2"/>
        <v>80000</v>
      </c>
      <c r="S10" s="52">
        <f t="shared" ref="S10:AC10" si="10">R10</f>
        <v>80000</v>
      </c>
      <c r="T10" s="52">
        <f t="shared" si="10"/>
        <v>80000</v>
      </c>
      <c r="U10" s="52">
        <f t="shared" si="10"/>
        <v>80000</v>
      </c>
      <c r="V10" s="52">
        <f t="shared" si="10"/>
        <v>80000</v>
      </c>
      <c r="W10" s="52">
        <f t="shared" si="10"/>
        <v>80000</v>
      </c>
      <c r="X10" s="52">
        <f t="shared" si="10"/>
        <v>80000</v>
      </c>
      <c r="Y10" s="52">
        <f t="shared" si="10"/>
        <v>80000</v>
      </c>
      <c r="Z10" s="52">
        <f t="shared" si="10"/>
        <v>80000</v>
      </c>
      <c r="AA10" s="52">
        <f t="shared" si="10"/>
        <v>80000</v>
      </c>
      <c r="AB10" s="52">
        <f t="shared" si="10"/>
        <v>80000</v>
      </c>
      <c r="AC10" s="52">
        <f t="shared" si="10"/>
        <v>80000</v>
      </c>
      <c r="AD10" s="51">
        <f t="shared" si="4"/>
        <v>80000</v>
      </c>
      <c r="AE10" s="52">
        <f t="shared" ref="AE10:AO10" si="11">AD10</f>
        <v>80000</v>
      </c>
      <c r="AF10" s="52">
        <f t="shared" si="11"/>
        <v>80000</v>
      </c>
      <c r="AG10" s="52">
        <f t="shared" si="11"/>
        <v>80000</v>
      </c>
      <c r="AH10" s="52">
        <f t="shared" si="11"/>
        <v>80000</v>
      </c>
      <c r="AI10" s="52">
        <f t="shared" si="11"/>
        <v>80000</v>
      </c>
      <c r="AJ10" s="52">
        <f t="shared" si="11"/>
        <v>80000</v>
      </c>
      <c r="AK10" s="52">
        <f t="shared" si="11"/>
        <v>80000</v>
      </c>
      <c r="AL10" s="52">
        <f t="shared" si="11"/>
        <v>80000</v>
      </c>
      <c r="AM10" s="52">
        <f t="shared" si="11"/>
        <v>80000</v>
      </c>
      <c r="AN10" s="52">
        <f t="shared" si="11"/>
        <v>80000</v>
      </c>
      <c r="AO10" s="53">
        <f t="shared" si="11"/>
        <v>80000</v>
      </c>
    </row>
    <row r="11" spans="1:41" ht="15.75" customHeight="1" x14ac:dyDescent="0.25">
      <c r="A11" s="3"/>
      <c r="B11" s="15" t="s">
        <v>35</v>
      </c>
      <c r="C11" s="71">
        <v>10000</v>
      </c>
      <c r="D11" s="71">
        <v>10000</v>
      </c>
      <c r="E11" s="71">
        <v>10000</v>
      </c>
      <c r="F11" s="51">
        <f t="shared" si="0"/>
        <v>10000</v>
      </c>
      <c r="G11" s="52">
        <f t="shared" ref="G11:Q11" si="12">F11</f>
        <v>10000</v>
      </c>
      <c r="H11" s="52">
        <f t="shared" si="12"/>
        <v>10000</v>
      </c>
      <c r="I11" s="52">
        <f t="shared" si="12"/>
        <v>10000</v>
      </c>
      <c r="J11" s="52">
        <f t="shared" si="12"/>
        <v>10000</v>
      </c>
      <c r="K11" s="52">
        <f t="shared" si="12"/>
        <v>10000</v>
      </c>
      <c r="L11" s="52">
        <f t="shared" si="12"/>
        <v>10000</v>
      </c>
      <c r="M11" s="52">
        <f t="shared" si="12"/>
        <v>10000</v>
      </c>
      <c r="N11" s="52">
        <f t="shared" si="12"/>
        <v>10000</v>
      </c>
      <c r="O11" s="52">
        <f t="shared" si="12"/>
        <v>10000</v>
      </c>
      <c r="P11" s="52">
        <f t="shared" si="12"/>
        <v>10000</v>
      </c>
      <c r="Q11" s="53">
        <f t="shared" si="12"/>
        <v>10000</v>
      </c>
      <c r="R11" s="52">
        <f t="shared" si="2"/>
        <v>10000</v>
      </c>
      <c r="S11" s="52">
        <f t="shared" ref="S11:AC11" si="13">R11</f>
        <v>10000</v>
      </c>
      <c r="T11" s="52">
        <f t="shared" si="13"/>
        <v>10000</v>
      </c>
      <c r="U11" s="52">
        <f t="shared" si="13"/>
        <v>10000</v>
      </c>
      <c r="V11" s="52">
        <f t="shared" si="13"/>
        <v>10000</v>
      </c>
      <c r="W11" s="52">
        <f t="shared" si="13"/>
        <v>10000</v>
      </c>
      <c r="X11" s="52">
        <f t="shared" si="13"/>
        <v>10000</v>
      </c>
      <c r="Y11" s="52">
        <f t="shared" si="13"/>
        <v>10000</v>
      </c>
      <c r="Z11" s="52">
        <f t="shared" si="13"/>
        <v>10000</v>
      </c>
      <c r="AA11" s="52">
        <f t="shared" si="13"/>
        <v>10000</v>
      </c>
      <c r="AB11" s="52">
        <f t="shared" si="13"/>
        <v>10000</v>
      </c>
      <c r="AC11" s="52">
        <f t="shared" si="13"/>
        <v>10000</v>
      </c>
      <c r="AD11" s="51">
        <f t="shared" si="4"/>
        <v>10000</v>
      </c>
      <c r="AE11" s="52">
        <f t="shared" ref="AE11:AO11" si="14">AD11</f>
        <v>10000</v>
      </c>
      <c r="AF11" s="52">
        <f t="shared" si="14"/>
        <v>10000</v>
      </c>
      <c r="AG11" s="52">
        <f t="shared" si="14"/>
        <v>10000</v>
      </c>
      <c r="AH11" s="52">
        <f t="shared" si="14"/>
        <v>10000</v>
      </c>
      <c r="AI11" s="52">
        <f t="shared" si="14"/>
        <v>10000</v>
      </c>
      <c r="AJ11" s="52">
        <f t="shared" si="14"/>
        <v>10000</v>
      </c>
      <c r="AK11" s="52">
        <f t="shared" si="14"/>
        <v>10000</v>
      </c>
      <c r="AL11" s="52">
        <f t="shared" si="14"/>
        <v>10000</v>
      </c>
      <c r="AM11" s="52">
        <f t="shared" si="14"/>
        <v>10000</v>
      </c>
      <c r="AN11" s="52">
        <f t="shared" si="14"/>
        <v>10000</v>
      </c>
      <c r="AO11" s="53">
        <f t="shared" si="14"/>
        <v>10000</v>
      </c>
    </row>
    <row r="12" spans="1:41" ht="15.75" customHeight="1" x14ac:dyDescent="0.25">
      <c r="A12" s="3"/>
      <c r="B12" s="15" t="s">
        <v>36</v>
      </c>
      <c r="C12" s="50">
        <v>30000</v>
      </c>
      <c r="D12" s="50">
        <v>20000</v>
      </c>
      <c r="E12" s="50">
        <v>15000</v>
      </c>
      <c r="F12" s="51">
        <f t="shared" si="0"/>
        <v>30000</v>
      </c>
      <c r="G12" s="52">
        <f t="shared" ref="G12:Q12" si="15">F12</f>
        <v>30000</v>
      </c>
      <c r="H12" s="52">
        <f t="shared" si="15"/>
        <v>30000</v>
      </c>
      <c r="I12" s="52">
        <f t="shared" si="15"/>
        <v>30000</v>
      </c>
      <c r="J12" s="52">
        <f t="shared" si="15"/>
        <v>30000</v>
      </c>
      <c r="K12" s="52">
        <f t="shared" si="15"/>
        <v>30000</v>
      </c>
      <c r="L12" s="52">
        <f t="shared" si="15"/>
        <v>30000</v>
      </c>
      <c r="M12" s="52">
        <f t="shared" si="15"/>
        <v>30000</v>
      </c>
      <c r="N12" s="52">
        <f t="shared" si="15"/>
        <v>30000</v>
      </c>
      <c r="O12" s="52">
        <f t="shared" si="15"/>
        <v>30000</v>
      </c>
      <c r="P12" s="52">
        <f t="shared" si="15"/>
        <v>30000</v>
      </c>
      <c r="Q12" s="53">
        <f t="shared" si="15"/>
        <v>30000</v>
      </c>
      <c r="R12" s="52">
        <f t="shared" si="2"/>
        <v>20000</v>
      </c>
      <c r="S12" s="52">
        <f t="shared" ref="S12:AC12" si="16">R12</f>
        <v>20000</v>
      </c>
      <c r="T12" s="52">
        <f t="shared" si="16"/>
        <v>20000</v>
      </c>
      <c r="U12" s="52">
        <f t="shared" si="16"/>
        <v>20000</v>
      </c>
      <c r="V12" s="52">
        <f t="shared" si="16"/>
        <v>20000</v>
      </c>
      <c r="W12" s="52">
        <f t="shared" si="16"/>
        <v>20000</v>
      </c>
      <c r="X12" s="52">
        <f t="shared" si="16"/>
        <v>20000</v>
      </c>
      <c r="Y12" s="52">
        <f t="shared" si="16"/>
        <v>20000</v>
      </c>
      <c r="Z12" s="52">
        <f t="shared" si="16"/>
        <v>20000</v>
      </c>
      <c r="AA12" s="52">
        <f t="shared" si="16"/>
        <v>20000</v>
      </c>
      <c r="AB12" s="52">
        <f t="shared" si="16"/>
        <v>20000</v>
      </c>
      <c r="AC12" s="52">
        <f t="shared" si="16"/>
        <v>20000</v>
      </c>
      <c r="AD12" s="51">
        <f t="shared" si="4"/>
        <v>15000</v>
      </c>
      <c r="AE12" s="52">
        <f t="shared" ref="AE12:AO12" si="17">AD12</f>
        <v>15000</v>
      </c>
      <c r="AF12" s="52">
        <f t="shared" si="17"/>
        <v>15000</v>
      </c>
      <c r="AG12" s="52">
        <f t="shared" si="17"/>
        <v>15000</v>
      </c>
      <c r="AH12" s="52">
        <f t="shared" si="17"/>
        <v>15000</v>
      </c>
      <c r="AI12" s="52">
        <f t="shared" si="17"/>
        <v>15000</v>
      </c>
      <c r="AJ12" s="52">
        <f t="shared" si="17"/>
        <v>15000</v>
      </c>
      <c r="AK12" s="52">
        <f t="shared" si="17"/>
        <v>15000</v>
      </c>
      <c r="AL12" s="52">
        <f t="shared" si="17"/>
        <v>15000</v>
      </c>
      <c r="AM12" s="52">
        <f t="shared" si="17"/>
        <v>15000</v>
      </c>
      <c r="AN12" s="52">
        <f t="shared" si="17"/>
        <v>15000</v>
      </c>
      <c r="AO12" s="53">
        <f t="shared" si="17"/>
        <v>15000</v>
      </c>
    </row>
    <row r="13" spans="1:41" ht="15.75" customHeight="1" x14ac:dyDescent="0.25">
      <c r="A13" s="3"/>
      <c r="B13" s="72" t="s">
        <v>38</v>
      </c>
      <c r="C13" s="50">
        <v>20000</v>
      </c>
      <c r="D13" s="50">
        <v>20000</v>
      </c>
      <c r="E13" s="50">
        <v>20000</v>
      </c>
      <c r="F13" s="51">
        <f t="shared" si="0"/>
        <v>20000</v>
      </c>
      <c r="G13" s="52">
        <f t="shared" ref="G13:Q13" si="18">F13</f>
        <v>20000</v>
      </c>
      <c r="H13" s="52">
        <f t="shared" si="18"/>
        <v>20000</v>
      </c>
      <c r="I13" s="52">
        <f t="shared" si="18"/>
        <v>20000</v>
      </c>
      <c r="J13" s="52">
        <f t="shared" si="18"/>
        <v>20000</v>
      </c>
      <c r="K13" s="52">
        <f t="shared" si="18"/>
        <v>20000</v>
      </c>
      <c r="L13" s="52">
        <f t="shared" si="18"/>
        <v>20000</v>
      </c>
      <c r="M13" s="52">
        <f t="shared" si="18"/>
        <v>20000</v>
      </c>
      <c r="N13" s="52">
        <f t="shared" si="18"/>
        <v>20000</v>
      </c>
      <c r="O13" s="52">
        <f t="shared" si="18"/>
        <v>20000</v>
      </c>
      <c r="P13" s="52">
        <f t="shared" si="18"/>
        <v>20000</v>
      </c>
      <c r="Q13" s="53">
        <f t="shared" si="18"/>
        <v>20000</v>
      </c>
      <c r="R13" s="52">
        <f t="shared" si="2"/>
        <v>20000</v>
      </c>
      <c r="S13" s="52">
        <f t="shared" ref="S13:AC13" si="19">R13</f>
        <v>20000</v>
      </c>
      <c r="T13" s="52">
        <f t="shared" si="19"/>
        <v>20000</v>
      </c>
      <c r="U13" s="52">
        <f t="shared" si="19"/>
        <v>20000</v>
      </c>
      <c r="V13" s="52">
        <f t="shared" si="19"/>
        <v>20000</v>
      </c>
      <c r="W13" s="52">
        <f t="shared" si="19"/>
        <v>20000</v>
      </c>
      <c r="X13" s="52">
        <f t="shared" si="19"/>
        <v>20000</v>
      </c>
      <c r="Y13" s="52">
        <f t="shared" si="19"/>
        <v>20000</v>
      </c>
      <c r="Z13" s="52">
        <f t="shared" si="19"/>
        <v>20000</v>
      </c>
      <c r="AA13" s="52">
        <f t="shared" si="19"/>
        <v>20000</v>
      </c>
      <c r="AB13" s="52">
        <f t="shared" si="19"/>
        <v>20000</v>
      </c>
      <c r="AC13" s="52">
        <f t="shared" si="19"/>
        <v>20000</v>
      </c>
      <c r="AD13" s="51">
        <f t="shared" si="4"/>
        <v>20000</v>
      </c>
      <c r="AE13" s="52">
        <f t="shared" ref="AE13:AO13" si="20">AD13</f>
        <v>20000</v>
      </c>
      <c r="AF13" s="52">
        <f t="shared" si="20"/>
        <v>20000</v>
      </c>
      <c r="AG13" s="52">
        <f t="shared" si="20"/>
        <v>20000</v>
      </c>
      <c r="AH13" s="52">
        <f t="shared" si="20"/>
        <v>20000</v>
      </c>
      <c r="AI13" s="52">
        <f t="shared" si="20"/>
        <v>20000</v>
      </c>
      <c r="AJ13" s="52">
        <f t="shared" si="20"/>
        <v>20000</v>
      </c>
      <c r="AK13" s="52">
        <f t="shared" si="20"/>
        <v>20000</v>
      </c>
      <c r="AL13" s="52">
        <f t="shared" si="20"/>
        <v>20000</v>
      </c>
      <c r="AM13" s="52">
        <f t="shared" si="20"/>
        <v>20000</v>
      </c>
      <c r="AN13" s="52">
        <f t="shared" si="20"/>
        <v>20000</v>
      </c>
      <c r="AO13" s="53">
        <f t="shared" si="20"/>
        <v>20000</v>
      </c>
    </row>
    <row r="14" spans="1:41" ht="15.75" customHeight="1" x14ac:dyDescent="0.25">
      <c r="A14" s="3"/>
      <c r="B14" s="72" t="s">
        <v>60</v>
      </c>
      <c r="C14" s="50">
        <v>11117</v>
      </c>
      <c r="D14" s="50">
        <v>13897</v>
      </c>
      <c r="E14" s="50">
        <v>17275</v>
      </c>
      <c r="F14" s="51">
        <f t="shared" si="0"/>
        <v>11117</v>
      </c>
      <c r="G14" s="52">
        <f t="shared" ref="G14:Q14" si="21">F14</f>
        <v>11117</v>
      </c>
      <c r="H14" s="52">
        <f t="shared" si="21"/>
        <v>11117</v>
      </c>
      <c r="I14" s="52">
        <f t="shared" si="21"/>
        <v>11117</v>
      </c>
      <c r="J14" s="52">
        <f t="shared" si="21"/>
        <v>11117</v>
      </c>
      <c r="K14" s="52">
        <f t="shared" si="21"/>
        <v>11117</v>
      </c>
      <c r="L14" s="52">
        <f t="shared" si="21"/>
        <v>11117</v>
      </c>
      <c r="M14" s="52">
        <f t="shared" si="21"/>
        <v>11117</v>
      </c>
      <c r="N14" s="52">
        <f t="shared" si="21"/>
        <v>11117</v>
      </c>
      <c r="O14" s="52">
        <f t="shared" si="21"/>
        <v>11117</v>
      </c>
      <c r="P14" s="52">
        <f t="shared" si="21"/>
        <v>11117</v>
      </c>
      <c r="Q14" s="53">
        <f t="shared" si="21"/>
        <v>11117</v>
      </c>
      <c r="R14" s="52">
        <f t="shared" si="2"/>
        <v>13897</v>
      </c>
      <c r="S14" s="52">
        <f t="shared" ref="S14:AC14" si="22">R14</f>
        <v>13897</v>
      </c>
      <c r="T14" s="52">
        <f t="shared" si="22"/>
        <v>13897</v>
      </c>
      <c r="U14" s="52">
        <f t="shared" si="22"/>
        <v>13897</v>
      </c>
      <c r="V14" s="52">
        <f t="shared" si="22"/>
        <v>13897</v>
      </c>
      <c r="W14" s="52">
        <f t="shared" si="22"/>
        <v>13897</v>
      </c>
      <c r="X14" s="52">
        <f t="shared" si="22"/>
        <v>13897</v>
      </c>
      <c r="Y14" s="52">
        <f t="shared" si="22"/>
        <v>13897</v>
      </c>
      <c r="Z14" s="52">
        <f t="shared" si="22"/>
        <v>13897</v>
      </c>
      <c r="AA14" s="52">
        <f t="shared" si="22"/>
        <v>13897</v>
      </c>
      <c r="AB14" s="52">
        <f t="shared" si="22"/>
        <v>13897</v>
      </c>
      <c r="AC14" s="52">
        <f t="shared" si="22"/>
        <v>13897</v>
      </c>
      <c r="AD14" s="51">
        <f t="shared" si="4"/>
        <v>17275</v>
      </c>
      <c r="AE14" s="52">
        <f t="shared" ref="AE14:AO14" si="23">AD14</f>
        <v>17275</v>
      </c>
      <c r="AF14" s="52">
        <f t="shared" si="23"/>
        <v>17275</v>
      </c>
      <c r="AG14" s="52">
        <f t="shared" si="23"/>
        <v>17275</v>
      </c>
      <c r="AH14" s="52">
        <f t="shared" si="23"/>
        <v>17275</v>
      </c>
      <c r="AI14" s="52">
        <f t="shared" si="23"/>
        <v>17275</v>
      </c>
      <c r="AJ14" s="52">
        <f t="shared" si="23"/>
        <v>17275</v>
      </c>
      <c r="AK14" s="52">
        <f t="shared" si="23"/>
        <v>17275</v>
      </c>
      <c r="AL14" s="52">
        <f t="shared" si="23"/>
        <v>17275</v>
      </c>
      <c r="AM14" s="52">
        <f t="shared" si="23"/>
        <v>17275</v>
      </c>
      <c r="AN14" s="52">
        <f t="shared" si="23"/>
        <v>17275</v>
      </c>
      <c r="AO14" s="53">
        <f t="shared" si="23"/>
        <v>17275</v>
      </c>
    </row>
    <row r="15" spans="1:41" ht="15.75" customHeight="1" x14ac:dyDescent="0.25">
      <c r="A15" s="3"/>
      <c r="B15" s="72" t="s">
        <v>61</v>
      </c>
      <c r="C15" s="50">
        <v>75529</v>
      </c>
      <c r="D15" s="50">
        <v>83082</v>
      </c>
      <c r="E15" s="50">
        <v>91391</v>
      </c>
      <c r="F15" s="51">
        <f t="shared" si="0"/>
        <v>75529</v>
      </c>
      <c r="G15" s="52">
        <f t="shared" ref="G15:Q15" si="24">F15</f>
        <v>75529</v>
      </c>
      <c r="H15" s="52">
        <f t="shared" si="24"/>
        <v>75529</v>
      </c>
      <c r="I15" s="52">
        <f t="shared" si="24"/>
        <v>75529</v>
      </c>
      <c r="J15" s="52">
        <f t="shared" si="24"/>
        <v>75529</v>
      </c>
      <c r="K15" s="52">
        <f t="shared" si="24"/>
        <v>75529</v>
      </c>
      <c r="L15" s="52">
        <f t="shared" si="24"/>
        <v>75529</v>
      </c>
      <c r="M15" s="52">
        <f t="shared" si="24"/>
        <v>75529</v>
      </c>
      <c r="N15" s="52">
        <f t="shared" si="24"/>
        <v>75529</v>
      </c>
      <c r="O15" s="52">
        <f t="shared" si="24"/>
        <v>75529</v>
      </c>
      <c r="P15" s="52">
        <f t="shared" si="24"/>
        <v>75529</v>
      </c>
      <c r="Q15" s="53">
        <f t="shared" si="24"/>
        <v>75529</v>
      </c>
      <c r="R15" s="52">
        <f t="shared" si="2"/>
        <v>83082</v>
      </c>
      <c r="S15" s="52">
        <f t="shared" ref="S15:AC15" si="25">R15</f>
        <v>83082</v>
      </c>
      <c r="T15" s="52">
        <f t="shared" si="25"/>
        <v>83082</v>
      </c>
      <c r="U15" s="52">
        <f t="shared" si="25"/>
        <v>83082</v>
      </c>
      <c r="V15" s="52">
        <f t="shared" si="25"/>
        <v>83082</v>
      </c>
      <c r="W15" s="52">
        <f t="shared" si="25"/>
        <v>83082</v>
      </c>
      <c r="X15" s="52">
        <f t="shared" si="25"/>
        <v>83082</v>
      </c>
      <c r="Y15" s="52">
        <f t="shared" si="25"/>
        <v>83082</v>
      </c>
      <c r="Z15" s="52">
        <f t="shared" si="25"/>
        <v>83082</v>
      </c>
      <c r="AA15" s="52">
        <f t="shared" si="25"/>
        <v>83082</v>
      </c>
      <c r="AB15" s="52">
        <f t="shared" si="25"/>
        <v>83082</v>
      </c>
      <c r="AC15" s="52">
        <f t="shared" si="25"/>
        <v>83082</v>
      </c>
      <c r="AD15" s="51">
        <f t="shared" si="4"/>
        <v>91391</v>
      </c>
      <c r="AE15" s="52">
        <f t="shared" ref="AE15:AO15" si="26">AD15</f>
        <v>91391</v>
      </c>
      <c r="AF15" s="52">
        <f t="shared" si="26"/>
        <v>91391</v>
      </c>
      <c r="AG15" s="52">
        <f t="shared" si="26"/>
        <v>91391</v>
      </c>
      <c r="AH15" s="52">
        <f t="shared" si="26"/>
        <v>91391</v>
      </c>
      <c r="AI15" s="52">
        <f t="shared" si="26"/>
        <v>91391</v>
      </c>
      <c r="AJ15" s="52">
        <f t="shared" si="26"/>
        <v>91391</v>
      </c>
      <c r="AK15" s="52">
        <f t="shared" si="26"/>
        <v>91391</v>
      </c>
      <c r="AL15" s="52">
        <f t="shared" si="26"/>
        <v>91391</v>
      </c>
      <c r="AM15" s="52">
        <f t="shared" si="26"/>
        <v>91391</v>
      </c>
      <c r="AN15" s="52">
        <f t="shared" si="26"/>
        <v>91391</v>
      </c>
      <c r="AO15" s="53">
        <f t="shared" si="26"/>
        <v>91391</v>
      </c>
    </row>
    <row r="16" spans="1:41" ht="15.75" customHeight="1" x14ac:dyDescent="0.25">
      <c r="A16" s="3"/>
      <c r="B16" s="72" t="s">
        <v>62</v>
      </c>
      <c r="C16" s="50">
        <v>106010</v>
      </c>
      <c r="D16" s="50">
        <v>121912</v>
      </c>
      <c r="E16" s="50">
        <v>140199</v>
      </c>
      <c r="F16" s="51">
        <f t="shared" si="0"/>
        <v>106010</v>
      </c>
      <c r="G16" s="52">
        <f t="shared" ref="G16:Q16" si="27">F16</f>
        <v>106010</v>
      </c>
      <c r="H16" s="52">
        <f t="shared" si="27"/>
        <v>106010</v>
      </c>
      <c r="I16" s="52">
        <f t="shared" si="27"/>
        <v>106010</v>
      </c>
      <c r="J16" s="52">
        <f t="shared" si="27"/>
        <v>106010</v>
      </c>
      <c r="K16" s="52">
        <f t="shared" si="27"/>
        <v>106010</v>
      </c>
      <c r="L16" s="52">
        <f t="shared" si="27"/>
        <v>106010</v>
      </c>
      <c r="M16" s="52">
        <f t="shared" si="27"/>
        <v>106010</v>
      </c>
      <c r="N16" s="52">
        <f t="shared" si="27"/>
        <v>106010</v>
      </c>
      <c r="O16" s="52">
        <f t="shared" si="27"/>
        <v>106010</v>
      </c>
      <c r="P16" s="52">
        <f t="shared" si="27"/>
        <v>106010</v>
      </c>
      <c r="Q16" s="53">
        <f t="shared" si="27"/>
        <v>106010</v>
      </c>
      <c r="R16" s="52">
        <f t="shared" si="2"/>
        <v>121912</v>
      </c>
      <c r="S16" s="52">
        <f t="shared" ref="S16:AC16" si="28">R16</f>
        <v>121912</v>
      </c>
      <c r="T16" s="52">
        <f t="shared" si="28"/>
        <v>121912</v>
      </c>
      <c r="U16" s="52">
        <f t="shared" si="28"/>
        <v>121912</v>
      </c>
      <c r="V16" s="52">
        <f t="shared" si="28"/>
        <v>121912</v>
      </c>
      <c r="W16" s="52">
        <f t="shared" si="28"/>
        <v>121912</v>
      </c>
      <c r="X16" s="52">
        <f t="shared" si="28"/>
        <v>121912</v>
      </c>
      <c r="Y16" s="52">
        <f t="shared" si="28"/>
        <v>121912</v>
      </c>
      <c r="Z16" s="52">
        <f t="shared" si="28"/>
        <v>121912</v>
      </c>
      <c r="AA16" s="52">
        <f t="shared" si="28"/>
        <v>121912</v>
      </c>
      <c r="AB16" s="52">
        <f t="shared" si="28"/>
        <v>121912</v>
      </c>
      <c r="AC16" s="52">
        <f t="shared" si="28"/>
        <v>121912</v>
      </c>
      <c r="AD16" s="51">
        <f t="shared" si="4"/>
        <v>140199</v>
      </c>
      <c r="AE16" s="52">
        <f t="shared" ref="AE16:AO16" si="29">AD16</f>
        <v>140199</v>
      </c>
      <c r="AF16" s="52">
        <f t="shared" si="29"/>
        <v>140199</v>
      </c>
      <c r="AG16" s="52">
        <f t="shared" si="29"/>
        <v>140199</v>
      </c>
      <c r="AH16" s="52">
        <f t="shared" si="29"/>
        <v>140199</v>
      </c>
      <c r="AI16" s="52">
        <f t="shared" si="29"/>
        <v>140199</v>
      </c>
      <c r="AJ16" s="52">
        <f t="shared" si="29"/>
        <v>140199</v>
      </c>
      <c r="AK16" s="52">
        <f t="shared" si="29"/>
        <v>140199</v>
      </c>
      <c r="AL16" s="52">
        <f t="shared" si="29"/>
        <v>140199</v>
      </c>
      <c r="AM16" s="52">
        <f t="shared" si="29"/>
        <v>140199</v>
      </c>
      <c r="AN16" s="52">
        <f t="shared" si="29"/>
        <v>140199</v>
      </c>
      <c r="AO16" s="53">
        <f t="shared" si="29"/>
        <v>140199</v>
      </c>
    </row>
    <row r="17" spans="1:41" ht="15.75" customHeight="1" x14ac:dyDescent="0.25">
      <c r="A17" s="3"/>
      <c r="B17" s="72" t="s">
        <v>63</v>
      </c>
      <c r="C17" s="50">
        <v>129504</v>
      </c>
      <c r="D17" s="50">
        <v>148930</v>
      </c>
      <c r="E17" s="50">
        <v>172420</v>
      </c>
      <c r="F17" s="51">
        <f t="shared" si="0"/>
        <v>129504</v>
      </c>
      <c r="G17" s="52">
        <f t="shared" ref="G17:Q17" si="30">F17</f>
        <v>129504</v>
      </c>
      <c r="H17" s="52">
        <f t="shared" si="30"/>
        <v>129504</v>
      </c>
      <c r="I17" s="52">
        <f t="shared" si="30"/>
        <v>129504</v>
      </c>
      <c r="J17" s="52">
        <f t="shared" si="30"/>
        <v>129504</v>
      </c>
      <c r="K17" s="52">
        <f t="shared" si="30"/>
        <v>129504</v>
      </c>
      <c r="L17" s="52">
        <f t="shared" si="30"/>
        <v>129504</v>
      </c>
      <c r="M17" s="52">
        <f t="shared" si="30"/>
        <v>129504</v>
      </c>
      <c r="N17" s="52">
        <f t="shared" si="30"/>
        <v>129504</v>
      </c>
      <c r="O17" s="52">
        <f t="shared" si="30"/>
        <v>129504</v>
      </c>
      <c r="P17" s="52">
        <f t="shared" si="30"/>
        <v>129504</v>
      </c>
      <c r="Q17" s="53">
        <f t="shared" si="30"/>
        <v>129504</v>
      </c>
      <c r="R17" s="52">
        <f t="shared" si="2"/>
        <v>148930</v>
      </c>
      <c r="S17" s="52">
        <f t="shared" ref="S17:AC17" si="31">R17</f>
        <v>148930</v>
      </c>
      <c r="T17" s="52">
        <f t="shared" si="31"/>
        <v>148930</v>
      </c>
      <c r="U17" s="52">
        <f t="shared" si="31"/>
        <v>148930</v>
      </c>
      <c r="V17" s="52">
        <f t="shared" si="31"/>
        <v>148930</v>
      </c>
      <c r="W17" s="52">
        <f t="shared" si="31"/>
        <v>148930</v>
      </c>
      <c r="X17" s="52">
        <f t="shared" si="31"/>
        <v>148930</v>
      </c>
      <c r="Y17" s="52">
        <f t="shared" si="31"/>
        <v>148930</v>
      </c>
      <c r="Z17" s="52">
        <f t="shared" si="31"/>
        <v>148930</v>
      </c>
      <c r="AA17" s="52">
        <f t="shared" si="31"/>
        <v>148930</v>
      </c>
      <c r="AB17" s="52">
        <f t="shared" si="31"/>
        <v>148930</v>
      </c>
      <c r="AC17" s="52">
        <f t="shared" si="31"/>
        <v>148930</v>
      </c>
      <c r="AD17" s="51">
        <f t="shared" si="4"/>
        <v>172420</v>
      </c>
      <c r="AE17" s="52">
        <f t="shared" ref="AE17:AO17" si="32">AD17</f>
        <v>172420</v>
      </c>
      <c r="AF17" s="52">
        <f t="shared" si="32"/>
        <v>172420</v>
      </c>
      <c r="AG17" s="52">
        <f t="shared" si="32"/>
        <v>172420</v>
      </c>
      <c r="AH17" s="52">
        <f t="shared" si="32"/>
        <v>172420</v>
      </c>
      <c r="AI17" s="52">
        <f t="shared" si="32"/>
        <v>172420</v>
      </c>
      <c r="AJ17" s="52">
        <f t="shared" si="32"/>
        <v>172420</v>
      </c>
      <c r="AK17" s="52">
        <f t="shared" si="32"/>
        <v>172420</v>
      </c>
      <c r="AL17" s="52">
        <f t="shared" si="32"/>
        <v>172420</v>
      </c>
      <c r="AM17" s="52">
        <f t="shared" si="32"/>
        <v>172420</v>
      </c>
      <c r="AN17" s="52">
        <f t="shared" si="32"/>
        <v>172420</v>
      </c>
      <c r="AO17" s="53">
        <f t="shared" si="32"/>
        <v>172420</v>
      </c>
    </row>
    <row r="18" spans="1:41" ht="15.75" customHeight="1" x14ac:dyDescent="0.25">
      <c r="A18" s="3"/>
      <c r="B18" s="72" t="s">
        <v>64</v>
      </c>
      <c r="C18" s="50">
        <v>14998</v>
      </c>
      <c r="D18" s="50">
        <v>17998</v>
      </c>
      <c r="E18" s="50">
        <v>21598</v>
      </c>
      <c r="F18" s="51">
        <f t="shared" si="0"/>
        <v>14998</v>
      </c>
      <c r="G18" s="52">
        <f t="shared" ref="G18:Q18" si="33">F18</f>
        <v>14998</v>
      </c>
      <c r="H18" s="52">
        <f t="shared" si="33"/>
        <v>14998</v>
      </c>
      <c r="I18" s="52">
        <f t="shared" si="33"/>
        <v>14998</v>
      </c>
      <c r="J18" s="52">
        <f t="shared" si="33"/>
        <v>14998</v>
      </c>
      <c r="K18" s="52">
        <f t="shared" si="33"/>
        <v>14998</v>
      </c>
      <c r="L18" s="52">
        <f t="shared" si="33"/>
        <v>14998</v>
      </c>
      <c r="M18" s="52">
        <f t="shared" si="33"/>
        <v>14998</v>
      </c>
      <c r="N18" s="52">
        <f t="shared" si="33"/>
        <v>14998</v>
      </c>
      <c r="O18" s="52">
        <f t="shared" si="33"/>
        <v>14998</v>
      </c>
      <c r="P18" s="52">
        <f t="shared" si="33"/>
        <v>14998</v>
      </c>
      <c r="Q18" s="53">
        <f t="shared" si="33"/>
        <v>14998</v>
      </c>
      <c r="R18" s="52">
        <f t="shared" si="2"/>
        <v>17998</v>
      </c>
      <c r="S18" s="52">
        <f t="shared" ref="S18:AC18" si="34">R18</f>
        <v>17998</v>
      </c>
      <c r="T18" s="52">
        <f t="shared" si="34"/>
        <v>17998</v>
      </c>
      <c r="U18" s="52">
        <f t="shared" si="34"/>
        <v>17998</v>
      </c>
      <c r="V18" s="52">
        <f t="shared" si="34"/>
        <v>17998</v>
      </c>
      <c r="W18" s="52">
        <f t="shared" si="34"/>
        <v>17998</v>
      </c>
      <c r="X18" s="52">
        <f t="shared" si="34"/>
        <v>17998</v>
      </c>
      <c r="Y18" s="52">
        <f t="shared" si="34"/>
        <v>17998</v>
      </c>
      <c r="Z18" s="52">
        <f t="shared" si="34"/>
        <v>17998</v>
      </c>
      <c r="AA18" s="52">
        <f t="shared" si="34"/>
        <v>17998</v>
      </c>
      <c r="AB18" s="52">
        <f t="shared" si="34"/>
        <v>17998</v>
      </c>
      <c r="AC18" s="52">
        <f t="shared" si="34"/>
        <v>17998</v>
      </c>
      <c r="AD18" s="51">
        <f t="shared" si="4"/>
        <v>21598</v>
      </c>
      <c r="AE18" s="52">
        <f t="shared" ref="AE18:AO18" si="35">AD18</f>
        <v>21598</v>
      </c>
      <c r="AF18" s="52">
        <f t="shared" si="35"/>
        <v>21598</v>
      </c>
      <c r="AG18" s="52">
        <f t="shared" si="35"/>
        <v>21598</v>
      </c>
      <c r="AH18" s="52">
        <f t="shared" si="35"/>
        <v>21598</v>
      </c>
      <c r="AI18" s="52">
        <f t="shared" si="35"/>
        <v>21598</v>
      </c>
      <c r="AJ18" s="52">
        <f t="shared" si="35"/>
        <v>21598</v>
      </c>
      <c r="AK18" s="52">
        <f t="shared" si="35"/>
        <v>21598</v>
      </c>
      <c r="AL18" s="52">
        <f t="shared" si="35"/>
        <v>21598</v>
      </c>
      <c r="AM18" s="52">
        <f t="shared" si="35"/>
        <v>21598</v>
      </c>
      <c r="AN18" s="52">
        <f t="shared" si="35"/>
        <v>21598</v>
      </c>
      <c r="AO18" s="53">
        <f t="shared" si="35"/>
        <v>21598</v>
      </c>
    </row>
    <row r="19" spans="1:41" ht="15.75" customHeight="1" x14ac:dyDescent="0.25">
      <c r="A19" s="3"/>
      <c r="B19" s="72" t="s">
        <v>65</v>
      </c>
      <c r="C19" s="50">
        <v>16750</v>
      </c>
      <c r="D19" s="50">
        <v>20100</v>
      </c>
      <c r="E19" s="50">
        <v>24120</v>
      </c>
      <c r="F19" s="51">
        <f t="shared" si="0"/>
        <v>16750</v>
      </c>
      <c r="G19" s="52">
        <f t="shared" ref="G19:Q19" si="36">F19</f>
        <v>16750</v>
      </c>
      <c r="H19" s="52">
        <f t="shared" si="36"/>
        <v>16750</v>
      </c>
      <c r="I19" s="52">
        <f t="shared" si="36"/>
        <v>16750</v>
      </c>
      <c r="J19" s="52">
        <f t="shared" si="36"/>
        <v>16750</v>
      </c>
      <c r="K19" s="52">
        <f t="shared" si="36"/>
        <v>16750</v>
      </c>
      <c r="L19" s="52">
        <f t="shared" si="36"/>
        <v>16750</v>
      </c>
      <c r="M19" s="52">
        <f t="shared" si="36"/>
        <v>16750</v>
      </c>
      <c r="N19" s="52">
        <f t="shared" si="36"/>
        <v>16750</v>
      </c>
      <c r="O19" s="52">
        <f t="shared" si="36"/>
        <v>16750</v>
      </c>
      <c r="P19" s="52">
        <f t="shared" si="36"/>
        <v>16750</v>
      </c>
      <c r="Q19" s="53">
        <f t="shared" si="36"/>
        <v>16750</v>
      </c>
      <c r="R19" s="52">
        <f t="shared" si="2"/>
        <v>20100</v>
      </c>
      <c r="S19" s="52">
        <f t="shared" ref="S19:AC19" si="37">R19</f>
        <v>20100</v>
      </c>
      <c r="T19" s="52">
        <f t="shared" si="37"/>
        <v>20100</v>
      </c>
      <c r="U19" s="52">
        <f t="shared" si="37"/>
        <v>20100</v>
      </c>
      <c r="V19" s="52">
        <f t="shared" si="37"/>
        <v>20100</v>
      </c>
      <c r="W19" s="52">
        <f t="shared" si="37"/>
        <v>20100</v>
      </c>
      <c r="X19" s="52">
        <f t="shared" si="37"/>
        <v>20100</v>
      </c>
      <c r="Y19" s="52">
        <f t="shared" si="37"/>
        <v>20100</v>
      </c>
      <c r="Z19" s="52">
        <f t="shared" si="37"/>
        <v>20100</v>
      </c>
      <c r="AA19" s="52">
        <f t="shared" si="37"/>
        <v>20100</v>
      </c>
      <c r="AB19" s="52">
        <f t="shared" si="37"/>
        <v>20100</v>
      </c>
      <c r="AC19" s="52">
        <f t="shared" si="37"/>
        <v>20100</v>
      </c>
      <c r="AD19" s="51">
        <f t="shared" si="4"/>
        <v>24120</v>
      </c>
      <c r="AE19" s="52">
        <f t="shared" ref="AE19:AO19" si="38">AD19</f>
        <v>24120</v>
      </c>
      <c r="AF19" s="52">
        <f t="shared" si="38"/>
        <v>24120</v>
      </c>
      <c r="AG19" s="52">
        <f t="shared" si="38"/>
        <v>24120</v>
      </c>
      <c r="AH19" s="52">
        <f t="shared" si="38"/>
        <v>24120</v>
      </c>
      <c r="AI19" s="52">
        <f t="shared" si="38"/>
        <v>24120</v>
      </c>
      <c r="AJ19" s="52">
        <f t="shared" si="38"/>
        <v>24120</v>
      </c>
      <c r="AK19" s="52">
        <f t="shared" si="38"/>
        <v>24120</v>
      </c>
      <c r="AL19" s="52">
        <f t="shared" si="38"/>
        <v>24120</v>
      </c>
      <c r="AM19" s="52">
        <f t="shared" si="38"/>
        <v>24120</v>
      </c>
      <c r="AN19" s="52">
        <f t="shared" si="38"/>
        <v>24120</v>
      </c>
      <c r="AO19" s="53">
        <f t="shared" si="38"/>
        <v>24120</v>
      </c>
    </row>
    <row r="20" spans="1:41" ht="15.75" customHeight="1" x14ac:dyDescent="0.25">
      <c r="A20" s="3"/>
      <c r="B20" s="72" t="s">
        <v>66</v>
      </c>
      <c r="C20" s="50">
        <v>1046</v>
      </c>
      <c r="D20" s="50">
        <v>1256</v>
      </c>
      <c r="E20" s="50">
        <v>1445</v>
      </c>
      <c r="F20" s="51">
        <f t="shared" si="0"/>
        <v>1046</v>
      </c>
      <c r="G20" s="52">
        <f t="shared" ref="G20:Q20" si="39">F20</f>
        <v>1046</v>
      </c>
      <c r="H20" s="52">
        <f t="shared" si="39"/>
        <v>1046</v>
      </c>
      <c r="I20" s="52">
        <f t="shared" si="39"/>
        <v>1046</v>
      </c>
      <c r="J20" s="52">
        <f t="shared" si="39"/>
        <v>1046</v>
      </c>
      <c r="K20" s="52">
        <f t="shared" si="39"/>
        <v>1046</v>
      </c>
      <c r="L20" s="52">
        <f t="shared" si="39"/>
        <v>1046</v>
      </c>
      <c r="M20" s="52">
        <f t="shared" si="39"/>
        <v>1046</v>
      </c>
      <c r="N20" s="52">
        <f t="shared" si="39"/>
        <v>1046</v>
      </c>
      <c r="O20" s="52">
        <f t="shared" si="39"/>
        <v>1046</v>
      </c>
      <c r="P20" s="52">
        <f t="shared" si="39"/>
        <v>1046</v>
      </c>
      <c r="Q20" s="53">
        <f t="shared" si="39"/>
        <v>1046</v>
      </c>
      <c r="R20" s="52">
        <f t="shared" si="2"/>
        <v>1256</v>
      </c>
      <c r="S20" s="52">
        <f t="shared" ref="S20:AC20" si="40">R20</f>
        <v>1256</v>
      </c>
      <c r="T20" s="52">
        <f t="shared" si="40"/>
        <v>1256</v>
      </c>
      <c r="U20" s="52">
        <f t="shared" si="40"/>
        <v>1256</v>
      </c>
      <c r="V20" s="52">
        <f t="shared" si="40"/>
        <v>1256</v>
      </c>
      <c r="W20" s="52">
        <f t="shared" si="40"/>
        <v>1256</v>
      </c>
      <c r="X20" s="52">
        <f t="shared" si="40"/>
        <v>1256</v>
      </c>
      <c r="Y20" s="52">
        <f t="shared" si="40"/>
        <v>1256</v>
      </c>
      <c r="Z20" s="52">
        <f t="shared" si="40"/>
        <v>1256</v>
      </c>
      <c r="AA20" s="52">
        <f t="shared" si="40"/>
        <v>1256</v>
      </c>
      <c r="AB20" s="52">
        <f t="shared" si="40"/>
        <v>1256</v>
      </c>
      <c r="AC20" s="52">
        <f t="shared" si="40"/>
        <v>1256</v>
      </c>
      <c r="AD20" s="51">
        <f t="shared" si="4"/>
        <v>1445</v>
      </c>
      <c r="AE20" s="52">
        <f t="shared" ref="AE20:AO20" si="41">AD20</f>
        <v>1445</v>
      </c>
      <c r="AF20" s="52">
        <f t="shared" si="41"/>
        <v>1445</v>
      </c>
      <c r="AG20" s="52">
        <f t="shared" si="41"/>
        <v>1445</v>
      </c>
      <c r="AH20" s="52">
        <f t="shared" si="41"/>
        <v>1445</v>
      </c>
      <c r="AI20" s="52">
        <f t="shared" si="41"/>
        <v>1445</v>
      </c>
      <c r="AJ20" s="52">
        <f t="shared" si="41"/>
        <v>1445</v>
      </c>
      <c r="AK20" s="52">
        <f t="shared" si="41"/>
        <v>1445</v>
      </c>
      <c r="AL20" s="52">
        <f t="shared" si="41"/>
        <v>1445</v>
      </c>
      <c r="AM20" s="52">
        <f t="shared" si="41"/>
        <v>1445</v>
      </c>
      <c r="AN20" s="52">
        <f t="shared" si="41"/>
        <v>1445</v>
      </c>
      <c r="AO20" s="53">
        <f t="shared" si="41"/>
        <v>1445</v>
      </c>
    </row>
    <row r="21" spans="1:41" ht="15.75" customHeight="1" x14ac:dyDescent="0.25">
      <c r="A21" s="3"/>
      <c r="B21" s="72"/>
      <c r="C21" s="50">
        <v>0</v>
      </c>
      <c r="D21" s="50">
        <v>0</v>
      </c>
      <c r="E21" s="50">
        <v>0</v>
      </c>
      <c r="F21" s="51">
        <f t="shared" si="0"/>
        <v>0</v>
      </c>
      <c r="G21" s="52">
        <f t="shared" ref="G21:Q21" si="42">F21</f>
        <v>0</v>
      </c>
      <c r="H21" s="52">
        <f t="shared" si="42"/>
        <v>0</v>
      </c>
      <c r="I21" s="52">
        <f t="shared" si="42"/>
        <v>0</v>
      </c>
      <c r="J21" s="52">
        <f t="shared" si="42"/>
        <v>0</v>
      </c>
      <c r="K21" s="52">
        <f t="shared" si="42"/>
        <v>0</v>
      </c>
      <c r="L21" s="52">
        <f t="shared" si="42"/>
        <v>0</v>
      </c>
      <c r="M21" s="52">
        <f t="shared" si="42"/>
        <v>0</v>
      </c>
      <c r="N21" s="52">
        <f t="shared" si="42"/>
        <v>0</v>
      </c>
      <c r="O21" s="52">
        <f t="shared" si="42"/>
        <v>0</v>
      </c>
      <c r="P21" s="52">
        <f t="shared" si="42"/>
        <v>0</v>
      </c>
      <c r="Q21" s="53">
        <f t="shared" si="42"/>
        <v>0</v>
      </c>
      <c r="R21" s="52">
        <f t="shared" si="2"/>
        <v>0</v>
      </c>
      <c r="S21" s="52">
        <f t="shared" ref="S21:AC21" si="43">R21</f>
        <v>0</v>
      </c>
      <c r="T21" s="52">
        <f t="shared" si="43"/>
        <v>0</v>
      </c>
      <c r="U21" s="52">
        <f t="shared" si="43"/>
        <v>0</v>
      </c>
      <c r="V21" s="52">
        <f t="shared" si="43"/>
        <v>0</v>
      </c>
      <c r="W21" s="52">
        <f t="shared" si="43"/>
        <v>0</v>
      </c>
      <c r="X21" s="52">
        <f t="shared" si="43"/>
        <v>0</v>
      </c>
      <c r="Y21" s="52">
        <f t="shared" si="43"/>
        <v>0</v>
      </c>
      <c r="Z21" s="52">
        <f t="shared" si="43"/>
        <v>0</v>
      </c>
      <c r="AA21" s="52">
        <f t="shared" si="43"/>
        <v>0</v>
      </c>
      <c r="AB21" s="52">
        <f t="shared" si="43"/>
        <v>0</v>
      </c>
      <c r="AC21" s="52">
        <f t="shared" si="43"/>
        <v>0</v>
      </c>
      <c r="AD21" s="51">
        <f t="shared" si="4"/>
        <v>0</v>
      </c>
      <c r="AE21" s="52">
        <f t="shared" ref="AE21:AO21" si="44">AD21</f>
        <v>0</v>
      </c>
      <c r="AF21" s="52">
        <f t="shared" si="44"/>
        <v>0</v>
      </c>
      <c r="AG21" s="52">
        <f t="shared" si="44"/>
        <v>0</v>
      </c>
      <c r="AH21" s="52">
        <f t="shared" si="44"/>
        <v>0</v>
      </c>
      <c r="AI21" s="52">
        <f t="shared" si="44"/>
        <v>0</v>
      </c>
      <c r="AJ21" s="52">
        <f t="shared" si="44"/>
        <v>0</v>
      </c>
      <c r="AK21" s="52">
        <f t="shared" si="44"/>
        <v>0</v>
      </c>
      <c r="AL21" s="52">
        <f t="shared" si="44"/>
        <v>0</v>
      </c>
      <c r="AM21" s="52">
        <f t="shared" si="44"/>
        <v>0</v>
      </c>
      <c r="AN21" s="52">
        <f t="shared" si="44"/>
        <v>0</v>
      </c>
      <c r="AO21" s="53">
        <f t="shared" si="44"/>
        <v>0</v>
      </c>
    </row>
    <row r="22" spans="1:41" ht="15.75" customHeight="1" x14ac:dyDescent="0.25">
      <c r="A22" s="3"/>
      <c r="B22" s="72"/>
      <c r="C22" s="50">
        <v>0</v>
      </c>
      <c r="D22" s="50">
        <v>0</v>
      </c>
      <c r="E22" s="50">
        <v>0</v>
      </c>
      <c r="F22" s="51">
        <f t="shared" si="0"/>
        <v>0</v>
      </c>
      <c r="G22" s="52">
        <f t="shared" ref="G22:Q22" si="45">F22</f>
        <v>0</v>
      </c>
      <c r="H22" s="52">
        <f t="shared" si="45"/>
        <v>0</v>
      </c>
      <c r="I22" s="52">
        <f t="shared" si="45"/>
        <v>0</v>
      </c>
      <c r="J22" s="52">
        <f t="shared" si="45"/>
        <v>0</v>
      </c>
      <c r="K22" s="52">
        <f t="shared" si="45"/>
        <v>0</v>
      </c>
      <c r="L22" s="52">
        <f t="shared" si="45"/>
        <v>0</v>
      </c>
      <c r="M22" s="52">
        <f t="shared" si="45"/>
        <v>0</v>
      </c>
      <c r="N22" s="52">
        <f t="shared" si="45"/>
        <v>0</v>
      </c>
      <c r="O22" s="52">
        <f t="shared" si="45"/>
        <v>0</v>
      </c>
      <c r="P22" s="52">
        <f t="shared" si="45"/>
        <v>0</v>
      </c>
      <c r="Q22" s="53">
        <f t="shared" si="45"/>
        <v>0</v>
      </c>
      <c r="R22" s="52">
        <f t="shared" si="2"/>
        <v>0</v>
      </c>
      <c r="S22" s="52">
        <f t="shared" ref="S22:AC22" si="46">R22</f>
        <v>0</v>
      </c>
      <c r="T22" s="52">
        <f t="shared" si="46"/>
        <v>0</v>
      </c>
      <c r="U22" s="52">
        <f t="shared" si="46"/>
        <v>0</v>
      </c>
      <c r="V22" s="52">
        <f t="shared" si="46"/>
        <v>0</v>
      </c>
      <c r="W22" s="52">
        <f t="shared" si="46"/>
        <v>0</v>
      </c>
      <c r="X22" s="52">
        <f t="shared" si="46"/>
        <v>0</v>
      </c>
      <c r="Y22" s="52">
        <f t="shared" si="46"/>
        <v>0</v>
      </c>
      <c r="Z22" s="52">
        <f t="shared" si="46"/>
        <v>0</v>
      </c>
      <c r="AA22" s="52">
        <f t="shared" si="46"/>
        <v>0</v>
      </c>
      <c r="AB22" s="52">
        <f t="shared" si="46"/>
        <v>0</v>
      </c>
      <c r="AC22" s="52">
        <f t="shared" si="46"/>
        <v>0</v>
      </c>
      <c r="AD22" s="51">
        <f t="shared" si="4"/>
        <v>0</v>
      </c>
      <c r="AE22" s="52">
        <f t="shared" ref="AE22:AO22" si="47">AD22</f>
        <v>0</v>
      </c>
      <c r="AF22" s="52">
        <f t="shared" si="47"/>
        <v>0</v>
      </c>
      <c r="AG22" s="52">
        <f t="shared" si="47"/>
        <v>0</v>
      </c>
      <c r="AH22" s="52">
        <f t="shared" si="47"/>
        <v>0</v>
      </c>
      <c r="AI22" s="52">
        <f t="shared" si="47"/>
        <v>0</v>
      </c>
      <c r="AJ22" s="52">
        <f t="shared" si="47"/>
        <v>0</v>
      </c>
      <c r="AK22" s="52">
        <f t="shared" si="47"/>
        <v>0</v>
      </c>
      <c r="AL22" s="52">
        <f t="shared" si="47"/>
        <v>0</v>
      </c>
      <c r="AM22" s="52">
        <f t="shared" si="47"/>
        <v>0</v>
      </c>
      <c r="AN22" s="52">
        <f t="shared" si="47"/>
        <v>0</v>
      </c>
      <c r="AO22" s="53">
        <f t="shared" si="47"/>
        <v>0</v>
      </c>
    </row>
    <row r="23" spans="1:41" ht="15.75" customHeight="1" x14ac:dyDescent="0.25">
      <c r="A23" s="1"/>
      <c r="B23" s="57"/>
      <c r="C23" s="62"/>
      <c r="D23" s="63"/>
      <c r="E23" s="62"/>
      <c r="F23" s="64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4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4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6"/>
    </row>
    <row r="24" spans="1:41" ht="15.75" customHeight="1" x14ac:dyDescent="0.2"/>
    <row r="25" spans="1:41" ht="15.75" customHeight="1" x14ac:dyDescent="0.2"/>
    <row r="26" spans="1:41" ht="15.75" customHeight="1" x14ac:dyDescent="0.2"/>
    <row r="27" spans="1:41" ht="15.75" customHeight="1" x14ac:dyDescent="0.2"/>
    <row r="28" spans="1:41" ht="15.75" customHeight="1" x14ac:dyDescent="0.2"/>
    <row r="29" spans="1:41" ht="15.75" customHeight="1" x14ac:dyDescent="0.2"/>
    <row r="30" spans="1:41" ht="15.75" customHeight="1" x14ac:dyDescent="0.2"/>
    <row r="31" spans="1:41" ht="15.75" customHeight="1" x14ac:dyDescent="0.2"/>
    <row r="32" spans="1:41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1003"/>
  <sheetViews>
    <sheetView showGridLines="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11.21875" defaultRowHeight="15" customHeight="1" x14ac:dyDescent="0.2"/>
  <cols>
    <col min="1" max="1" width="6.6640625" customWidth="1"/>
    <col min="2" max="2" width="3" customWidth="1"/>
    <col min="3" max="3" width="23" customWidth="1"/>
    <col min="4" max="4" width="17.21875" customWidth="1"/>
    <col min="5" max="43" width="15.88671875" customWidth="1"/>
  </cols>
  <sheetData>
    <row r="1" spans="1:43" ht="15.75" customHeight="1" x14ac:dyDescent="0.25">
      <c r="A1" s="1"/>
      <c r="B1" s="3"/>
      <c r="C1" s="3"/>
      <c r="D1" s="3"/>
      <c r="E1" s="4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43" ht="15.75" customHeight="1" x14ac:dyDescent="0.25">
      <c r="A2" s="1"/>
      <c r="B2" s="2" t="s">
        <v>67</v>
      </c>
      <c r="C2" s="3"/>
      <c r="D2" s="3"/>
      <c r="E2" s="4"/>
      <c r="F2" s="4"/>
      <c r="G2" s="4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spans="1:43" ht="15.75" customHeight="1" x14ac:dyDescent="0.25">
      <c r="A3" s="1"/>
      <c r="B3" s="3"/>
      <c r="C3" s="3"/>
      <c r="D3" s="3"/>
      <c r="E3" s="4"/>
      <c r="F3" s="4"/>
      <c r="G3" s="4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4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</row>
    <row r="4" spans="1:43" ht="15.75" customHeight="1" x14ac:dyDescent="0.25">
      <c r="A4" s="3"/>
      <c r="B4" s="35"/>
      <c r="C4" s="35"/>
      <c r="D4" s="35"/>
      <c r="E4" s="73"/>
      <c r="F4" s="74" t="s">
        <v>68</v>
      </c>
      <c r="G4" s="75"/>
      <c r="H4" s="35">
        <v>1</v>
      </c>
      <c r="I4" s="35">
        <v>1</v>
      </c>
      <c r="J4" s="35">
        <v>1</v>
      </c>
      <c r="K4" s="35">
        <v>1</v>
      </c>
      <c r="L4" s="35">
        <v>1</v>
      </c>
      <c r="M4" s="35">
        <v>1</v>
      </c>
      <c r="N4" s="35">
        <v>1</v>
      </c>
      <c r="O4" s="35">
        <v>1</v>
      </c>
      <c r="P4" s="35">
        <v>1</v>
      </c>
      <c r="Q4" s="35">
        <v>1</v>
      </c>
      <c r="R4" s="35">
        <v>1</v>
      </c>
      <c r="S4" s="35">
        <v>1</v>
      </c>
      <c r="T4" s="35">
        <v>2</v>
      </c>
      <c r="U4" s="35">
        <v>2</v>
      </c>
      <c r="V4" s="35">
        <v>2</v>
      </c>
      <c r="W4" s="35">
        <v>2</v>
      </c>
      <c r="X4" s="35">
        <v>2</v>
      </c>
      <c r="Y4" s="35">
        <v>2</v>
      </c>
      <c r="Z4" s="35">
        <v>2</v>
      </c>
      <c r="AA4" s="35">
        <v>2</v>
      </c>
      <c r="AB4" s="35">
        <v>2</v>
      </c>
      <c r="AC4" s="35">
        <v>2</v>
      </c>
      <c r="AD4" s="35">
        <v>2</v>
      </c>
      <c r="AE4" s="35">
        <v>2</v>
      </c>
      <c r="AF4" s="35">
        <v>3</v>
      </c>
      <c r="AG4" s="35">
        <v>3</v>
      </c>
      <c r="AH4" s="35">
        <v>3</v>
      </c>
      <c r="AI4" s="35">
        <v>3</v>
      </c>
      <c r="AJ4" s="35">
        <v>3</v>
      </c>
      <c r="AK4" s="35">
        <v>3</v>
      </c>
      <c r="AL4" s="35">
        <v>3</v>
      </c>
      <c r="AM4" s="35">
        <v>3</v>
      </c>
      <c r="AN4" s="35">
        <v>3</v>
      </c>
      <c r="AO4" s="35">
        <v>3</v>
      </c>
      <c r="AP4" s="35">
        <v>3</v>
      </c>
      <c r="AQ4" s="69">
        <v>3</v>
      </c>
    </row>
    <row r="5" spans="1:43" ht="15.75" customHeight="1" x14ac:dyDescent="0.25">
      <c r="A5" s="3"/>
      <c r="B5" s="39"/>
      <c r="C5" s="39"/>
      <c r="D5" s="39"/>
      <c r="E5" s="76" t="s">
        <v>69</v>
      </c>
      <c r="F5" s="76" t="s">
        <v>70</v>
      </c>
      <c r="G5" s="76" t="s">
        <v>71</v>
      </c>
      <c r="H5" s="41">
        <v>1</v>
      </c>
      <c r="I5" s="41">
        <v>2</v>
      </c>
      <c r="J5" s="41">
        <v>3</v>
      </c>
      <c r="K5" s="41">
        <v>4</v>
      </c>
      <c r="L5" s="35">
        <v>5</v>
      </c>
      <c r="M5" s="41">
        <v>6</v>
      </c>
      <c r="N5" s="41">
        <v>7</v>
      </c>
      <c r="O5" s="41">
        <v>8</v>
      </c>
      <c r="P5" s="41">
        <v>9</v>
      </c>
      <c r="Q5" s="35">
        <v>10</v>
      </c>
      <c r="R5" s="41">
        <v>11</v>
      </c>
      <c r="S5" s="41">
        <v>12</v>
      </c>
      <c r="T5" s="41">
        <v>13</v>
      </c>
      <c r="U5" s="35">
        <v>14</v>
      </c>
      <c r="V5" s="41">
        <v>15</v>
      </c>
      <c r="W5" s="41">
        <v>16</v>
      </c>
      <c r="X5" s="41">
        <v>17</v>
      </c>
      <c r="Y5" s="35">
        <v>18</v>
      </c>
      <c r="Z5" s="41">
        <v>19</v>
      </c>
      <c r="AA5" s="41">
        <v>20</v>
      </c>
      <c r="AB5" s="41">
        <v>21</v>
      </c>
      <c r="AC5" s="35">
        <v>22</v>
      </c>
      <c r="AD5" s="41">
        <v>23</v>
      </c>
      <c r="AE5" s="41">
        <v>24</v>
      </c>
      <c r="AF5" s="41">
        <v>25</v>
      </c>
      <c r="AG5" s="35">
        <v>26</v>
      </c>
      <c r="AH5" s="41">
        <v>27</v>
      </c>
      <c r="AI5" s="41">
        <v>28</v>
      </c>
      <c r="AJ5" s="41">
        <v>29</v>
      </c>
      <c r="AK5" s="35">
        <v>30</v>
      </c>
      <c r="AL5" s="41">
        <v>31</v>
      </c>
      <c r="AM5" s="41">
        <v>32</v>
      </c>
      <c r="AN5" s="41">
        <v>33</v>
      </c>
      <c r="AO5" s="35">
        <v>34</v>
      </c>
      <c r="AP5" s="77">
        <v>35</v>
      </c>
      <c r="AQ5" s="78">
        <v>36</v>
      </c>
    </row>
    <row r="6" spans="1:43" ht="15.75" customHeight="1" x14ac:dyDescent="0.25">
      <c r="A6" s="1"/>
      <c r="B6" s="42" t="s">
        <v>46</v>
      </c>
      <c r="C6" s="43"/>
      <c r="D6" s="79"/>
      <c r="E6" s="44"/>
      <c r="F6" s="45"/>
      <c r="G6" s="45"/>
      <c r="H6" s="46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6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6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</row>
    <row r="7" spans="1:43" ht="15.75" customHeight="1" x14ac:dyDescent="0.25">
      <c r="A7" s="1"/>
      <c r="B7" s="42"/>
      <c r="C7" s="34" t="str">
        <f>'2 Продажи'!C8</f>
        <v xml:space="preserve">МКЛ </v>
      </c>
      <c r="D7" s="43"/>
      <c r="E7" s="44" t="s">
        <v>72</v>
      </c>
      <c r="F7" s="44" t="s">
        <v>72</v>
      </c>
      <c r="G7" s="44" t="s">
        <v>72</v>
      </c>
      <c r="H7" s="46">
        <f>'2 Продажи'!G8</f>
        <v>1321</v>
      </c>
      <c r="I7" s="47">
        <f>'2 Продажи'!H8</f>
        <v>1321</v>
      </c>
      <c r="J7" s="47">
        <f>'2 Продажи'!I8</f>
        <v>1321</v>
      </c>
      <c r="K7" s="47">
        <f>'2 Продажи'!J8</f>
        <v>1321</v>
      </c>
      <c r="L7" s="47">
        <f>'2 Продажи'!K8</f>
        <v>1321</v>
      </c>
      <c r="M7" s="47">
        <f>'2 Продажи'!L8</f>
        <v>1321</v>
      </c>
      <c r="N7" s="47">
        <f>'2 Продажи'!M8</f>
        <v>1321</v>
      </c>
      <c r="O7" s="47">
        <f>'2 Продажи'!N8</f>
        <v>1321</v>
      </c>
      <c r="P7" s="47">
        <f>'2 Продажи'!O8</f>
        <v>1321</v>
      </c>
      <c r="Q7" s="47">
        <f>'2 Продажи'!P8</f>
        <v>1321</v>
      </c>
      <c r="R7" s="47">
        <f>'2 Продажи'!Q8</f>
        <v>1321</v>
      </c>
      <c r="S7" s="47">
        <f>'2 Продажи'!R8</f>
        <v>1321</v>
      </c>
      <c r="T7" s="46">
        <f>'2 Продажи'!S8</f>
        <v>1718</v>
      </c>
      <c r="U7" s="47">
        <f>'2 Продажи'!T8</f>
        <v>1718</v>
      </c>
      <c r="V7" s="47">
        <f>'2 Продажи'!U8</f>
        <v>1718</v>
      </c>
      <c r="W7" s="47">
        <f>'2 Продажи'!V8</f>
        <v>1718</v>
      </c>
      <c r="X7" s="47">
        <f>'2 Продажи'!W8</f>
        <v>1718</v>
      </c>
      <c r="Y7" s="47">
        <f>'2 Продажи'!X8</f>
        <v>1718</v>
      </c>
      <c r="Z7" s="47">
        <f>'2 Продажи'!Y8</f>
        <v>1718</v>
      </c>
      <c r="AA7" s="47">
        <f>'2 Продажи'!Z8</f>
        <v>1718</v>
      </c>
      <c r="AB7" s="47">
        <f>'2 Продажи'!AA8</f>
        <v>1718</v>
      </c>
      <c r="AC7" s="47">
        <f>'2 Продажи'!AB8</f>
        <v>1718</v>
      </c>
      <c r="AD7" s="47">
        <f>'2 Продажи'!AC8</f>
        <v>1718</v>
      </c>
      <c r="AE7" s="47">
        <f>'2 Продажи'!AD8</f>
        <v>1718</v>
      </c>
      <c r="AF7" s="46">
        <f>'2 Продажи'!AE8</f>
        <v>2234</v>
      </c>
      <c r="AG7" s="47">
        <f>'2 Продажи'!AF8</f>
        <v>2234</v>
      </c>
      <c r="AH7" s="47">
        <f>'2 Продажи'!AG8</f>
        <v>2234</v>
      </c>
      <c r="AI7" s="47">
        <f>'2 Продажи'!AH8</f>
        <v>2234</v>
      </c>
      <c r="AJ7" s="47">
        <f>'2 Продажи'!AI8</f>
        <v>2234</v>
      </c>
      <c r="AK7" s="47">
        <f>'2 Продажи'!AJ8</f>
        <v>2234</v>
      </c>
      <c r="AL7" s="47">
        <f>'2 Продажи'!AK8</f>
        <v>2234</v>
      </c>
      <c r="AM7" s="47">
        <f>'2 Продажи'!AL8</f>
        <v>2234</v>
      </c>
      <c r="AN7" s="47">
        <f>'2 Продажи'!AM8</f>
        <v>2234</v>
      </c>
      <c r="AO7" s="47">
        <f>'2 Продажи'!AN8</f>
        <v>2234</v>
      </c>
      <c r="AP7" s="47">
        <f>'2 Продажи'!AO8</f>
        <v>2234</v>
      </c>
      <c r="AQ7" s="47">
        <f>'2 Продажи'!AP8</f>
        <v>2234</v>
      </c>
    </row>
    <row r="8" spans="1:43" ht="15.75" customHeight="1" x14ac:dyDescent="0.25">
      <c r="A8" s="1"/>
      <c r="B8" s="42"/>
      <c r="C8" s="34" t="str">
        <f>'2 Продажи'!C9</f>
        <v>Оправы</v>
      </c>
      <c r="D8" s="43"/>
      <c r="E8" s="44" t="s">
        <v>72</v>
      </c>
      <c r="F8" s="44" t="s">
        <v>72</v>
      </c>
      <c r="G8" s="44" t="s">
        <v>72</v>
      </c>
      <c r="H8" s="46">
        <f>'2 Продажи'!G9</f>
        <v>3611</v>
      </c>
      <c r="I8" s="47">
        <f>'2 Продажи'!H9</f>
        <v>3611</v>
      </c>
      <c r="J8" s="47">
        <f>'2 Продажи'!I9</f>
        <v>3611</v>
      </c>
      <c r="K8" s="47">
        <f>'2 Продажи'!J9</f>
        <v>3611</v>
      </c>
      <c r="L8" s="47">
        <f>'2 Продажи'!K9</f>
        <v>3611</v>
      </c>
      <c r="M8" s="47">
        <f>'2 Продажи'!L9</f>
        <v>3611</v>
      </c>
      <c r="N8" s="47">
        <f>'2 Продажи'!M9</f>
        <v>3611</v>
      </c>
      <c r="O8" s="47">
        <f>'2 Продажи'!N9</f>
        <v>3611</v>
      </c>
      <c r="P8" s="47">
        <f>'2 Продажи'!O9</f>
        <v>3611</v>
      </c>
      <c r="Q8" s="47">
        <f>'2 Продажи'!P9</f>
        <v>3611</v>
      </c>
      <c r="R8" s="47">
        <f>'2 Продажи'!Q9</f>
        <v>3611</v>
      </c>
      <c r="S8" s="47">
        <f>'2 Продажи'!R9</f>
        <v>3611</v>
      </c>
      <c r="T8" s="46">
        <f>'2 Продажи'!S9</f>
        <v>3792</v>
      </c>
      <c r="U8" s="47">
        <f>'2 Продажи'!T9</f>
        <v>3792</v>
      </c>
      <c r="V8" s="47">
        <f>'2 Продажи'!U9</f>
        <v>3792</v>
      </c>
      <c r="W8" s="47">
        <f>'2 Продажи'!V9</f>
        <v>3792</v>
      </c>
      <c r="X8" s="47">
        <f>'2 Продажи'!W9</f>
        <v>3792</v>
      </c>
      <c r="Y8" s="47">
        <f>'2 Продажи'!X9</f>
        <v>3792</v>
      </c>
      <c r="Z8" s="47">
        <f>'2 Продажи'!Y9</f>
        <v>3792</v>
      </c>
      <c r="AA8" s="47">
        <f>'2 Продажи'!Z9</f>
        <v>3792</v>
      </c>
      <c r="AB8" s="47">
        <f>'2 Продажи'!AA9</f>
        <v>3792</v>
      </c>
      <c r="AC8" s="47">
        <f>'2 Продажи'!AB9</f>
        <v>3792</v>
      </c>
      <c r="AD8" s="47">
        <f>'2 Продажи'!AC9</f>
        <v>3792</v>
      </c>
      <c r="AE8" s="47">
        <f>'2 Продажи'!AD9</f>
        <v>3792</v>
      </c>
      <c r="AF8" s="46">
        <f>'2 Продажи'!AE9</f>
        <v>4361</v>
      </c>
      <c r="AG8" s="47">
        <f>'2 Продажи'!AF9</f>
        <v>4361</v>
      </c>
      <c r="AH8" s="47">
        <f>'2 Продажи'!AG9</f>
        <v>4361</v>
      </c>
      <c r="AI8" s="47">
        <f>'2 Продажи'!AH9</f>
        <v>4361</v>
      </c>
      <c r="AJ8" s="47">
        <f>'2 Продажи'!AI9</f>
        <v>4361</v>
      </c>
      <c r="AK8" s="47">
        <f>'2 Продажи'!AJ9</f>
        <v>4361</v>
      </c>
      <c r="AL8" s="47">
        <f>'2 Продажи'!AK9</f>
        <v>4361</v>
      </c>
      <c r="AM8" s="47">
        <f>'2 Продажи'!AL9</f>
        <v>4361</v>
      </c>
      <c r="AN8" s="47">
        <f>'2 Продажи'!AM9</f>
        <v>4361</v>
      </c>
      <c r="AO8" s="47">
        <f>'2 Продажи'!AN9</f>
        <v>4361</v>
      </c>
      <c r="AP8" s="47">
        <f>'2 Продажи'!AO9</f>
        <v>4361</v>
      </c>
      <c r="AQ8" s="47">
        <f>'2 Продажи'!AP9</f>
        <v>4361</v>
      </c>
    </row>
    <row r="9" spans="1:43" ht="15.75" customHeight="1" x14ac:dyDescent="0.25">
      <c r="A9" s="1"/>
      <c r="B9" s="42"/>
      <c r="C9" s="34" t="str">
        <f>'2 Продажи'!C10</f>
        <v>Акссесуары</v>
      </c>
      <c r="D9" s="43"/>
      <c r="E9" s="44" t="s">
        <v>72</v>
      </c>
      <c r="F9" s="44" t="s">
        <v>72</v>
      </c>
      <c r="G9" s="44" t="s">
        <v>72</v>
      </c>
      <c r="H9" s="46">
        <f>'2 Продажи'!G10</f>
        <v>258</v>
      </c>
      <c r="I9" s="47">
        <f>'2 Продажи'!H10</f>
        <v>258</v>
      </c>
      <c r="J9" s="47">
        <f>'2 Продажи'!I10</f>
        <v>258</v>
      </c>
      <c r="K9" s="47">
        <f>'2 Продажи'!J10</f>
        <v>258</v>
      </c>
      <c r="L9" s="47">
        <f>'2 Продажи'!K10</f>
        <v>258</v>
      </c>
      <c r="M9" s="47">
        <f>'2 Продажи'!L10</f>
        <v>258</v>
      </c>
      <c r="N9" s="47">
        <f>'2 Продажи'!M10</f>
        <v>258</v>
      </c>
      <c r="O9" s="47">
        <f>'2 Продажи'!N10</f>
        <v>258</v>
      </c>
      <c r="P9" s="47">
        <f>'2 Продажи'!O10</f>
        <v>258</v>
      </c>
      <c r="Q9" s="47">
        <f>'2 Продажи'!P10</f>
        <v>258</v>
      </c>
      <c r="R9" s="47">
        <f>'2 Продажи'!Q10</f>
        <v>258</v>
      </c>
      <c r="S9" s="47">
        <f>'2 Продажи'!R10</f>
        <v>258</v>
      </c>
      <c r="T9" s="46">
        <f>'2 Продажи'!S10</f>
        <v>323</v>
      </c>
      <c r="U9" s="47">
        <f>'2 Продажи'!T10</f>
        <v>323</v>
      </c>
      <c r="V9" s="47">
        <f>'2 Продажи'!U10</f>
        <v>323</v>
      </c>
      <c r="W9" s="47">
        <f>'2 Продажи'!V10</f>
        <v>323</v>
      </c>
      <c r="X9" s="47">
        <f>'2 Продажи'!W10</f>
        <v>323</v>
      </c>
      <c r="Y9" s="47">
        <f>'2 Продажи'!X10</f>
        <v>323</v>
      </c>
      <c r="Z9" s="47">
        <f>'2 Продажи'!Y10</f>
        <v>323</v>
      </c>
      <c r="AA9" s="47">
        <f>'2 Продажи'!Z10</f>
        <v>323</v>
      </c>
      <c r="AB9" s="47">
        <f>'2 Продажи'!AA10</f>
        <v>323</v>
      </c>
      <c r="AC9" s="47">
        <f>'2 Продажи'!AB10</f>
        <v>323</v>
      </c>
      <c r="AD9" s="47">
        <f>'2 Продажи'!AC10</f>
        <v>323</v>
      </c>
      <c r="AE9" s="47">
        <f>'2 Продажи'!AD10</f>
        <v>323</v>
      </c>
      <c r="AF9" s="46">
        <f>'2 Продажи'!AE10</f>
        <v>372</v>
      </c>
      <c r="AG9" s="47">
        <f>'2 Продажи'!AF10</f>
        <v>372</v>
      </c>
      <c r="AH9" s="47">
        <f>'2 Продажи'!AG10</f>
        <v>372</v>
      </c>
      <c r="AI9" s="47">
        <f>'2 Продажи'!AH10</f>
        <v>372</v>
      </c>
      <c r="AJ9" s="47">
        <f>'2 Продажи'!AI10</f>
        <v>372</v>
      </c>
      <c r="AK9" s="47">
        <f>'2 Продажи'!AJ10</f>
        <v>372</v>
      </c>
      <c r="AL9" s="47">
        <f>'2 Продажи'!AK10</f>
        <v>372</v>
      </c>
      <c r="AM9" s="47">
        <f>'2 Продажи'!AL10</f>
        <v>372</v>
      </c>
      <c r="AN9" s="47">
        <f>'2 Продажи'!AM10</f>
        <v>372</v>
      </c>
      <c r="AO9" s="47">
        <f>'2 Продажи'!AN10</f>
        <v>372</v>
      </c>
      <c r="AP9" s="47">
        <f>'2 Продажи'!AO10</f>
        <v>372</v>
      </c>
      <c r="AQ9" s="47">
        <f>'2 Продажи'!AP10</f>
        <v>372</v>
      </c>
    </row>
    <row r="10" spans="1:43" ht="15.75" customHeight="1" x14ac:dyDescent="0.25">
      <c r="A10" s="1"/>
      <c r="B10" s="42"/>
      <c r="C10" s="34" t="str">
        <f>'2 Продажи'!C11</f>
        <v>С-З</v>
      </c>
      <c r="D10" s="43"/>
      <c r="E10" s="44" t="s">
        <v>72</v>
      </c>
      <c r="F10" s="44" t="s">
        <v>72</v>
      </c>
      <c r="G10" s="44" t="s">
        <v>72</v>
      </c>
      <c r="H10" s="46">
        <f>'2 Продажи'!G11</f>
        <v>2235</v>
      </c>
      <c r="I10" s="47">
        <f>'2 Продажи'!H11</f>
        <v>2235</v>
      </c>
      <c r="J10" s="47">
        <f>'2 Продажи'!I11</f>
        <v>2235</v>
      </c>
      <c r="K10" s="47">
        <f>'2 Продажи'!J11</f>
        <v>2235</v>
      </c>
      <c r="L10" s="47">
        <f>'2 Продажи'!K11</f>
        <v>2235</v>
      </c>
      <c r="M10" s="47">
        <f>'2 Продажи'!L11</f>
        <v>2235</v>
      </c>
      <c r="N10" s="47">
        <f>'2 Продажи'!M11</f>
        <v>2235</v>
      </c>
      <c r="O10" s="47">
        <f>'2 Продажи'!N11</f>
        <v>2235</v>
      </c>
      <c r="P10" s="47">
        <f>'2 Продажи'!O11</f>
        <v>2235</v>
      </c>
      <c r="Q10" s="47">
        <f>'2 Продажи'!P11</f>
        <v>2235</v>
      </c>
      <c r="R10" s="47">
        <f>'2 Продажи'!Q11</f>
        <v>2235</v>
      </c>
      <c r="S10" s="47">
        <f>'2 Продажи'!R11</f>
        <v>2235</v>
      </c>
      <c r="T10" s="46">
        <f>'2 Продажи'!S11</f>
        <v>2906</v>
      </c>
      <c r="U10" s="47">
        <f>'2 Продажи'!T11</f>
        <v>2906</v>
      </c>
      <c r="V10" s="47">
        <f>'2 Продажи'!U11</f>
        <v>2906</v>
      </c>
      <c r="W10" s="47">
        <f>'2 Продажи'!V11</f>
        <v>2906</v>
      </c>
      <c r="X10" s="47">
        <f>'2 Продажи'!W11</f>
        <v>2906</v>
      </c>
      <c r="Y10" s="47">
        <f>'2 Продажи'!X11</f>
        <v>2906</v>
      </c>
      <c r="Z10" s="47">
        <f>'2 Продажи'!Y11</f>
        <v>2906</v>
      </c>
      <c r="AA10" s="47">
        <f>'2 Продажи'!Z11</f>
        <v>2906</v>
      </c>
      <c r="AB10" s="47">
        <f>'2 Продажи'!AA11</f>
        <v>2906</v>
      </c>
      <c r="AC10" s="47">
        <f>'2 Продажи'!AB11</f>
        <v>2906</v>
      </c>
      <c r="AD10" s="47">
        <f>'2 Продажи'!AC11</f>
        <v>2906</v>
      </c>
      <c r="AE10" s="47">
        <f>'2 Продажи'!AD11</f>
        <v>2906</v>
      </c>
      <c r="AF10" s="46">
        <f>'2 Продажи'!AE11</f>
        <v>3778</v>
      </c>
      <c r="AG10" s="47">
        <f>'2 Продажи'!AF11</f>
        <v>3778</v>
      </c>
      <c r="AH10" s="47">
        <f>'2 Продажи'!AG11</f>
        <v>3778</v>
      </c>
      <c r="AI10" s="47">
        <f>'2 Продажи'!AH11</f>
        <v>3778</v>
      </c>
      <c r="AJ10" s="47">
        <f>'2 Продажи'!AI11</f>
        <v>3778</v>
      </c>
      <c r="AK10" s="47">
        <f>'2 Продажи'!AJ11</f>
        <v>3778</v>
      </c>
      <c r="AL10" s="47">
        <f>'2 Продажи'!AK11</f>
        <v>3778</v>
      </c>
      <c r="AM10" s="47">
        <f>'2 Продажи'!AL11</f>
        <v>3778</v>
      </c>
      <c r="AN10" s="47">
        <f>'2 Продажи'!AM11</f>
        <v>3778</v>
      </c>
      <c r="AO10" s="47">
        <f>'2 Продажи'!AN11</f>
        <v>3778</v>
      </c>
      <c r="AP10" s="47">
        <f>'2 Продажи'!AO11</f>
        <v>3778</v>
      </c>
      <c r="AQ10" s="47">
        <f>'2 Продажи'!AP11</f>
        <v>3778</v>
      </c>
    </row>
    <row r="11" spans="1:43" ht="15.75" customHeight="1" x14ac:dyDescent="0.25">
      <c r="A11" s="1"/>
      <c r="B11" s="42"/>
      <c r="C11" s="34" t="str">
        <f>'2 Продажи'!C12</f>
        <v>Г.О.</v>
      </c>
      <c r="D11" s="43"/>
      <c r="E11" s="44" t="s">
        <v>72</v>
      </c>
      <c r="F11" s="44" t="s">
        <v>72</v>
      </c>
      <c r="G11" s="44" t="s">
        <v>72</v>
      </c>
      <c r="H11" s="46">
        <f>'2 Продажи'!G12</f>
        <v>998</v>
      </c>
      <c r="I11" s="47">
        <f>'2 Продажи'!H12</f>
        <v>998</v>
      </c>
      <c r="J11" s="47">
        <f>'2 Продажи'!I12</f>
        <v>998</v>
      </c>
      <c r="K11" s="47">
        <f>'2 Продажи'!J12</f>
        <v>998</v>
      </c>
      <c r="L11" s="47">
        <f>'2 Продажи'!K12</f>
        <v>998</v>
      </c>
      <c r="M11" s="47">
        <f>'2 Продажи'!L12</f>
        <v>998</v>
      </c>
      <c r="N11" s="47">
        <f>'2 Продажи'!M12</f>
        <v>998</v>
      </c>
      <c r="O11" s="47">
        <f>'2 Продажи'!N12</f>
        <v>998</v>
      </c>
      <c r="P11" s="47">
        <f>'2 Продажи'!O12</f>
        <v>998</v>
      </c>
      <c r="Q11" s="47">
        <f>'2 Продажи'!P12</f>
        <v>998</v>
      </c>
      <c r="R11" s="47">
        <f>'2 Продажи'!Q12</f>
        <v>998</v>
      </c>
      <c r="S11" s="47">
        <f>'2 Продажи'!R12</f>
        <v>998</v>
      </c>
      <c r="T11" s="46">
        <f>'2 Продажи'!S12</f>
        <v>1098</v>
      </c>
      <c r="U11" s="47">
        <f>'2 Продажи'!T12</f>
        <v>1098</v>
      </c>
      <c r="V11" s="47">
        <f>'2 Продажи'!U12</f>
        <v>1098</v>
      </c>
      <c r="W11" s="47">
        <f>'2 Продажи'!V12</f>
        <v>1098</v>
      </c>
      <c r="X11" s="47">
        <f>'2 Продажи'!W12</f>
        <v>1098</v>
      </c>
      <c r="Y11" s="47">
        <f>'2 Продажи'!X12</f>
        <v>1098</v>
      </c>
      <c r="Z11" s="47">
        <f>'2 Продажи'!Y12</f>
        <v>1098</v>
      </c>
      <c r="AA11" s="47">
        <f>'2 Продажи'!Z12</f>
        <v>1098</v>
      </c>
      <c r="AB11" s="47">
        <f>'2 Продажи'!AA12</f>
        <v>1098</v>
      </c>
      <c r="AC11" s="47">
        <f>'2 Продажи'!AB12</f>
        <v>1098</v>
      </c>
      <c r="AD11" s="47">
        <f>'2 Продажи'!AC12</f>
        <v>1098</v>
      </c>
      <c r="AE11" s="47">
        <f>'2 Продажи'!AD12</f>
        <v>1098</v>
      </c>
      <c r="AF11" s="46">
        <f>'2 Продажи'!AE12</f>
        <v>1208</v>
      </c>
      <c r="AG11" s="47">
        <f>'2 Продажи'!AF12</f>
        <v>1208</v>
      </c>
      <c r="AH11" s="47">
        <f>'2 Продажи'!AG12</f>
        <v>1208</v>
      </c>
      <c r="AI11" s="47">
        <f>'2 Продажи'!AH12</f>
        <v>1208</v>
      </c>
      <c r="AJ11" s="47">
        <f>'2 Продажи'!AI12</f>
        <v>1208</v>
      </c>
      <c r="AK11" s="47">
        <f>'2 Продажи'!AJ12</f>
        <v>1208</v>
      </c>
      <c r="AL11" s="47">
        <f>'2 Продажи'!AK12</f>
        <v>1208</v>
      </c>
      <c r="AM11" s="47">
        <f>'2 Продажи'!AL12</f>
        <v>1208</v>
      </c>
      <c r="AN11" s="47">
        <f>'2 Продажи'!AM12</f>
        <v>1208</v>
      </c>
      <c r="AO11" s="47">
        <f>'2 Продажи'!AN12</f>
        <v>1208</v>
      </c>
      <c r="AP11" s="47">
        <f>'2 Продажи'!AO12</f>
        <v>1208</v>
      </c>
      <c r="AQ11" s="47">
        <f>'2 Продажи'!AP12</f>
        <v>1208</v>
      </c>
    </row>
    <row r="12" spans="1:43" ht="15.75" customHeight="1" x14ac:dyDescent="0.25">
      <c r="A12" s="1"/>
      <c r="B12" s="42"/>
      <c r="C12" s="34" t="str">
        <f>'2 Продажи'!C13</f>
        <v>Услуги</v>
      </c>
      <c r="D12" s="43"/>
      <c r="E12" s="44" t="s">
        <v>72</v>
      </c>
      <c r="F12" s="44" t="s">
        <v>72</v>
      </c>
      <c r="G12" s="44" t="s">
        <v>72</v>
      </c>
      <c r="H12" s="46">
        <f>'2 Продажи'!G13</f>
        <v>487</v>
      </c>
      <c r="I12" s="47">
        <f>'2 Продажи'!H13</f>
        <v>487</v>
      </c>
      <c r="J12" s="47">
        <f>'2 Продажи'!I13</f>
        <v>487</v>
      </c>
      <c r="K12" s="47">
        <f>'2 Продажи'!J13</f>
        <v>487</v>
      </c>
      <c r="L12" s="47">
        <f>'2 Продажи'!K13</f>
        <v>487</v>
      </c>
      <c r="M12" s="47">
        <f>'2 Продажи'!L13</f>
        <v>487</v>
      </c>
      <c r="N12" s="47">
        <f>'2 Продажи'!M13</f>
        <v>487</v>
      </c>
      <c r="O12" s="47">
        <f>'2 Продажи'!N13</f>
        <v>487</v>
      </c>
      <c r="P12" s="47">
        <f>'2 Продажи'!O13</f>
        <v>487</v>
      </c>
      <c r="Q12" s="47">
        <f>'2 Продажи'!P13</f>
        <v>487</v>
      </c>
      <c r="R12" s="47">
        <f>'2 Продажи'!Q13</f>
        <v>487</v>
      </c>
      <c r="S12" s="47">
        <f>'2 Продажи'!R13</f>
        <v>487</v>
      </c>
      <c r="T12" s="46">
        <f>'2 Продажи'!S13</f>
        <v>560</v>
      </c>
      <c r="U12" s="47">
        <f>'2 Продажи'!T13</f>
        <v>560</v>
      </c>
      <c r="V12" s="47">
        <f>'2 Продажи'!U13</f>
        <v>560</v>
      </c>
      <c r="W12" s="47">
        <f>'2 Продажи'!V13</f>
        <v>560</v>
      </c>
      <c r="X12" s="47">
        <f>'2 Продажи'!W13</f>
        <v>560</v>
      </c>
      <c r="Y12" s="47">
        <f>'2 Продажи'!X13</f>
        <v>560</v>
      </c>
      <c r="Z12" s="47">
        <f>'2 Продажи'!Y13</f>
        <v>560</v>
      </c>
      <c r="AA12" s="47">
        <f>'2 Продажи'!Z13</f>
        <v>560</v>
      </c>
      <c r="AB12" s="47">
        <f>'2 Продажи'!AA13</f>
        <v>560</v>
      </c>
      <c r="AC12" s="47">
        <f>'2 Продажи'!AB13</f>
        <v>560</v>
      </c>
      <c r="AD12" s="47">
        <f>'2 Продажи'!AC13</f>
        <v>560</v>
      </c>
      <c r="AE12" s="47">
        <f>'2 Продажи'!AD13</f>
        <v>560</v>
      </c>
      <c r="AF12" s="46">
        <f>'2 Продажи'!AE13</f>
        <v>644</v>
      </c>
      <c r="AG12" s="47">
        <f>'2 Продажи'!AF13</f>
        <v>644</v>
      </c>
      <c r="AH12" s="47">
        <f>'2 Продажи'!AG13</f>
        <v>644</v>
      </c>
      <c r="AI12" s="47">
        <f>'2 Продажи'!AH13</f>
        <v>644</v>
      </c>
      <c r="AJ12" s="47">
        <f>'2 Продажи'!AI13</f>
        <v>644</v>
      </c>
      <c r="AK12" s="47">
        <f>'2 Продажи'!AJ13</f>
        <v>644</v>
      </c>
      <c r="AL12" s="47">
        <f>'2 Продажи'!AK13</f>
        <v>644</v>
      </c>
      <c r="AM12" s="47">
        <f>'2 Продажи'!AL13</f>
        <v>644</v>
      </c>
      <c r="AN12" s="47">
        <f>'2 Продажи'!AM13</f>
        <v>644</v>
      </c>
      <c r="AO12" s="47">
        <f>'2 Продажи'!AN13</f>
        <v>644</v>
      </c>
      <c r="AP12" s="47">
        <f>'2 Продажи'!AO13</f>
        <v>644</v>
      </c>
      <c r="AQ12" s="47">
        <f>'2 Продажи'!AP13</f>
        <v>644</v>
      </c>
    </row>
    <row r="13" spans="1:43" ht="16.5" customHeight="1" x14ac:dyDescent="0.25">
      <c r="A13" s="1"/>
      <c r="B13" s="42"/>
      <c r="C13" s="34" t="str">
        <f>'2 Продажи'!C14</f>
        <v>Линзы</v>
      </c>
      <c r="D13" s="43"/>
      <c r="E13" s="44" t="s">
        <v>72</v>
      </c>
      <c r="F13" s="44" t="s">
        <v>72</v>
      </c>
      <c r="G13" s="44" t="s">
        <v>72</v>
      </c>
      <c r="H13" s="64">
        <f>'2 Продажи'!G14</f>
        <v>2568</v>
      </c>
      <c r="I13" s="65">
        <f>'2 Продажи'!H14</f>
        <v>2568</v>
      </c>
      <c r="J13" s="65">
        <f>'2 Продажи'!I14</f>
        <v>2568</v>
      </c>
      <c r="K13" s="65">
        <f>'2 Продажи'!J14</f>
        <v>2568</v>
      </c>
      <c r="L13" s="65">
        <f>'2 Продажи'!K14</f>
        <v>2568</v>
      </c>
      <c r="M13" s="65">
        <f>'2 Продажи'!L14</f>
        <v>2568</v>
      </c>
      <c r="N13" s="65">
        <f>'2 Продажи'!M14</f>
        <v>2568</v>
      </c>
      <c r="O13" s="65">
        <f>'2 Продажи'!N14</f>
        <v>2568</v>
      </c>
      <c r="P13" s="65">
        <f>'2 Продажи'!O14</f>
        <v>2568</v>
      </c>
      <c r="Q13" s="65">
        <f>'2 Продажи'!P14</f>
        <v>2568</v>
      </c>
      <c r="R13" s="65">
        <f>'2 Продажи'!Q14</f>
        <v>2568</v>
      </c>
      <c r="S13" s="65">
        <f>'2 Продажи'!R14</f>
        <v>2568</v>
      </c>
      <c r="T13" s="64">
        <f>'2 Продажи'!S14</f>
        <v>2954</v>
      </c>
      <c r="U13" s="65">
        <f>'2 Продажи'!T14</f>
        <v>2954</v>
      </c>
      <c r="V13" s="65">
        <f>'2 Продажи'!U14</f>
        <v>2954</v>
      </c>
      <c r="W13" s="65">
        <f>'2 Продажи'!V14</f>
        <v>2954</v>
      </c>
      <c r="X13" s="65">
        <f>'2 Продажи'!W14</f>
        <v>2954</v>
      </c>
      <c r="Y13" s="65">
        <f>'2 Продажи'!X14</f>
        <v>2954</v>
      </c>
      <c r="Z13" s="65">
        <f>'2 Продажи'!Y14</f>
        <v>2954</v>
      </c>
      <c r="AA13" s="65">
        <f>'2 Продажи'!Z14</f>
        <v>2954</v>
      </c>
      <c r="AB13" s="65">
        <f>'2 Продажи'!AA14</f>
        <v>2954</v>
      </c>
      <c r="AC13" s="65">
        <f>'2 Продажи'!AB14</f>
        <v>2954</v>
      </c>
      <c r="AD13" s="65">
        <f>'2 Продажи'!AC14</f>
        <v>2954</v>
      </c>
      <c r="AE13" s="65">
        <f>'2 Продажи'!AD14</f>
        <v>2954</v>
      </c>
      <c r="AF13" s="64">
        <f>'2 Продажи'!AE14</f>
        <v>3398</v>
      </c>
      <c r="AG13" s="65">
        <f>'2 Продажи'!AF14</f>
        <v>3398</v>
      </c>
      <c r="AH13" s="65">
        <f>'2 Продажи'!AG14</f>
        <v>3398</v>
      </c>
      <c r="AI13" s="65">
        <f>'2 Продажи'!AH14</f>
        <v>3398</v>
      </c>
      <c r="AJ13" s="65">
        <f>'2 Продажи'!AI14</f>
        <v>3398</v>
      </c>
      <c r="AK13" s="65">
        <f>'2 Продажи'!AJ14</f>
        <v>3398</v>
      </c>
      <c r="AL13" s="65">
        <f>'2 Продажи'!AK14</f>
        <v>3398</v>
      </c>
      <c r="AM13" s="65">
        <f>'2 Продажи'!AL14</f>
        <v>3398</v>
      </c>
      <c r="AN13" s="65">
        <f>'2 Продажи'!AM14</f>
        <v>3398</v>
      </c>
      <c r="AO13" s="65">
        <f>'2 Продажи'!AN14</f>
        <v>3398</v>
      </c>
      <c r="AP13" s="65">
        <f>'2 Продажи'!AO14</f>
        <v>3398</v>
      </c>
      <c r="AQ13" s="65">
        <f>'2 Продажи'!AP14</f>
        <v>3398</v>
      </c>
    </row>
    <row r="14" spans="1:43" ht="15.75" customHeight="1" x14ac:dyDescent="0.25">
      <c r="A14" s="1"/>
      <c r="B14" s="80" t="s">
        <v>54</v>
      </c>
      <c r="C14" s="81"/>
      <c r="D14" s="82"/>
      <c r="E14" s="83"/>
      <c r="F14" s="83"/>
      <c r="G14" s="84"/>
      <c r="H14" s="47">
        <f>'2 Продажи'!G15</f>
        <v>0</v>
      </c>
      <c r="I14" s="47"/>
      <c r="J14" s="47"/>
      <c r="K14" s="47"/>
      <c r="L14" s="47">
        <f>'2 Продажи'!K15</f>
        <v>0</v>
      </c>
      <c r="M14" s="47"/>
      <c r="N14" s="47"/>
      <c r="O14" s="47"/>
      <c r="P14" s="47"/>
      <c r="Q14" s="47"/>
      <c r="R14" s="47"/>
      <c r="S14" s="47"/>
      <c r="T14" s="46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6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8"/>
    </row>
    <row r="15" spans="1:43" ht="15.75" customHeight="1" x14ac:dyDescent="0.25">
      <c r="A15" s="1"/>
      <c r="B15" s="42"/>
      <c r="C15" s="34" t="str">
        <f t="shared" ref="C15:C21" si="0">C7</f>
        <v xml:space="preserve">МКЛ </v>
      </c>
      <c r="D15" s="42"/>
      <c r="E15" s="45">
        <f t="shared" ref="E15:E20" si="1">SUMIFS(15:15,$4:$4,"1")</f>
        <v>1104</v>
      </c>
      <c r="F15" s="45">
        <f t="shared" ref="F15:F21" si="2">SUMIFS(15:15,$4:$4,"2")</f>
        <v>1440</v>
      </c>
      <c r="G15" s="44">
        <f t="shared" ref="G15:G21" si="3">SUMIFS(15:15,$4:$4,"3")</f>
        <v>1872</v>
      </c>
      <c r="H15" s="47">
        <f>'2 Продажи'!G16</f>
        <v>92</v>
      </c>
      <c r="I15" s="47">
        <f>'2 Продажи'!H16</f>
        <v>92</v>
      </c>
      <c r="J15" s="47">
        <f>'2 Продажи'!I16</f>
        <v>92</v>
      </c>
      <c r="K15" s="47">
        <f>'2 Продажи'!J16</f>
        <v>92</v>
      </c>
      <c r="L15" s="47">
        <f>'2 Продажи'!K16</f>
        <v>92</v>
      </c>
      <c r="M15" s="47">
        <f>'2 Продажи'!L16</f>
        <v>92</v>
      </c>
      <c r="N15" s="47">
        <f>'2 Продажи'!M16</f>
        <v>92</v>
      </c>
      <c r="O15" s="47">
        <f>'2 Продажи'!N16</f>
        <v>92</v>
      </c>
      <c r="P15" s="47">
        <f>'2 Продажи'!O16</f>
        <v>92</v>
      </c>
      <c r="Q15" s="47">
        <f>'2 Продажи'!P16</f>
        <v>92</v>
      </c>
      <c r="R15" s="47">
        <f>'2 Продажи'!Q16</f>
        <v>92</v>
      </c>
      <c r="S15" s="47">
        <f>'2 Продажи'!R16</f>
        <v>92</v>
      </c>
      <c r="T15" s="46">
        <f>'2 Продажи'!S16</f>
        <v>120</v>
      </c>
      <c r="U15" s="47">
        <f>'2 Продажи'!T16</f>
        <v>120</v>
      </c>
      <c r="V15" s="47">
        <f>'2 Продажи'!U16</f>
        <v>120</v>
      </c>
      <c r="W15" s="47">
        <f>'2 Продажи'!V16</f>
        <v>120</v>
      </c>
      <c r="X15" s="47">
        <f>'2 Продажи'!W16</f>
        <v>120</v>
      </c>
      <c r="Y15" s="47">
        <f>'2 Продажи'!X16</f>
        <v>120</v>
      </c>
      <c r="Z15" s="47">
        <f>'2 Продажи'!Y16</f>
        <v>120</v>
      </c>
      <c r="AA15" s="47">
        <f>'2 Продажи'!Z16</f>
        <v>120</v>
      </c>
      <c r="AB15" s="47">
        <f>'2 Продажи'!AA16</f>
        <v>120</v>
      </c>
      <c r="AC15" s="47">
        <f>'2 Продажи'!AB16</f>
        <v>120</v>
      </c>
      <c r="AD15" s="47">
        <f>'2 Продажи'!AC16</f>
        <v>120</v>
      </c>
      <c r="AE15" s="47">
        <f>'2 Продажи'!AD16</f>
        <v>120</v>
      </c>
      <c r="AF15" s="46">
        <f>'2 Продажи'!AE16</f>
        <v>156</v>
      </c>
      <c r="AG15" s="47">
        <f>'2 Продажи'!AF16</f>
        <v>156</v>
      </c>
      <c r="AH15" s="47">
        <f>'2 Продажи'!AG16</f>
        <v>156</v>
      </c>
      <c r="AI15" s="47">
        <f>'2 Продажи'!AH16</f>
        <v>156</v>
      </c>
      <c r="AJ15" s="47">
        <f>'2 Продажи'!AI16</f>
        <v>156</v>
      </c>
      <c r="AK15" s="47">
        <f>'2 Продажи'!AJ16</f>
        <v>156</v>
      </c>
      <c r="AL15" s="47">
        <f>'2 Продажи'!AK16</f>
        <v>156</v>
      </c>
      <c r="AM15" s="47">
        <f>'2 Продажи'!AL16</f>
        <v>156</v>
      </c>
      <c r="AN15" s="47">
        <f>'2 Продажи'!AM16</f>
        <v>156</v>
      </c>
      <c r="AO15" s="47">
        <f>'2 Продажи'!AN16</f>
        <v>156</v>
      </c>
      <c r="AP15" s="47">
        <f>'2 Продажи'!AO16</f>
        <v>156</v>
      </c>
      <c r="AQ15" s="48">
        <f>'2 Продажи'!AP16</f>
        <v>156</v>
      </c>
    </row>
    <row r="16" spans="1:43" ht="15.75" customHeight="1" x14ac:dyDescent="0.25">
      <c r="A16" s="1"/>
      <c r="B16" s="42"/>
      <c r="C16" s="34" t="str">
        <f t="shared" si="0"/>
        <v>Оправы</v>
      </c>
      <c r="D16" s="42"/>
      <c r="E16" s="45">
        <f t="shared" si="1"/>
        <v>1212</v>
      </c>
      <c r="F16" s="45">
        <f t="shared" si="2"/>
        <v>1404</v>
      </c>
      <c r="G16" s="44">
        <f t="shared" si="3"/>
        <v>1620</v>
      </c>
      <c r="H16" s="47">
        <f>'2 Продажи'!G17</f>
        <v>101</v>
      </c>
      <c r="I16" s="47">
        <f>'2 Продажи'!H17</f>
        <v>101</v>
      </c>
      <c r="J16" s="47">
        <f>'2 Продажи'!I17</f>
        <v>101</v>
      </c>
      <c r="K16" s="47">
        <f>'2 Продажи'!J17</f>
        <v>101</v>
      </c>
      <c r="L16" s="47">
        <f>'2 Продажи'!K17</f>
        <v>101</v>
      </c>
      <c r="M16" s="47">
        <f>'2 Продажи'!L17</f>
        <v>101</v>
      </c>
      <c r="N16" s="47">
        <f>'2 Продажи'!M17</f>
        <v>101</v>
      </c>
      <c r="O16" s="47">
        <f>'2 Продажи'!N17</f>
        <v>101</v>
      </c>
      <c r="P16" s="47">
        <f>'2 Продажи'!O17</f>
        <v>101</v>
      </c>
      <c r="Q16" s="47">
        <f>'2 Продажи'!P17</f>
        <v>101</v>
      </c>
      <c r="R16" s="47">
        <f>'2 Продажи'!Q17</f>
        <v>101</v>
      </c>
      <c r="S16" s="47">
        <f>'2 Продажи'!R17</f>
        <v>101</v>
      </c>
      <c r="T16" s="46">
        <f>'2 Продажи'!S17</f>
        <v>117</v>
      </c>
      <c r="U16" s="47">
        <f>'2 Продажи'!T17</f>
        <v>117</v>
      </c>
      <c r="V16" s="47">
        <f>'2 Продажи'!U17</f>
        <v>117</v>
      </c>
      <c r="W16" s="47">
        <f>'2 Продажи'!V17</f>
        <v>117</v>
      </c>
      <c r="X16" s="47">
        <f>'2 Продажи'!W17</f>
        <v>117</v>
      </c>
      <c r="Y16" s="47">
        <f>'2 Продажи'!X17</f>
        <v>117</v>
      </c>
      <c r="Z16" s="47">
        <f>'2 Продажи'!Y17</f>
        <v>117</v>
      </c>
      <c r="AA16" s="47">
        <f>'2 Продажи'!Z17</f>
        <v>117</v>
      </c>
      <c r="AB16" s="47">
        <f>'2 Продажи'!AA17</f>
        <v>117</v>
      </c>
      <c r="AC16" s="47">
        <f>'2 Продажи'!AB17</f>
        <v>117</v>
      </c>
      <c r="AD16" s="47">
        <f>'2 Продажи'!AC17</f>
        <v>117</v>
      </c>
      <c r="AE16" s="47">
        <f>'2 Продажи'!AD17</f>
        <v>117</v>
      </c>
      <c r="AF16" s="46">
        <f>'2 Продажи'!AE17</f>
        <v>135</v>
      </c>
      <c r="AG16" s="47">
        <f>'2 Продажи'!AF17</f>
        <v>135</v>
      </c>
      <c r="AH16" s="47">
        <f>'2 Продажи'!AG17</f>
        <v>135</v>
      </c>
      <c r="AI16" s="47">
        <f>'2 Продажи'!AH17</f>
        <v>135</v>
      </c>
      <c r="AJ16" s="47">
        <f>'2 Продажи'!AI17</f>
        <v>135</v>
      </c>
      <c r="AK16" s="47">
        <f>'2 Продажи'!AJ17</f>
        <v>135</v>
      </c>
      <c r="AL16" s="47">
        <f>'2 Продажи'!AK17</f>
        <v>135</v>
      </c>
      <c r="AM16" s="47">
        <f>'2 Продажи'!AL17</f>
        <v>135</v>
      </c>
      <c r="AN16" s="47">
        <f>'2 Продажи'!AM17</f>
        <v>135</v>
      </c>
      <c r="AO16" s="47">
        <f>'2 Продажи'!AN17</f>
        <v>135</v>
      </c>
      <c r="AP16" s="47">
        <f>'2 Продажи'!AO17</f>
        <v>135</v>
      </c>
      <c r="AQ16" s="48">
        <f>'2 Продажи'!AP17</f>
        <v>135</v>
      </c>
    </row>
    <row r="17" spans="1:43" ht="15.75" customHeight="1" x14ac:dyDescent="0.25">
      <c r="A17" s="1"/>
      <c r="B17" s="42"/>
      <c r="C17" s="34" t="str">
        <f t="shared" si="0"/>
        <v>Акссесуары</v>
      </c>
      <c r="D17" s="42"/>
      <c r="E17" s="45">
        <f t="shared" si="1"/>
        <v>1980</v>
      </c>
      <c r="F17" s="45">
        <f t="shared" si="2"/>
        <v>2484</v>
      </c>
      <c r="G17" s="44">
        <f t="shared" si="3"/>
        <v>3108</v>
      </c>
      <c r="H17" s="47">
        <f>'2 Продажи'!G18</f>
        <v>165</v>
      </c>
      <c r="I17" s="47">
        <f>'2 Продажи'!H18</f>
        <v>165</v>
      </c>
      <c r="J17" s="47">
        <f>'2 Продажи'!I18</f>
        <v>165</v>
      </c>
      <c r="K17" s="47">
        <f>'2 Продажи'!J18</f>
        <v>165</v>
      </c>
      <c r="L17" s="47">
        <f>'2 Продажи'!K18</f>
        <v>165</v>
      </c>
      <c r="M17" s="47">
        <f>'2 Продажи'!L18</f>
        <v>165</v>
      </c>
      <c r="N17" s="47">
        <f>'2 Продажи'!M18</f>
        <v>165</v>
      </c>
      <c r="O17" s="47">
        <f>'2 Продажи'!N18</f>
        <v>165</v>
      </c>
      <c r="P17" s="47">
        <f>'2 Продажи'!O18</f>
        <v>165</v>
      </c>
      <c r="Q17" s="47">
        <f>'2 Продажи'!P18</f>
        <v>165</v>
      </c>
      <c r="R17" s="47">
        <f>'2 Продажи'!Q18</f>
        <v>165</v>
      </c>
      <c r="S17" s="47">
        <f>'2 Продажи'!R18</f>
        <v>165</v>
      </c>
      <c r="T17" s="46">
        <f>'2 Продажи'!S18</f>
        <v>207</v>
      </c>
      <c r="U17" s="47">
        <f>'2 Продажи'!T18</f>
        <v>207</v>
      </c>
      <c r="V17" s="47">
        <f>'2 Продажи'!U18</f>
        <v>207</v>
      </c>
      <c r="W17" s="47">
        <f>'2 Продажи'!V18</f>
        <v>207</v>
      </c>
      <c r="X17" s="47">
        <f>'2 Продажи'!W18</f>
        <v>207</v>
      </c>
      <c r="Y17" s="47">
        <f>'2 Продажи'!X18</f>
        <v>207</v>
      </c>
      <c r="Z17" s="47">
        <f>'2 Продажи'!Y18</f>
        <v>207</v>
      </c>
      <c r="AA17" s="47">
        <f>'2 Продажи'!Z18</f>
        <v>207</v>
      </c>
      <c r="AB17" s="47">
        <f>'2 Продажи'!AA18</f>
        <v>207</v>
      </c>
      <c r="AC17" s="47">
        <f>'2 Продажи'!AB18</f>
        <v>207</v>
      </c>
      <c r="AD17" s="47">
        <f>'2 Продажи'!AC18</f>
        <v>207</v>
      </c>
      <c r="AE17" s="47">
        <f>'2 Продажи'!AD18</f>
        <v>207</v>
      </c>
      <c r="AF17" s="46">
        <f>'2 Продажи'!AE18</f>
        <v>259</v>
      </c>
      <c r="AG17" s="47">
        <f>'2 Продажи'!AF18</f>
        <v>259</v>
      </c>
      <c r="AH17" s="47">
        <f>'2 Продажи'!AG18</f>
        <v>259</v>
      </c>
      <c r="AI17" s="47">
        <f>'2 Продажи'!AH18</f>
        <v>259</v>
      </c>
      <c r="AJ17" s="47">
        <f>'2 Продажи'!AI18</f>
        <v>259</v>
      </c>
      <c r="AK17" s="47">
        <f>'2 Продажи'!AJ18</f>
        <v>259</v>
      </c>
      <c r="AL17" s="47">
        <f>'2 Продажи'!AK18</f>
        <v>259</v>
      </c>
      <c r="AM17" s="47">
        <f>'2 Продажи'!AL18</f>
        <v>259</v>
      </c>
      <c r="AN17" s="47">
        <f>'2 Продажи'!AM18</f>
        <v>259</v>
      </c>
      <c r="AO17" s="47">
        <f>'2 Продажи'!AN18</f>
        <v>259</v>
      </c>
      <c r="AP17" s="47">
        <f>'2 Продажи'!AO18</f>
        <v>259</v>
      </c>
      <c r="AQ17" s="48">
        <f>'2 Продажи'!AP18</f>
        <v>259</v>
      </c>
    </row>
    <row r="18" spans="1:43" ht="15.75" customHeight="1" x14ac:dyDescent="0.25">
      <c r="A18" s="1"/>
      <c r="B18" s="42"/>
      <c r="C18" s="34" t="str">
        <f t="shared" si="0"/>
        <v>С-З</v>
      </c>
      <c r="D18" s="42"/>
      <c r="E18" s="45">
        <f t="shared" si="1"/>
        <v>204</v>
      </c>
      <c r="F18" s="45">
        <f t="shared" si="2"/>
        <v>276</v>
      </c>
      <c r="G18" s="44">
        <f t="shared" si="3"/>
        <v>360</v>
      </c>
      <c r="H18" s="47">
        <f>'2 Продажи'!G19</f>
        <v>17</v>
      </c>
      <c r="I18" s="47">
        <f>'2 Продажи'!H19</f>
        <v>17</v>
      </c>
      <c r="J18" s="47">
        <f>'2 Продажи'!I19</f>
        <v>17</v>
      </c>
      <c r="K18" s="47">
        <f>'2 Продажи'!J19</f>
        <v>17</v>
      </c>
      <c r="L18" s="47">
        <f>'2 Продажи'!K19</f>
        <v>17</v>
      </c>
      <c r="M18" s="47">
        <f>'2 Продажи'!L19</f>
        <v>17</v>
      </c>
      <c r="N18" s="47">
        <f>'2 Продажи'!M19</f>
        <v>17</v>
      </c>
      <c r="O18" s="47">
        <f>'2 Продажи'!N19</f>
        <v>17</v>
      </c>
      <c r="P18" s="47">
        <f>'2 Продажи'!O19</f>
        <v>17</v>
      </c>
      <c r="Q18" s="47">
        <f>'2 Продажи'!P19</f>
        <v>17</v>
      </c>
      <c r="R18" s="47">
        <f>'2 Продажи'!Q19</f>
        <v>17</v>
      </c>
      <c r="S18" s="47">
        <f>'2 Продажи'!R19</f>
        <v>17</v>
      </c>
      <c r="T18" s="46">
        <f>'2 Продажи'!S19</f>
        <v>23</v>
      </c>
      <c r="U18" s="47">
        <f>'2 Продажи'!T19</f>
        <v>23</v>
      </c>
      <c r="V18" s="47">
        <f>'2 Продажи'!U19</f>
        <v>23</v>
      </c>
      <c r="W18" s="47">
        <f>'2 Продажи'!V19</f>
        <v>23</v>
      </c>
      <c r="X18" s="47">
        <f>'2 Продажи'!W19</f>
        <v>23</v>
      </c>
      <c r="Y18" s="47">
        <f>'2 Продажи'!X19</f>
        <v>23</v>
      </c>
      <c r="Z18" s="47">
        <f>'2 Продажи'!Y19</f>
        <v>23</v>
      </c>
      <c r="AA18" s="47">
        <f>'2 Продажи'!Z19</f>
        <v>23</v>
      </c>
      <c r="AB18" s="47">
        <f>'2 Продажи'!AA19</f>
        <v>23</v>
      </c>
      <c r="AC18" s="47">
        <f>'2 Продажи'!AB19</f>
        <v>23</v>
      </c>
      <c r="AD18" s="47">
        <f>'2 Продажи'!AC19</f>
        <v>23</v>
      </c>
      <c r="AE18" s="47">
        <f>'2 Продажи'!AD19</f>
        <v>23</v>
      </c>
      <c r="AF18" s="46">
        <f>'2 Продажи'!AE19</f>
        <v>30</v>
      </c>
      <c r="AG18" s="47">
        <f>'2 Продажи'!AF19</f>
        <v>30</v>
      </c>
      <c r="AH18" s="47">
        <f>'2 Продажи'!AG19</f>
        <v>30</v>
      </c>
      <c r="AI18" s="47">
        <f>'2 Продажи'!AH19</f>
        <v>30</v>
      </c>
      <c r="AJ18" s="47">
        <f>'2 Продажи'!AI19</f>
        <v>30</v>
      </c>
      <c r="AK18" s="47">
        <f>'2 Продажи'!AJ19</f>
        <v>30</v>
      </c>
      <c r="AL18" s="47">
        <f>'2 Продажи'!AK19</f>
        <v>30</v>
      </c>
      <c r="AM18" s="47">
        <f>'2 Продажи'!AL19</f>
        <v>30</v>
      </c>
      <c r="AN18" s="47">
        <f>'2 Продажи'!AM19</f>
        <v>30</v>
      </c>
      <c r="AO18" s="47">
        <f>'2 Продажи'!AN19</f>
        <v>30</v>
      </c>
      <c r="AP18" s="47">
        <f>'2 Продажи'!AO19</f>
        <v>30</v>
      </c>
      <c r="AQ18" s="48">
        <f>'2 Продажи'!AP19</f>
        <v>30</v>
      </c>
    </row>
    <row r="19" spans="1:43" ht="15.75" customHeight="1" x14ac:dyDescent="0.25">
      <c r="A19" s="1"/>
      <c r="B19" s="42"/>
      <c r="C19" s="34" t="str">
        <f t="shared" si="0"/>
        <v>Г.О.</v>
      </c>
      <c r="D19" s="42"/>
      <c r="E19" s="45">
        <f t="shared" si="1"/>
        <v>144</v>
      </c>
      <c r="F19" s="45">
        <f t="shared" si="2"/>
        <v>168</v>
      </c>
      <c r="G19" s="44">
        <f t="shared" si="3"/>
        <v>192</v>
      </c>
      <c r="H19" s="47">
        <f>'2 Продажи'!G20</f>
        <v>12</v>
      </c>
      <c r="I19" s="47">
        <f>'2 Продажи'!H20</f>
        <v>12</v>
      </c>
      <c r="J19" s="47">
        <f>'2 Продажи'!I20</f>
        <v>12</v>
      </c>
      <c r="K19" s="47">
        <f>'2 Продажи'!J20</f>
        <v>12</v>
      </c>
      <c r="L19" s="47">
        <f>'2 Продажи'!K20</f>
        <v>12</v>
      </c>
      <c r="M19" s="47">
        <f>'2 Продажи'!L20</f>
        <v>12</v>
      </c>
      <c r="N19" s="47">
        <f>'2 Продажи'!M20</f>
        <v>12</v>
      </c>
      <c r="O19" s="47">
        <f>'2 Продажи'!N20</f>
        <v>12</v>
      </c>
      <c r="P19" s="47">
        <f>'2 Продажи'!O20</f>
        <v>12</v>
      </c>
      <c r="Q19" s="47">
        <f>'2 Продажи'!P20</f>
        <v>12</v>
      </c>
      <c r="R19" s="47">
        <f>'2 Продажи'!Q20</f>
        <v>12</v>
      </c>
      <c r="S19" s="47">
        <f>'2 Продажи'!R20</f>
        <v>12</v>
      </c>
      <c r="T19" s="46">
        <f>'2 Продажи'!S20</f>
        <v>14</v>
      </c>
      <c r="U19" s="47">
        <f>'2 Продажи'!T20</f>
        <v>14</v>
      </c>
      <c r="V19" s="47">
        <f>'2 Продажи'!U20</f>
        <v>14</v>
      </c>
      <c r="W19" s="47">
        <f>'2 Продажи'!V20</f>
        <v>14</v>
      </c>
      <c r="X19" s="47">
        <f>'2 Продажи'!W20</f>
        <v>14</v>
      </c>
      <c r="Y19" s="47">
        <f>'2 Продажи'!X20</f>
        <v>14</v>
      </c>
      <c r="Z19" s="47">
        <f>'2 Продажи'!Y20</f>
        <v>14</v>
      </c>
      <c r="AA19" s="47">
        <f>'2 Продажи'!Z20</f>
        <v>14</v>
      </c>
      <c r="AB19" s="47">
        <f>'2 Продажи'!AA20</f>
        <v>14</v>
      </c>
      <c r="AC19" s="47">
        <f>'2 Продажи'!AB20</f>
        <v>14</v>
      </c>
      <c r="AD19" s="47">
        <f>'2 Продажи'!AC20</f>
        <v>14</v>
      </c>
      <c r="AE19" s="47">
        <f>'2 Продажи'!AD20</f>
        <v>14</v>
      </c>
      <c r="AF19" s="46">
        <f>'2 Продажи'!AE20</f>
        <v>16</v>
      </c>
      <c r="AG19" s="47">
        <f>'2 Продажи'!AF20</f>
        <v>16</v>
      </c>
      <c r="AH19" s="47">
        <f>'2 Продажи'!AG20</f>
        <v>16</v>
      </c>
      <c r="AI19" s="47">
        <f>'2 Продажи'!AH20</f>
        <v>16</v>
      </c>
      <c r="AJ19" s="47">
        <f>'2 Продажи'!AI20</f>
        <v>16</v>
      </c>
      <c r="AK19" s="47">
        <f>'2 Продажи'!AJ20</f>
        <v>16</v>
      </c>
      <c r="AL19" s="47">
        <f>'2 Продажи'!AK20</f>
        <v>16</v>
      </c>
      <c r="AM19" s="47">
        <f>'2 Продажи'!AL20</f>
        <v>16</v>
      </c>
      <c r="AN19" s="47">
        <f>'2 Продажи'!AM20</f>
        <v>16</v>
      </c>
      <c r="AO19" s="47">
        <f>'2 Продажи'!AN20</f>
        <v>16</v>
      </c>
      <c r="AP19" s="47">
        <f>'2 Продажи'!AO20</f>
        <v>16</v>
      </c>
      <c r="AQ19" s="48">
        <f>'2 Продажи'!AP20</f>
        <v>16</v>
      </c>
    </row>
    <row r="20" spans="1:43" ht="15.75" customHeight="1" x14ac:dyDescent="0.25">
      <c r="A20" s="1"/>
      <c r="B20" s="42"/>
      <c r="C20" s="34" t="str">
        <f t="shared" si="0"/>
        <v>Услуги</v>
      </c>
      <c r="D20" s="42"/>
      <c r="E20" s="45">
        <f t="shared" si="1"/>
        <v>1608</v>
      </c>
      <c r="F20" s="45">
        <f t="shared" si="2"/>
        <v>1860</v>
      </c>
      <c r="G20" s="44">
        <f t="shared" si="3"/>
        <v>2148</v>
      </c>
      <c r="H20" s="47">
        <f>'2 Продажи'!G21</f>
        <v>134</v>
      </c>
      <c r="I20" s="47">
        <f>'2 Продажи'!H21</f>
        <v>134</v>
      </c>
      <c r="J20" s="47">
        <f>'2 Продажи'!I21</f>
        <v>134</v>
      </c>
      <c r="K20" s="47">
        <f>'2 Продажи'!J21</f>
        <v>134</v>
      </c>
      <c r="L20" s="47">
        <f>'2 Продажи'!K21</f>
        <v>134</v>
      </c>
      <c r="M20" s="47">
        <f>'2 Продажи'!L21</f>
        <v>134</v>
      </c>
      <c r="N20" s="47">
        <f>'2 Продажи'!M21</f>
        <v>134</v>
      </c>
      <c r="O20" s="47">
        <f>'2 Продажи'!N21</f>
        <v>134</v>
      </c>
      <c r="P20" s="47">
        <f>'2 Продажи'!O21</f>
        <v>134</v>
      </c>
      <c r="Q20" s="47">
        <f>'2 Продажи'!P21</f>
        <v>134</v>
      </c>
      <c r="R20" s="47">
        <f>'2 Продажи'!Q21</f>
        <v>134</v>
      </c>
      <c r="S20" s="47">
        <f>'2 Продажи'!R21</f>
        <v>134</v>
      </c>
      <c r="T20" s="46">
        <f>'2 Продажи'!S21</f>
        <v>155</v>
      </c>
      <c r="U20" s="47">
        <f>'2 Продажи'!T21</f>
        <v>155</v>
      </c>
      <c r="V20" s="47">
        <f>'2 Продажи'!U21</f>
        <v>155</v>
      </c>
      <c r="W20" s="47">
        <f>'2 Продажи'!V21</f>
        <v>155</v>
      </c>
      <c r="X20" s="47">
        <f>'2 Продажи'!W21</f>
        <v>155</v>
      </c>
      <c r="Y20" s="47">
        <f>'2 Продажи'!X21</f>
        <v>155</v>
      </c>
      <c r="Z20" s="47">
        <f>'2 Продажи'!Y21</f>
        <v>155</v>
      </c>
      <c r="AA20" s="47">
        <f>'2 Продажи'!Z21</f>
        <v>155</v>
      </c>
      <c r="AB20" s="47">
        <f>'2 Продажи'!AA21</f>
        <v>155</v>
      </c>
      <c r="AC20" s="47">
        <f>'2 Продажи'!AB21</f>
        <v>155</v>
      </c>
      <c r="AD20" s="47">
        <f>'2 Продажи'!AC21</f>
        <v>155</v>
      </c>
      <c r="AE20" s="47">
        <f>'2 Продажи'!AD21</f>
        <v>155</v>
      </c>
      <c r="AF20" s="46">
        <f>'2 Продажи'!AE21</f>
        <v>179</v>
      </c>
      <c r="AG20" s="47">
        <f>'2 Продажи'!AF21</f>
        <v>179</v>
      </c>
      <c r="AH20" s="47">
        <f>'2 Продажи'!AG21</f>
        <v>179</v>
      </c>
      <c r="AI20" s="47">
        <f>'2 Продажи'!AH21</f>
        <v>179</v>
      </c>
      <c r="AJ20" s="47">
        <f>'2 Продажи'!AI21</f>
        <v>179</v>
      </c>
      <c r="AK20" s="47">
        <f>'2 Продажи'!AJ21</f>
        <v>179</v>
      </c>
      <c r="AL20" s="47">
        <f>'2 Продажи'!AK21</f>
        <v>179</v>
      </c>
      <c r="AM20" s="47">
        <f>'2 Продажи'!AL21</f>
        <v>179</v>
      </c>
      <c r="AN20" s="47">
        <f>'2 Продажи'!AM21</f>
        <v>179</v>
      </c>
      <c r="AO20" s="47">
        <f>'2 Продажи'!AN21</f>
        <v>179</v>
      </c>
      <c r="AP20" s="47">
        <f>'2 Продажи'!AO21</f>
        <v>179</v>
      </c>
      <c r="AQ20" s="48">
        <f>'2 Продажи'!AP21</f>
        <v>179</v>
      </c>
    </row>
    <row r="21" spans="1:43" ht="15.75" customHeight="1" x14ac:dyDescent="0.25">
      <c r="A21" s="1"/>
      <c r="B21" s="57"/>
      <c r="C21" s="61" t="str">
        <f t="shared" si="0"/>
        <v>Линзы</v>
      </c>
      <c r="D21" s="57"/>
      <c r="E21" s="63">
        <f>SUMIFS(21:21,$4:$4,"1")</f>
        <v>2016</v>
      </c>
      <c r="F21" s="63">
        <f t="shared" si="2"/>
        <v>2220</v>
      </c>
      <c r="G21" s="62">
        <f t="shared" si="3"/>
        <v>2448</v>
      </c>
      <c r="H21" s="65">
        <f>'2 Продажи'!G22</f>
        <v>168</v>
      </c>
      <c r="I21" s="65">
        <f>'2 Продажи'!H22</f>
        <v>168</v>
      </c>
      <c r="J21" s="65">
        <f>'2 Продажи'!I22</f>
        <v>168</v>
      </c>
      <c r="K21" s="65">
        <f>'2 Продажи'!J22</f>
        <v>168</v>
      </c>
      <c r="L21" s="65">
        <f>'2 Продажи'!K22</f>
        <v>168</v>
      </c>
      <c r="M21" s="65">
        <f>'2 Продажи'!L22</f>
        <v>168</v>
      </c>
      <c r="N21" s="65">
        <f>'2 Продажи'!M22</f>
        <v>168</v>
      </c>
      <c r="O21" s="65">
        <f>'2 Продажи'!N22</f>
        <v>168</v>
      </c>
      <c r="P21" s="65">
        <f>'2 Продажи'!O22</f>
        <v>168</v>
      </c>
      <c r="Q21" s="65">
        <f>'2 Продажи'!P22</f>
        <v>168</v>
      </c>
      <c r="R21" s="65">
        <f>'2 Продажи'!Q22</f>
        <v>168</v>
      </c>
      <c r="S21" s="65">
        <f>'2 Продажи'!R22</f>
        <v>168</v>
      </c>
      <c r="T21" s="64">
        <f>'2 Продажи'!S22</f>
        <v>185</v>
      </c>
      <c r="U21" s="65">
        <f>'2 Продажи'!T22</f>
        <v>185</v>
      </c>
      <c r="V21" s="65">
        <f>'2 Продажи'!U22</f>
        <v>185</v>
      </c>
      <c r="W21" s="65">
        <f>'2 Продажи'!V22</f>
        <v>185</v>
      </c>
      <c r="X21" s="65">
        <f>'2 Продажи'!W22</f>
        <v>185</v>
      </c>
      <c r="Y21" s="65">
        <f>'2 Продажи'!X22</f>
        <v>185</v>
      </c>
      <c r="Z21" s="65">
        <f>'2 Продажи'!Y22</f>
        <v>185</v>
      </c>
      <c r="AA21" s="65">
        <f>'2 Продажи'!Z22</f>
        <v>185</v>
      </c>
      <c r="AB21" s="65">
        <f>'2 Продажи'!AA22</f>
        <v>185</v>
      </c>
      <c r="AC21" s="65">
        <f>'2 Продажи'!AB22</f>
        <v>185</v>
      </c>
      <c r="AD21" s="65">
        <f>'2 Продажи'!AC22</f>
        <v>185</v>
      </c>
      <c r="AE21" s="65">
        <f>'2 Продажи'!AD22</f>
        <v>185</v>
      </c>
      <c r="AF21" s="64">
        <f>'2 Продажи'!AE22</f>
        <v>204</v>
      </c>
      <c r="AG21" s="65">
        <f>'2 Продажи'!AF22</f>
        <v>204</v>
      </c>
      <c r="AH21" s="65">
        <f>'2 Продажи'!AG22</f>
        <v>204</v>
      </c>
      <c r="AI21" s="65">
        <f>'2 Продажи'!AH22</f>
        <v>204</v>
      </c>
      <c r="AJ21" s="65">
        <f>'2 Продажи'!AI22</f>
        <v>204</v>
      </c>
      <c r="AK21" s="65">
        <f>'2 Продажи'!AJ22</f>
        <v>204</v>
      </c>
      <c r="AL21" s="65">
        <f>'2 Продажи'!AK22</f>
        <v>204</v>
      </c>
      <c r="AM21" s="65">
        <f>'2 Продажи'!AL22</f>
        <v>204</v>
      </c>
      <c r="AN21" s="65">
        <f>'2 Продажи'!AM22</f>
        <v>204</v>
      </c>
      <c r="AO21" s="65">
        <f>'2 Продажи'!AN22</f>
        <v>204</v>
      </c>
      <c r="AP21" s="65">
        <f>'2 Продажи'!AO22</f>
        <v>204</v>
      </c>
      <c r="AQ21" s="66">
        <f>'2 Продажи'!AP22</f>
        <v>204</v>
      </c>
    </row>
    <row r="22" spans="1:43" ht="15.75" customHeight="1" x14ac:dyDescent="0.25">
      <c r="A22" s="1"/>
      <c r="B22" s="85" t="s">
        <v>73</v>
      </c>
      <c r="C22" s="43"/>
      <c r="D22" s="79"/>
      <c r="E22" s="44"/>
      <c r="F22" s="45"/>
      <c r="G22" s="45"/>
      <c r="H22" s="46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6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6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8"/>
    </row>
    <row r="23" spans="1:43" ht="15.75" customHeight="1" x14ac:dyDescent="0.25">
      <c r="A23" s="1"/>
      <c r="B23" s="42"/>
      <c r="C23" s="34" t="str">
        <f t="shared" ref="C23:C29" si="4">C7</f>
        <v xml:space="preserve">МКЛ </v>
      </c>
      <c r="D23" s="43"/>
      <c r="E23" s="44">
        <f t="shared" ref="E23:E29" si="5">SUMIFS(23:23,$4:$4,"1")</f>
        <v>1458384</v>
      </c>
      <c r="F23" s="44">
        <f t="shared" ref="F23:F29" si="6">SUMIFS(23:23,$4:$4,"2")</f>
        <v>2473920</v>
      </c>
      <c r="G23" s="44">
        <f t="shared" ref="G23:G29" si="7">SUMIFS(23:23,$4:$4,"3")</f>
        <v>4182048</v>
      </c>
      <c r="H23" s="46">
        <f t="shared" ref="H23:AQ23" si="8">IFERROR(H7*H15,0)</f>
        <v>121532</v>
      </c>
      <c r="I23" s="47">
        <f t="shared" si="8"/>
        <v>121532</v>
      </c>
      <c r="J23" s="47">
        <f t="shared" si="8"/>
        <v>121532</v>
      </c>
      <c r="K23" s="47">
        <f t="shared" si="8"/>
        <v>121532</v>
      </c>
      <c r="L23" s="47">
        <f t="shared" si="8"/>
        <v>121532</v>
      </c>
      <c r="M23" s="47">
        <f t="shared" si="8"/>
        <v>121532</v>
      </c>
      <c r="N23" s="47">
        <f t="shared" si="8"/>
        <v>121532</v>
      </c>
      <c r="O23" s="47">
        <f t="shared" si="8"/>
        <v>121532</v>
      </c>
      <c r="P23" s="47">
        <f t="shared" si="8"/>
        <v>121532</v>
      </c>
      <c r="Q23" s="47">
        <f t="shared" si="8"/>
        <v>121532</v>
      </c>
      <c r="R23" s="47">
        <f t="shared" si="8"/>
        <v>121532</v>
      </c>
      <c r="S23" s="47">
        <f t="shared" si="8"/>
        <v>121532</v>
      </c>
      <c r="T23" s="46">
        <f t="shared" si="8"/>
        <v>206160</v>
      </c>
      <c r="U23" s="47">
        <f t="shared" si="8"/>
        <v>206160</v>
      </c>
      <c r="V23" s="47">
        <f t="shared" si="8"/>
        <v>206160</v>
      </c>
      <c r="W23" s="47">
        <f t="shared" si="8"/>
        <v>206160</v>
      </c>
      <c r="X23" s="47">
        <f t="shared" si="8"/>
        <v>206160</v>
      </c>
      <c r="Y23" s="47">
        <f t="shared" si="8"/>
        <v>206160</v>
      </c>
      <c r="Z23" s="47">
        <f t="shared" si="8"/>
        <v>206160</v>
      </c>
      <c r="AA23" s="47">
        <f t="shared" si="8"/>
        <v>206160</v>
      </c>
      <c r="AB23" s="47">
        <f t="shared" si="8"/>
        <v>206160</v>
      </c>
      <c r="AC23" s="47">
        <f t="shared" si="8"/>
        <v>206160</v>
      </c>
      <c r="AD23" s="47">
        <f t="shared" si="8"/>
        <v>206160</v>
      </c>
      <c r="AE23" s="47">
        <f t="shared" si="8"/>
        <v>206160</v>
      </c>
      <c r="AF23" s="46">
        <f t="shared" si="8"/>
        <v>348504</v>
      </c>
      <c r="AG23" s="47">
        <f t="shared" si="8"/>
        <v>348504</v>
      </c>
      <c r="AH23" s="47">
        <f t="shared" si="8"/>
        <v>348504</v>
      </c>
      <c r="AI23" s="47">
        <f t="shared" si="8"/>
        <v>348504</v>
      </c>
      <c r="AJ23" s="47">
        <f t="shared" si="8"/>
        <v>348504</v>
      </c>
      <c r="AK23" s="47">
        <f t="shared" si="8"/>
        <v>348504</v>
      </c>
      <c r="AL23" s="47">
        <f t="shared" si="8"/>
        <v>348504</v>
      </c>
      <c r="AM23" s="47">
        <f t="shared" si="8"/>
        <v>348504</v>
      </c>
      <c r="AN23" s="47">
        <f t="shared" si="8"/>
        <v>348504</v>
      </c>
      <c r="AO23" s="47">
        <f t="shared" si="8"/>
        <v>348504</v>
      </c>
      <c r="AP23" s="47">
        <f t="shared" si="8"/>
        <v>348504</v>
      </c>
      <c r="AQ23" s="48">
        <f t="shared" si="8"/>
        <v>348504</v>
      </c>
    </row>
    <row r="24" spans="1:43" ht="15.75" customHeight="1" x14ac:dyDescent="0.25">
      <c r="A24" s="1"/>
      <c r="B24" s="42"/>
      <c r="C24" s="34" t="str">
        <f t="shared" si="4"/>
        <v>Оправы</v>
      </c>
      <c r="D24" s="43"/>
      <c r="E24" s="44">
        <f t="shared" si="5"/>
        <v>4376532</v>
      </c>
      <c r="F24" s="44">
        <f t="shared" si="6"/>
        <v>5323968</v>
      </c>
      <c r="G24" s="44">
        <f t="shared" si="7"/>
        <v>7064820</v>
      </c>
      <c r="H24" s="46">
        <f t="shared" ref="H24:AQ24" si="9">IFERROR(H8*H16,0)</f>
        <v>364711</v>
      </c>
      <c r="I24" s="47">
        <f t="shared" si="9"/>
        <v>364711</v>
      </c>
      <c r="J24" s="47">
        <f t="shared" si="9"/>
        <v>364711</v>
      </c>
      <c r="K24" s="47">
        <f t="shared" si="9"/>
        <v>364711</v>
      </c>
      <c r="L24" s="47">
        <f t="shared" si="9"/>
        <v>364711</v>
      </c>
      <c r="M24" s="47">
        <f t="shared" si="9"/>
        <v>364711</v>
      </c>
      <c r="N24" s="47">
        <f t="shared" si="9"/>
        <v>364711</v>
      </c>
      <c r="O24" s="47">
        <f t="shared" si="9"/>
        <v>364711</v>
      </c>
      <c r="P24" s="47">
        <f t="shared" si="9"/>
        <v>364711</v>
      </c>
      <c r="Q24" s="47">
        <f t="shared" si="9"/>
        <v>364711</v>
      </c>
      <c r="R24" s="47">
        <f t="shared" si="9"/>
        <v>364711</v>
      </c>
      <c r="S24" s="47">
        <f t="shared" si="9"/>
        <v>364711</v>
      </c>
      <c r="T24" s="46">
        <f t="shared" si="9"/>
        <v>443664</v>
      </c>
      <c r="U24" s="47">
        <f t="shared" si="9"/>
        <v>443664</v>
      </c>
      <c r="V24" s="47">
        <f t="shared" si="9"/>
        <v>443664</v>
      </c>
      <c r="W24" s="47">
        <f t="shared" si="9"/>
        <v>443664</v>
      </c>
      <c r="X24" s="47">
        <f t="shared" si="9"/>
        <v>443664</v>
      </c>
      <c r="Y24" s="47">
        <f t="shared" si="9"/>
        <v>443664</v>
      </c>
      <c r="Z24" s="47">
        <f t="shared" si="9"/>
        <v>443664</v>
      </c>
      <c r="AA24" s="47">
        <f t="shared" si="9"/>
        <v>443664</v>
      </c>
      <c r="AB24" s="47">
        <f t="shared" si="9"/>
        <v>443664</v>
      </c>
      <c r="AC24" s="47">
        <f t="shared" si="9"/>
        <v>443664</v>
      </c>
      <c r="AD24" s="47">
        <f t="shared" si="9"/>
        <v>443664</v>
      </c>
      <c r="AE24" s="47">
        <f t="shared" si="9"/>
        <v>443664</v>
      </c>
      <c r="AF24" s="46">
        <f t="shared" si="9"/>
        <v>588735</v>
      </c>
      <c r="AG24" s="47">
        <f t="shared" si="9"/>
        <v>588735</v>
      </c>
      <c r="AH24" s="47">
        <f t="shared" si="9"/>
        <v>588735</v>
      </c>
      <c r="AI24" s="47">
        <f t="shared" si="9"/>
        <v>588735</v>
      </c>
      <c r="AJ24" s="47">
        <f t="shared" si="9"/>
        <v>588735</v>
      </c>
      <c r="AK24" s="47">
        <f t="shared" si="9"/>
        <v>588735</v>
      </c>
      <c r="AL24" s="47">
        <f t="shared" si="9"/>
        <v>588735</v>
      </c>
      <c r="AM24" s="47">
        <f t="shared" si="9"/>
        <v>588735</v>
      </c>
      <c r="AN24" s="47">
        <f t="shared" si="9"/>
        <v>588735</v>
      </c>
      <c r="AO24" s="47">
        <f t="shared" si="9"/>
        <v>588735</v>
      </c>
      <c r="AP24" s="47">
        <f t="shared" si="9"/>
        <v>588735</v>
      </c>
      <c r="AQ24" s="48">
        <f t="shared" si="9"/>
        <v>588735</v>
      </c>
    </row>
    <row r="25" spans="1:43" ht="15.75" customHeight="1" x14ac:dyDescent="0.25">
      <c r="A25" s="1"/>
      <c r="B25" s="42"/>
      <c r="C25" s="34" t="str">
        <f t="shared" si="4"/>
        <v>Акссесуары</v>
      </c>
      <c r="D25" s="43"/>
      <c r="E25" s="44">
        <f t="shared" si="5"/>
        <v>510840</v>
      </c>
      <c r="F25" s="44">
        <f t="shared" si="6"/>
        <v>802332</v>
      </c>
      <c r="G25" s="44">
        <f t="shared" si="7"/>
        <v>1156176</v>
      </c>
      <c r="H25" s="46">
        <f t="shared" ref="H25:AQ25" si="10">IFERROR(H9*H17,0)</f>
        <v>42570</v>
      </c>
      <c r="I25" s="47">
        <f t="shared" si="10"/>
        <v>42570</v>
      </c>
      <c r="J25" s="47">
        <f t="shared" si="10"/>
        <v>42570</v>
      </c>
      <c r="K25" s="47">
        <f t="shared" si="10"/>
        <v>42570</v>
      </c>
      <c r="L25" s="47">
        <f t="shared" si="10"/>
        <v>42570</v>
      </c>
      <c r="M25" s="47">
        <f t="shared" si="10"/>
        <v>42570</v>
      </c>
      <c r="N25" s="47">
        <f t="shared" si="10"/>
        <v>42570</v>
      </c>
      <c r="O25" s="47">
        <f t="shared" si="10"/>
        <v>42570</v>
      </c>
      <c r="P25" s="47">
        <f t="shared" si="10"/>
        <v>42570</v>
      </c>
      <c r="Q25" s="47">
        <f t="shared" si="10"/>
        <v>42570</v>
      </c>
      <c r="R25" s="47">
        <f t="shared" si="10"/>
        <v>42570</v>
      </c>
      <c r="S25" s="47">
        <f t="shared" si="10"/>
        <v>42570</v>
      </c>
      <c r="T25" s="46">
        <f t="shared" si="10"/>
        <v>66861</v>
      </c>
      <c r="U25" s="47">
        <f t="shared" si="10"/>
        <v>66861</v>
      </c>
      <c r="V25" s="47">
        <f t="shared" si="10"/>
        <v>66861</v>
      </c>
      <c r="W25" s="47">
        <f t="shared" si="10"/>
        <v>66861</v>
      </c>
      <c r="X25" s="47">
        <f t="shared" si="10"/>
        <v>66861</v>
      </c>
      <c r="Y25" s="47">
        <f t="shared" si="10"/>
        <v>66861</v>
      </c>
      <c r="Z25" s="47">
        <f t="shared" si="10"/>
        <v>66861</v>
      </c>
      <c r="AA25" s="47">
        <f t="shared" si="10"/>
        <v>66861</v>
      </c>
      <c r="AB25" s="47">
        <f t="shared" si="10"/>
        <v>66861</v>
      </c>
      <c r="AC25" s="47">
        <f t="shared" si="10"/>
        <v>66861</v>
      </c>
      <c r="AD25" s="47">
        <f t="shared" si="10"/>
        <v>66861</v>
      </c>
      <c r="AE25" s="47">
        <f t="shared" si="10"/>
        <v>66861</v>
      </c>
      <c r="AF25" s="46">
        <f t="shared" si="10"/>
        <v>96348</v>
      </c>
      <c r="AG25" s="47">
        <f t="shared" si="10"/>
        <v>96348</v>
      </c>
      <c r="AH25" s="47">
        <f t="shared" si="10"/>
        <v>96348</v>
      </c>
      <c r="AI25" s="47">
        <f t="shared" si="10"/>
        <v>96348</v>
      </c>
      <c r="AJ25" s="47">
        <f t="shared" si="10"/>
        <v>96348</v>
      </c>
      <c r="AK25" s="47">
        <f t="shared" si="10"/>
        <v>96348</v>
      </c>
      <c r="AL25" s="47">
        <f t="shared" si="10"/>
        <v>96348</v>
      </c>
      <c r="AM25" s="47">
        <f t="shared" si="10"/>
        <v>96348</v>
      </c>
      <c r="AN25" s="47">
        <f t="shared" si="10"/>
        <v>96348</v>
      </c>
      <c r="AO25" s="47">
        <f t="shared" si="10"/>
        <v>96348</v>
      </c>
      <c r="AP25" s="47">
        <f t="shared" si="10"/>
        <v>96348</v>
      </c>
      <c r="AQ25" s="48">
        <f t="shared" si="10"/>
        <v>96348</v>
      </c>
    </row>
    <row r="26" spans="1:43" ht="15.75" customHeight="1" x14ac:dyDescent="0.25">
      <c r="A26" s="1"/>
      <c r="B26" s="42"/>
      <c r="C26" s="34" t="str">
        <f t="shared" si="4"/>
        <v>С-З</v>
      </c>
      <c r="D26" s="43"/>
      <c r="E26" s="44">
        <f t="shared" si="5"/>
        <v>455940</v>
      </c>
      <c r="F26" s="44">
        <f t="shared" si="6"/>
        <v>802056</v>
      </c>
      <c r="G26" s="44">
        <f t="shared" si="7"/>
        <v>1360080</v>
      </c>
      <c r="H26" s="46">
        <f t="shared" ref="H26:AQ26" si="11">IFERROR(H10*H18,0)</f>
        <v>37995</v>
      </c>
      <c r="I26" s="47">
        <f t="shared" si="11"/>
        <v>37995</v>
      </c>
      <c r="J26" s="47">
        <f t="shared" si="11"/>
        <v>37995</v>
      </c>
      <c r="K26" s="47">
        <f t="shared" si="11"/>
        <v>37995</v>
      </c>
      <c r="L26" s="47">
        <f t="shared" si="11"/>
        <v>37995</v>
      </c>
      <c r="M26" s="47">
        <f t="shared" si="11"/>
        <v>37995</v>
      </c>
      <c r="N26" s="47">
        <f t="shared" si="11"/>
        <v>37995</v>
      </c>
      <c r="O26" s="47">
        <f t="shared" si="11"/>
        <v>37995</v>
      </c>
      <c r="P26" s="47">
        <f t="shared" si="11"/>
        <v>37995</v>
      </c>
      <c r="Q26" s="47">
        <f t="shared" si="11"/>
        <v>37995</v>
      </c>
      <c r="R26" s="47">
        <f t="shared" si="11"/>
        <v>37995</v>
      </c>
      <c r="S26" s="47">
        <f t="shared" si="11"/>
        <v>37995</v>
      </c>
      <c r="T26" s="46">
        <f t="shared" si="11"/>
        <v>66838</v>
      </c>
      <c r="U26" s="47">
        <f t="shared" si="11"/>
        <v>66838</v>
      </c>
      <c r="V26" s="47">
        <f t="shared" si="11"/>
        <v>66838</v>
      </c>
      <c r="W26" s="47">
        <f t="shared" si="11"/>
        <v>66838</v>
      </c>
      <c r="X26" s="47">
        <f t="shared" si="11"/>
        <v>66838</v>
      </c>
      <c r="Y26" s="47">
        <f t="shared" si="11"/>
        <v>66838</v>
      </c>
      <c r="Z26" s="47">
        <f t="shared" si="11"/>
        <v>66838</v>
      </c>
      <c r="AA26" s="47">
        <f t="shared" si="11"/>
        <v>66838</v>
      </c>
      <c r="AB26" s="47">
        <f t="shared" si="11"/>
        <v>66838</v>
      </c>
      <c r="AC26" s="47">
        <f t="shared" si="11"/>
        <v>66838</v>
      </c>
      <c r="AD26" s="47">
        <f t="shared" si="11"/>
        <v>66838</v>
      </c>
      <c r="AE26" s="47">
        <f t="shared" si="11"/>
        <v>66838</v>
      </c>
      <c r="AF26" s="46">
        <f t="shared" si="11"/>
        <v>113340</v>
      </c>
      <c r="AG26" s="47">
        <f t="shared" si="11"/>
        <v>113340</v>
      </c>
      <c r="AH26" s="47">
        <f t="shared" si="11"/>
        <v>113340</v>
      </c>
      <c r="AI26" s="47">
        <f t="shared" si="11"/>
        <v>113340</v>
      </c>
      <c r="AJ26" s="47">
        <f t="shared" si="11"/>
        <v>113340</v>
      </c>
      <c r="AK26" s="47">
        <f t="shared" si="11"/>
        <v>113340</v>
      </c>
      <c r="AL26" s="47">
        <f t="shared" si="11"/>
        <v>113340</v>
      </c>
      <c r="AM26" s="47">
        <f t="shared" si="11"/>
        <v>113340</v>
      </c>
      <c r="AN26" s="47">
        <f t="shared" si="11"/>
        <v>113340</v>
      </c>
      <c r="AO26" s="47">
        <f t="shared" si="11"/>
        <v>113340</v>
      </c>
      <c r="AP26" s="47">
        <f t="shared" si="11"/>
        <v>113340</v>
      </c>
      <c r="AQ26" s="48">
        <f t="shared" si="11"/>
        <v>113340</v>
      </c>
    </row>
    <row r="27" spans="1:43" ht="15.75" customHeight="1" x14ac:dyDescent="0.25">
      <c r="A27" s="1"/>
      <c r="B27" s="42"/>
      <c r="C27" s="34" t="str">
        <f t="shared" si="4"/>
        <v>Г.О.</v>
      </c>
      <c r="D27" s="43"/>
      <c r="E27" s="44">
        <f t="shared" si="5"/>
        <v>143712</v>
      </c>
      <c r="F27" s="44">
        <f t="shared" si="6"/>
        <v>184464</v>
      </c>
      <c r="G27" s="44">
        <f t="shared" si="7"/>
        <v>231936</v>
      </c>
      <c r="H27" s="46">
        <f t="shared" ref="H27:AQ27" si="12">IFERROR(H11*H19,0)</f>
        <v>11976</v>
      </c>
      <c r="I27" s="47">
        <f t="shared" si="12"/>
        <v>11976</v>
      </c>
      <c r="J27" s="47">
        <f t="shared" si="12"/>
        <v>11976</v>
      </c>
      <c r="K27" s="47">
        <f t="shared" si="12"/>
        <v>11976</v>
      </c>
      <c r="L27" s="47">
        <f t="shared" si="12"/>
        <v>11976</v>
      </c>
      <c r="M27" s="47">
        <f t="shared" si="12"/>
        <v>11976</v>
      </c>
      <c r="N27" s="47">
        <f t="shared" si="12"/>
        <v>11976</v>
      </c>
      <c r="O27" s="47">
        <f t="shared" si="12"/>
        <v>11976</v>
      </c>
      <c r="P27" s="47">
        <f t="shared" si="12"/>
        <v>11976</v>
      </c>
      <c r="Q27" s="47">
        <f t="shared" si="12"/>
        <v>11976</v>
      </c>
      <c r="R27" s="47">
        <f t="shared" si="12"/>
        <v>11976</v>
      </c>
      <c r="S27" s="47">
        <f t="shared" si="12"/>
        <v>11976</v>
      </c>
      <c r="T27" s="46">
        <f t="shared" si="12"/>
        <v>15372</v>
      </c>
      <c r="U27" s="47">
        <f t="shared" si="12"/>
        <v>15372</v>
      </c>
      <c r="V27" s="47">
        <f t="shared" si="12"/>
        <v>15372</v>
      </c>
      <c r="W27" s="47">
        <f t="shared" si="12"/>
        <v>15372</v>
      </c>
      <c r="X27" s="47">
        <f t="shared" si="12"/>
        <v>15372</v>
      </c>
      <c r="Y27" s="47">
        <f t="shared" si="12"/>
        <v>15372</v>
      </c>
      <c r="Z27" s="47">
        <f t="shared" si="12"/>
        <v>15372</v>
      </c>
      <c r="AA27" s="47">
        <f t="shared" si="12"/>
        <v>15372</v>
      </c>
      <c r="AB27" s="47">
        <f t="shared" si="12"/>
        <v>15372</v>
      </c>
      <c r="AC27" s="47">
        <f t="shared" si="12"/>
        <v>15372</v>
      </c>
      <c r="AD27" s="47">
        <f t="shared" si="12"/>
        <v>15372</v>
      </c>
      <c r="AE27" s="47">
        <f t="shared" si="12"/>
        <v>15372</v>
      </c>
      <c r="AF27" s="46">
        <f t="shared" si="12"/>
        <v>19328</v>
      </c>
      <c r="AG27" s="47">
        <f t="shared" si="12"/>
        <v>19328</v>
      </c>
      <c r="AH27" s="47">
        <f t="shared" si="12"/>
        <v>19328</v>
      </c>
      <c r="AI27" s="47">
        <f t="shared" si="12"/>
        <v>19328</v>
      </c>
      <c r="AJ27" s="47">
        <f t="shared" si="12"/>
        <v>19328</v>
      </c>
      <c r="AK27" s="47">
        <f t="shared" si="12"/>
        <v>19328</v>
      </c>
      <c r="AL27" s="47">
        <f t="shared" si="12"/>
        <v>19328</v>
      </c>
      <c r="AM27" s="47">
        <f t="shared" si="12"/>
        <v>19328</v>
      </c>
      <c r="AN27" s="47">
        <f t="shared" si="12"/>
        <v>19328</v>
      </c>
      <c r="AO27" s="47">
        <f t="shared" si="12"/>
        <v>19328</v>
      </c>
      <c r="AP27" s="47">
        <f t="shared" si="12"/>
        <v>19328</v>
      </c>
      <c r="AQ27" s="48">
        <f t="shared" si="12"/>
        <v>19328</v>
      </c>
    </row>
    <row r="28" spans="1:43" ht="15.75" customHeight="1" x14ac:dyDescent="0.25">
      <c r="A28" s="1"/>
      <c r="B28" s="42"/>
      <c r="C28" s="34" t="str">
        <f t="shared" si="4"/>
        <v>Услуги</v>
      </c>
      <c r="D28" s="43"/>
      <c r="E28" s="44">
        <f t="shared" si="5"/>
        <v>783096</v>
      </c>
      <c r="F28" s="44">
        <f t="shared" si="6"/>
        <v>1041600</v>
      </c>
      <c r="G28" s="44">
        <f t="shared" si="7"/>
        <v>1383312</v>
      </c>
      <c r="H28" s="46">
        <f t="shared" ref="H28:AQ28" si="13">IFERROR(H12*H20,0)</f>
        <v>65258</v>
      </c>
      <c r="I28" s="47">
        <f t="shared" si="13"/>
        <v>65258</v>
      </c>
      <c r="J28" s="47">
        <f t="shared" si="13"/>
        <v>65258</v>
      </c>
      <c r="K28" s="47">
        <f t="shared" si="13"/>
        <v>65258</v>
      </c>
      <c r="L28" s="47">
        <f t="shared" si="13"/>
        <v>65258</v>
      </c>
      <c r="M28" s="47">
        <f t="shared" si="13"/>
        <v>65258</v>
      </c>
      <c r="N28" s="47">
        <f t="shared" si="13"/>
        <v>65258</v>
      </c>
      <c r="O28" s="47">
        <f t="shared" si="13"/>
        <v>65258</v>
      </c>
      <c r="P28" s="47">
        <f t="shared" si="13"/>
        <v>65258</v>
      </c>
      <c r="Q28" s="47">
        <f t="shared" si="13"/>
        <v>65258</v>
      </c>
      <c r="R28" s="47">
        <f t="shared" si="13"/>
        <v>65258</v>
      </c>
      <c r="S28" s="47">
        <f t="shared" si="13"/>
        <v>65258</v>
      </c>
      <c r="T28" s="46">
        <f t="shared" si="13"/>
        <v>86800</v>
      </c>
      <c r="U28" s="47">
        <f t="shared" si="13"/>
        <v>86800</v>
      </c>
      <c r="V28" s="47">
        <f t="shared" si="13"/>
        <v>86800</v>
      </c>
      <c r="W28" s="47">
        <f t="shared" si="13"/>
        <v>86800</v>
      </c>
      <c r="X28" s="47">
        <f t="shared" si="13"/>
        <v>86800</v>
      </c>
      <c r="Y28" s="47">
        <f t="shared" si="13"/>
        <v>86800</v>
      </c>
      <c r="Z28" s="47">
        <f t="shared" si="13"/>
        <v>86800</v>
      </c>
      <c r="AA28" s="47">
        <f t="shared" si="13"/>
        <v>86800</v>
      </c>
      <c r="AB28" s="47">
        <f t="shared" si="13"/>
        <v>86800</v>
      </c>
      <c r="AC28" s="47">
        <f t="shared" si="13"/>
        <v>86800</v>
      </c>
      <c r="AD28" s="47">
        <f t="shared" si="13"/>
        <v>86800</v>
      </c>
      <c r="AE28" s="47">
        <f t="shared" si="13"/>
        <v>86800</v>
      </c>
      <c r="AF28" s="46">
        <f t="shared" si="13"/>
        <v>115276</v>
      </c>
      <c r="AG28" s="47">
        <f t="shared" si="13"/>
        <v>115276</v>
      </c>
      <c r="AH28" s="47">
        <f t="shared" si="13"/>
        <v>115276</v>
      </c>
      <c r="AI28" s="47">
        <f t="shared" si="13"/>
        <v>115276</v>
      </c>
      <c r="AJ28" s="47">
        <f t="shared" si="13"/>
        <v>115276</v>
      </c>
      <c r="AK28" s="47">
        <f t="shared" si="13"/>
        <v>115276</v>
      </c>
      <c r="AL28" s="47">
        <f t="shared" si="13"/>
        <v>115276</v>
      </c>
      <c r="AM28" s="47">
        <f t="shared" si="13"/>
        <v>115276</v>
      </c>
      <c r="AN28" s="47">
        <f t="shared" si="13"/>
        <v>115276</v>
      </c>
      <c r="AO28" s="47">
        <f t="shared" si="13"/>
        <v>115276</v>
      </c>
      <c r="AP28" s="47">
        <f t="shared" si="13"/>
        <v>115276</v>
      </c>
      <c r="AQ28" s="48">
        <f t="shared" si="13"/>
        <v>115276</v>
      </c>
    </row>
    <row r="29" spans="1:43" ht="15.75" customHeight="1" x14ac:dyDescent="0.25">
      <c r="A29" s="1"/>
      <c r="B29" s="42"/>
      <c r="C29" s="34" t="str">
        <f t="shared" si="4"/>
        <v>Линзы</v>
      </c>
      <c r="D29" s="43"/>
      <c r="E29" s="44">
        <f t="shared" si="5"/>
        <v>5177088</v>
      </c>
      <c r="F29" s="44">
        <f t="shared" si="6"/>
        <v>6557880</v>
      </c>
      <c r="G29" s="44">
        <f t="shared" si="7"/>
        <v>8318304</v>
      </c>
      <c r="H29" s="46">
        <f t="shared" ref="H29:AQ29" si="14">IFERROR(H13*H21,0)</f>
        <v>431424</v>
      </c>
      <c r="I29" s="47">
        <f t="shared" si="14"/>
        <v>431424</v>
      </c>
      <c r="J29" s="47">
        <f t="shared" si="14"/>
        <v>431424</v>
      </c>
      <c r="K29" s="47">
        <f t="shared" si="14"/>
        <v>431424</v>
      </c>
      <c r="L29" s="47">
        <f t="shared" si="14"/>
        <v>431424</v>
      </c>
      <c r="M29" s="47">
        <f t="shared" si="14"/>
        <v>431424</v>
      </c>
      <c r="N29" s="47">
        <f t="shared" si="14"/>
        <v>431424</v>
      </c>
      <c r="O29" s="47">
        <f t="shared" si="14"/>
        <v>431424</v>
      </c>
      <c r="P29" s="47">
        <f t="shared" si="14"/>
        <v>431424</v>
      </c>
      <c r="Q29" s="47">
        <f t="shared" si="14"/>
        <v>431424</v>
      </c>
      <c r="R29" s="47">
        <f t="shared" si="14"/>
        <v>431424</v>
      </c>
      <c r="S29" s="47">
        <f t="shared" si="14"/>
        <v>431424</v>
      </c>
      <c r="T29" s="46">
        <f t="shared" si="14"/>
        <v>546490</v>
      </c>
      <c r="U29" s="47">
        <f t="shared" si="14"/>
        <v>546490</v>
      </c>
      <c r="V29" s="47">
        <f t="shared" si="14"/>
        <v>546490</v>
      </c>
      <c r="W29" s="47">
        <f t="shared" si="14"/>
        <v>546490</v>
      </c>
      <c r="X29" s="47">
        <f t="shared" si="14"/>
        <v>546490</v>
      </c>
      <c r="Y29" s="47">
        <f t="shared" si="14"/>
        <v>546490</v>
      </c>
      <c r="Z29" s="47">
        <f t="shared" si="14"/>
        <v>546490</v>
      </c>
      <c r="AA29" s="47">
        <f t="shared" si="14"/>
        <v>546490</v>
      </c>
      <c r="AB29" s="47">
        <f t="shared" si="14"/>
        <v>546490</v>
      </c>
      <c r="AC29" s="47">
        <f t="shared" si="14"/>
        <v>546490</v>
      </c>
      <c r="AD29" s="47">
        <f t="shared" si="14"/>
        <v>546490</v>
      </c>
      <c r="AE29" s="47">
        <f t="shared" si="14"/>
        <v>546490</v>
      </c>
      <c r="AF29" s="46">
        <f t="shared" si="14"/>
        <v>693192</v>
      </c>
      <c r="AG29" s="47">
        <f t="shared" si="14"/>
        <v>693192</v>
      </c>
      <c r="AH29" s="47">
        <f t="shared" si="14"/>
        <v>693192</v>
      </c>
      <c r="AI29" s="47">
        <f t="shared" si="14"/>
        <v>693192</v>
      </c>
      <c r="AJ29" s="47">
        <f t="shared" si="14"/>
        <v>693192</v>
      </c>
      <c r="AK29" s="47">
        <f t="shared" si="14"/>
        <v>693192</v>
      </c>
      <c r="AL29" s="47">
        <f t="shared" si="14"/>
        <v>693192</v>
      </c>
      <c r="AM29" s="47">
        <f t="shared" si="14"/>
        <v>693192</v>
      </c>
      <c r="AN29" s="47">
        <f t="shared" si="14"/>
        <v>693192</v>
      </c>
      <c r="AO29" s="47">
        <f t="shared" si="14"/>
        <v>693192</v>
      </c>
      <c r="AP29" s="47">
        <f t="shared" si="14"/>
        <v>693192</v>
      </c>
      <c r="AQ29" s="48">
        <f t="shared" si="14"/>
        <v>693192</v>
      </c>
    </row>
    <row r="30" spans="1:43" ht="15.75" customHeight="1" x14ac:dyDescent="0.25">
      <c r="A30" s="86"/>
      <c r="B30" s="87"/>
      <c r="C30" s="88" t="s">
        <v>74</v>
      </c>
      <c r="D30" s="89"/>
      <c r="E30" s="90">
        <f t="shared" ref="E30:AQ30" si="15">SUM(E22:E29)</f>
        <v>12905592</v>
      </c>
      <c r="F30" s="90">
        <f t="shared" si="15"/>
        <v>17186220</v>
      </c>
      <c r="G30" s="90">
        <f t="shared" si="15"/>
        <v>23696676</v>
      </c>
      <c r="H30" s="91">
        <f t="shared" si="15"/>
        <v>1075466</v>
      </c>
      <c r="I30" s="92">
        <f t="shared" si="15"/>
        <v>1075466</v>
      </c>
      <c r="J30" s="92">
        <f t="shared" si="15"/>
        <v>1075466</v>
      </c>
      <c r="K30" s="92">
        <f t="shared" si="15"/>
        <v>1075466</v>
      </c>
      <c r="L30" s="92">
        <f t="shared" si="15"/>
        <v>1075466</v>
      </c>
      <c r="M30" s="92">
        <f t="shared" si="15"/>
        <v>1075466</v>
      </c>
      <c r="N30" s="92">
        <f t="shared" si="15"/>
        <v>1075466</v>
      </c>
      <c r="O30" s="92">
        <f t="shared" si="15"/>
        <v>1075466</v>
      </c>
      <c r="P30" s="92">
        <f t="shared" si="15"/>
        <v>1075466</v>
      </c>
      <c r="Q30" s="92">
        <f t="shared" si="15"/>
        <v>1075466</v>
      </c>
      <c r="R30" s="92">
        <f t="shared" si="15"/>
        <v>1075466</v>
      </c>
      <c r="S30" s="92">
        <f t="shared" si="15"/>
        <v>1075466</v>
      </c>
      <c r="T30" s="92">
        <f t="shared" si="15"/>
        <v>1432185</v>
      </c>
      <c r="U30" s="92">
        <f t="shared" si="15"/>
        <v>1432185</v>
      </c>
      <c r="V30" s="92">
        <f t="shared" si="15"/>
        <v>1432185</v>
      </c>
      <c r="W30" s="92">
        <f t="shared" si="15"/>
        <v>1432185</v>
      </c>
      <c r="X30" s="92">
        <f t="shared" si="15"/>
        <v>1432185</v>
      </c>
      <c r="Y30" s="92">
        <f t="shared" si="15"/>
        <v>1432185</v>
      </c>
      <c r="Z30" s="92">
        <f t="shared" si="15"/>
        <v>1432185</v>
      </c>
      <c r="AA30" s="92">
        <f t="shared" si="15"/>
        <v>1432185</v>
      </c>
      <c r="AB30" s="92">
        <f t="shared" si="15"/>
        <v>1432185</v>
      </c>
      <c r="AC30" s="92">
        <f t="shared" si="15"/>
        <v>1432185</v>
      </c>
      <c r="AD30" s="92">
        <f t="shared" si="15"/>
        <v>1432185</v>
      </c>
      <c r="AE30" s="92">
        <f t="shared" si="15"/>
        <v>1432185</v>
      </c>
      <c r="AF30" s="92">
        <f t="shared" si="15"/>
        <v>1974723</v>
      </c>
      <c r="AG30" s="92">
        <f t="shared" si="15"/>
        <v>1974723</v>
      </c>
      <c r="AH30" s="92">
        <f t="shared" si="15"/>
        <v>1974723</v>
      </c>
      <c r="AI30" s="92">
        <f t="shared" si="15"/>
        <v>1974723</v>
      </c>
      <c r="AJ30" s="92">
        <f t="shared" si="15"/>
        <v>1974723</v>
      </c>
      <c r="AK30" s="92">
        <f t="shared" si="15"/>
        <v>1974723</v>
      </c>
      <c r="AL30" s="92">
        <f t="shared" si="15"/>
        <v>1974723</v>
      </c>
      <c r="AM30" s="92">
        <f t="shared" si="15"/>
        <v>1974723</v>
      </c>
      <c r="AN30" s="92">
        <f t="shared" si="15"/>
        <v>1974723</v>
      </c>
      <c r="AO30" s="92">
        <f t="shared" si="15"/>
        <v>1974723</v>
      </c>
      <c r="AP30" s="92">
        <f t="shared" si="15"/>
        <v>1974723</v>
      </c>
      <c r="AQ30" s="92">
        <f t="shared" si="15"/>
        <v>1974723</v>
      </c>
    </row>
    <row r="31" spans="1:43" ht="15.75" customHeight="1" x14ac:dyDescent="0.25">
      <c r="A31" s="2"/>
      <c r="B31" s="93"/>
      <c r="C31" s="93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</row>
    <row r="32" spans="1:43" ht="15.75" customHeight="1" x14ac:dyDescent="0.25">
      <c r="A32" s="2"/>
      <c r="B32" s="93"/>
      <c r="C32" s="93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</row>
    <row r="33" spans="1:43" ht="16.5" customHeight="1" x14ac:dyDescent="0.25">
      <c r="A33" s="6"/>
      <c r="B33" s="68" t="s">
        <v>31</v>
      </c>
      <c r="C33" s="68"/>
      <c r="D33" s="68"/>
      <c r="E33" s="73"/>
      <c r="F33" s="74" t="s">
        <v>68</v>
      </c>
      <c r="G33" s="75"/>
      <c r="H33" s="35">
        <v>1</v>
      </c>
      <c r="I33" s="35">
        <v>1</v>
      </c>
      <c r="J33" s="35">
        <v>1</v>
      </c>
      <c r="K33" s="35">
        <v>1</v>
      </c>
      <c r="L33" s="35">
        <v>1</v>
      </c>
      <c r="M33" s="35">
        <v>1</v>
      </c>
      <c r="N33" s="35">
        <v>1</v>
      </c>
      <c r="O33" s="35">
        <v>1</v>
      </c>
      <c r="P33" s="35">
        <v>1</v>
      </c>
      <c r="Q33" s="35">
        <v>1</v>
      </c>
      <c r="R33" s="35">
        <v>1</v>
      </c>
      <c r="S33" s="35">
        <v>1</v>
      </c>
      <c r="T33" s="35">
        <v>2</v>
      </c>
      <c r="U33" s="35">
        <v>2</v>
      </c>
      <c r="V33" s="35">
        <v>2</v>
      </c>
      <c r="W33" s="35">
        <v>2</v>
      </c>
      <c r="X33" s="35">
        <v>2</v>
      </c>
      <c r="Y33" s="35">
        <v>2</v>
      </c>
      <c r="Z33" s="35">
        <v>2</v>
      </c>
      <c r="AA33" s="35">
        <v>2</v>
      </c>
      <c r="AB33" s="35">
        <v>2</v>
      </c>
      <c r="AC33" s="35">
        <v>2</v>
      </c>
      <c r="AD33" s="35">
        <v>2</v>
      </c>
      <c r="AE33" s="35">
        <v>2</v>
      </c>
      <c r="AF33" s="35">
        <v>3</v>
      </c>
      <c r="AG33" s="35">
        <v>3</v>
      </c>
      <c r="AH33" s="35">
        <v>3</v>
      </c>
      <c r="AI33" s="35">
        <v>3</v>
      </c>
      <c r="AJ33" s="35">
        <v>3</v>
      </c>
      <c r="AK33" s="35">
        <v>3</v>
      </c>
      <c r="AL33" s="35">
        <v>3</v>
      </c>
      <c r="AM33" s="35">
        <v>3</v>
      </c>
      <c r="AN33" s="35">
        <v>3</v>
      </c>
      <c r="AO33" s="35">
        <v>3</v>
      </c>
      <c r="AP33" s="35">
        <v>3</v>
      </c>
      <c r="AQ33" s="69">
        <v>3</v>
      </c>
    </row>
    <row r="34" spans="1:43" ht="16.5" customHeight="1" x14ac:dyDescent="0.25">
      <c r="A34" s="6"/>
      <c r="B34" s="68" t="s">
        <v>75</v>
      </c>
      <c r="C34" s="68"/>
      <c r="D34" s="68"/>
      <c r="E34" s="76" t="s">
        <v>69</v>
      </c>
      <c r="F34" s="76" t="s">
        <v>70</v>
      </c>
      <c r="G34" s="76" t="s">
        <v>71</v>
      </c>
      <c r="H34" s="41">
        <v>1</v>
      </c>
      <c r="I34" s="41">
        <v>2</v>
      </c>
      <c r="J34" s="41">
        <v>3</v>
      </c>
      <c r="K34" s="41">
        <v>4</v>
      </c>
      <c r="L34" s="35">
        <v>5</v>
      </c>
      <c r="M34" s="41">
        <v>6</v>
      </c>
      <c r="N34" s="41">
        <v>7</v>
      </c>
      <c r="O34" s="41">
        <v>8</v>
      </c>
      <c r="P34" s="41">
        <v>9</v>
      </c>
      <c r="Q34" s="35">
        <v>10</v>
      </c>
      <c r="R34" s="41">
        <v>11</v>
      </c>
      <c r="S34" s="41">
        <v>12</v>
      </c>
      <c r="T34" s="41">
        <v>13</v>
      </c>
      <c r="U34" s="35">
        <v>14</v>
      </c>
      <c r="V34" s="41">
        <v>15</v>
      </c>
      <c r="W34" s="41">
        <v>16</v>
      </c>
      <c r="X34" s="41">
        <v>17</v>
      </c>
      <c r="Y34" s="35">
        <v>18</v>
      </c>
      <c r="Z34" s="41">
        <v>19</v>
      </c>
      <c r="AA34" s="41">
        <v>20</v>
      </c>
      <c r="AB34" s="41">
        <v>21</v>
      </c>
      <c r="AC34" s="35">
        <v>22</v>
      </c>
      <c r="AD34" s="41">
        <v>23</v>
      </c>
      <c r="AE34" s="41">
        <v>24</v>
      </c>
      <c r="AF34" s="41">
        <v>25</v>
      </c>
      <c r="AG34" s="35">
        <v>26</v>
      </c>
      <c r="AH34" s="41">
        <v>27</v>
      </c>
      <c r="AI34" s="41">
        <v>28</v>
      </c>
      <c r="AJ34" s="41">
        <v>29</v>
      </c>
      <c r="AK34" s="35">
        <v>30</v>
      </c>
      <c r="AL34" s="41">
        <v>31</v>
      </c>
      <c r="AM34" s="41">
        <v>32</v>
      </c>
      <c r="AN34" s="41">
        <v>33</v>
      </c>
      <c r="AO34" s="35">
        <v>34</v>
      </c>
      <c r="AP34" s="41">
        <v>35</v>
      </c>
      <c r="AQ34" s="70">
        <v>36</v>
      </c>
    </row>
    <row r="35" spans="1:43" ht="15.75" customHeight="1" x14ac:dyDescent="0.25">
      <c r="A35" s="1"/>
      <c r="B35" s="42"/>
      <c r="C35" s="34" t="str">
        <f>'3 Расходы'!B8</f>
        <v>Аренда помещения ( зависит от региона)</v>
      </c>
      <c r="D35" s="43"/>
      <c r="E35" s="44">
        <f t="shared" ref="E35:E49" si="16">SUMIFS(35:35,$4:$4,"1")</f>
        <v>1680000</v>
      </c>
      <c r="F35" s="44">
        <f t="shared" ref="F35:F49" si="17">SUMIFS(35:35,$4:$4,"2")</f>
        <v>1680000</v>
      </c>
      <c r="G35" s="44">
        <f t="shared" ref="G35:G49" si="18">SUMIFS(35:35,$4:$4,"3")</f>
        <v>1680000</v>
      </c>
      <c r="H35" s="46">
        <f>'3 Расходы'!F8</f>
        <v>140000</v>
      </c>
      <c r="I35" s="47">
        <f>'3 Расходы'!G8</f>
        <v>140000</v>
      </c>
      <c r="J35" s="47">
        <f>'3 Расходы'!H8</f>
        <v>140000</v>
      </c>
      <c r="K35" s="47">
        <f>'3 Расходы'!I8</f>
        <v>140000</v>
      </c>
      <c r="L35" s="47">
        <f>'3 Расходы'!J8</f>
        <v>140000</v>
      </c>
      <c r="M35" s="47">
        <f>'3 Расходы'!K8</f>
        <v>140000</v>
      </c>
      <c r="N35" s="47">
        <f>'3 Расходы'!L8</f>
        <v>140000</v>
      </c>
      <c r="O35" s="47">
        <f>'3 Расходы'!M8</f>
        <v>140000</v>
      </c>
      <c r="P35" s="47">
        <f>'3 Расходы'!N8</f>
        <v>140000</v>
      </c>
      <c r="Q35" s="47">
        <f>'3 Расходы'!O8</f>
        <v>140000</v>
      </c>
      <c r="R35" s="47">
        <f>'3 Расходы'!P8</f>
        <v>140000</v>
      </c>
      <c r="S35" s="47">
        <f>'3 Расходы'!Q8</f>
        <v>140000</v>
      </c>
      <c r="T35" s="46">
        <f>'3 Расходы'!R8</f>
        <v>140000</v>
      </c>
      <c r="U35" s="47">
        <f>'3 Расходы'!S8</f>
        <v>140000</v>
      </c>
      <c r="V35" s="47">
        <f>'3 Расходы'!T8</f>
        <v>140000</v>
      </c>
      <c r="W35" s="47">
        <f>'3 Расходы'!U8</f>
        <v>140000</v>
      </c>
      <c r="X35" s="47">
        <f>'3 Расходы'!V8</f>
        <v>140000</v>
      </c>
      <c r="Y35" s="47">
        <f>'3 Расходы'!W8</f>
        <v>140000</v>
      </c>
      <c r="Z35" s="47">
        <f>'3 Расходы'!X8</f>
        <v>140000</v>
      </c>
      <c r="AA35" s="47">
        <f>'3 Расходы'!Y8</f>
        <v>140000</v>
      </c>
      <c r="AB35" s="47">
        <f>'3 Расходы'!Z8</f>
        <v>140000</v>
      </c>
      <c r="AC35" s="47">
        <f>'3 Расходы'!AA8</f>
        <v>140000</v>
      </c>
      <c r="AD35" s="47">
        <f>'3 Расходы'!AB8</f>
        <v>140000</v>
      </c>
      <c r="AE35" s="47">
        <f>'3 Расходы'!AC8</f>
        <v>140000</v>
      </c>
      <c r="AF35" s="46">
        <f>'3 Расходы'!AD8</f>
        <v>140000</v>
      </c>
      <c r="AG35" s="47">
        <f>'3 Расходы'!AE8</f>
        <v>140000</v>
      </c>
      <c r="AH35" s="47">
        <f>'3 Расходы'!AF8</f>
        <v>140000</v>
      </c>
      <c r="AI35" s="47">
        <f>'3 Расходы'!AG8</f>
        <v>140000</v>
      </c>
      <c r="AJ35" s="47">
        <f>'3 Расходы'!AH8</f>
        <v>140000</v>
      </c>
      <c r="AK35" s="47">
        <f>'3 Расходы'!AI8</f>
        <v>140000</v>
      </c>
      <c r="AL35" s="47">
        <f>'3 Расходы'!AJ8</f>
        <v>140000</v>
      </c>
      <c r="AM35" s="47">
        <f>'3 Расходы'!AK8</f>
        <v>140000</v>
      </c>
      <c r="AN35" s="47">
        <f>'3 Расходы'!AL8</f>
        <v>140000</v>
      </c>
      <c r="AO35" s="47">
        <f>'3 Расходы'!AM8</f>
        <v>140000</v>
      </c>
      <c r="AP35" s="47">
        <f>'3 Расходы'!AN8</f>
        <v>140000</v>
      </c>
      <c r="AQ35" s="48">
        <f>'3 Расходы'!AO8</f>
        <v>140000</v>
      </c>
    </row>
    <row r="36" spans="1:43" ht="15.75" customHeight="1" x14ac:dyDescent="0.25">
      <c r="A36" s="1"/>
      <c r="B36" s="42"/>
      <c r="C36" s="34" t="str">
        <f>'3 Расходы'!B9</f>
        <v xml:space="preserve">Зарплата консультанты </v>
      </c>
      <c r="D36" s="43"/>
      <c r="E36" s="44">
        <f t="shared" si="16"/>
        <v>960000</v>
      </c>
      <c r="F36" s="44">
        <f t="shared" si="17"/>
        <v>960000</v>
      </c>
      <c r="G36" s="44">
        <f t="shared" si="18"/>
        <v>960000</v>
      </c>
      <c r="H36" s="46">
        <f>'3 Расходы'!F9</f>
        <v>80000</v>
      </c>
      <c r="I36" s="47">
        <f>'3 Расходы'!G9</f>
        <v>80000</v>
      </c>
      <c r="J36" s="47">
        <f>'3 Расходы'!H9</f>
        <v>80000</v>
      </c>
      <c r="K36" s="47">
        <f>'3 Расходы'!I9</f>
        <v>80000</v>
      </c>
      <c r="L36" s="47">
        <f>'3 Расходы'!J9</f>
        <v>80000</v>
      </c>
      <c r="M36" s="47">
        <f>'3 Расходы'!K9</f>
        <v>80000</v>
      </c>
      <c r="N36" s="47">
        <f>'3 Расходы'!L9</f>
        <v>80000</v>
      </c>
      <c r="O36" s="47">
        <f>'3 Расходы'!M9</f>
        <v>80000</v>
      </c>
      <c r="P36" s="47">
        <f>'3 Расходы'!N9</f>
        <v>80000</v>
      </c>
      <c r="Q36" s="47">
        <f>'3 Расходы'!O9</f>
        <v>80000</v>
      </c>
      <c r="R36" s="47">
        <f>'3 Расходы'!P9</f>
        <v>80000</v>
      </c>
      <c r="S36" s="47">
        <f>'3 Расходы'!Q9</f>
        <v>80000</v>
      </c>
      <c r="T36" s="46">
        <f>'3 Расходы'!R9</f>
        <v>80000</v>
      </c>
      <c r="U36" s="47">
        <f>'3 Расходы'!S9</f>
        <v>80000</v>
      </c>
      <c r="V36" s="47">
        <f>'3 Расходы'!T9</f>
        <v>80000</v>
      </c>
      <c r="W36" s="47">
        <f>'3 Расходы'!U9</f>
        <v>80000</v>
      </c>
      <c r="X36" s="47">
        <f>'3 Расходы'!V9</f>
        <v>80000</v>
      </c>
      <c r="Y36" s="47">
        <f>'3 Расходы'!W9</f>
        <v>80000</v>
      </c>
      <c r="Z36" s="47">
        <f>'3 Расходы'!X9</f>
        <v>80000</v>
      </c>
      <c r="AA36" s="47">
        <f>'3 Расходы'!Y9</f>
        <v>80000</v>
      </c>
      <c r="AB36" s="47">
        <f>'3 Расходы'!Z9</f>
        <v>80000</v>
      </c>
      <c r="AC36" s="47">
        <f>'3 Расходы'!AA9</f>
        <v>80000</v>
      </c>
      <c r="AD36" s="47">
        <f>'3 Расходы'!AB9</f>
        <v>80000</v>
      </c>
      <c r="AE36" s="47">
        <f>'3 Расходы'!AC9</f>
        <v>80000</v>
      </c>
      <c r="AF36" s="46">
        <f>'3 Расходы'!AD9</f>
        <v>80000</v>
      </c>
      <c r="AG36" s="47">
        <f>'3 Расходы'!AE9</f>
        <v>80000</v>
      </c>
      <c r="AH36" s="47">
        <f>'3 Расходы'!AF9</f>
        <v>80000</v>
      </c>
      <c r="AI36" s="47">
        <f>'3 Расходы'!AG9</f>
        <v>80000</v>
      </c>
      <c r="AJ36" s="47">
        <f>'3 Расходы'!AH9</f>
        <v>80000</v>
      </c>
      <c r="AK36" s="47">
        <f>'3 Расходы'!AI9</f>
        <v>80000</v>
      </c>
      <c r="AL36" s="47">
        <f>'3 Расходы'!AJ9</f>
        <v>80000</v>
      </c>
      <c r="AM36" s="47">
        <f>'3 Расходы'!AK9</f>
        <v>80000</v>
      </c>
      <c r="AN36" s="47">
        <f>'3 Расходы'!AL9</f>
        <v>80000</v>
      </c>
      <c r="AO36" s="47">
        <f>'3 Расходы'!AM9</f>
        <v>80000</v>
      </c>
      <c r="AP36" s="47">
        <f>'3 Расходы'!AN9</f>
        <v>80000</v>
      </c>
      <c r="AQ36" s="48">
        <f>'3 Расходы'!AO9</f>
        <v>80000</v>
      </c>
    </row>
    <row r="37" spans="1:43" ht="15.75" customHeight="1" x14ac:dyDescent="0.25">
      <c r="A37" s="1"/>
      <c r="B37" s="42"/>
      <c r="C37" s="34" t="str">
        <f>'3 Расходы'!B10</f>
        <v>Зарплата оптомитристы</v>
      </c>
      <c r="D37" s="43"/>
      <c r="E37" s="44">
        <f t="shared" si="16"/>
        <v>960000</v>
      </c>
      <c r="F37" s="44">
        <f t="shared" si="17"/>
        <v>960000</v>
      </c>
      <c r="G37" s="44">
        <f t="shared" si="18"/>
        <v>960000</v>
      </c>
      <c r="H37" s="46">
        <f>'3 Расходы'!F10</f>
        <v>80000</v>
      </c>
      <c r="I37" s="47">
        <f>'3 Расходы'!G10</f>
        <v>80000</v>
      </c>
      <c r="J37" s="47">
        <f>'3 Расходы'!H10</f>
        <v>80000</v>
      </c>
      <c r="K37" s="47">
        <f>'3 Расходы'!I10</f>
        <v>80000</v>
      </c>
      <c r="L37" s="47">
        <f>'3 Расходы'!J10</f>
        <v>80000</v>
      </c>
      <c r="M37" s="47">
        <f>'3 Расходы'!K10</f>
        <v>80000</v>
      </c>
      <c r="N37" s="47">
        <f>'3 Расходы'!L10</f>
        <v>80000</v>
      </c>
      <c r="O37" s="47">
        <f>'3 Расходы'!M10</f>
        <v>80000</v>
      </c>
      <c r="P37" s="47">
        <f>'3 Расходы'!N10</f>
        <v>80000</v>
      </c>
      <c r="Q37" s="47">
        <f>'3 Расходы'!O10</f>
        <v>80000</v>
      </c>
      <c r="R37" s="47">
        <f>'3 Расходы'!P10</f>
        <v>80000</v>
      </c>
      <c r="S37" s="47">
        <f>'3 Расходы'!Q10</f>
        <v>80000</v>
      </c>
      <c r="T37" s="46">
        <f>'3 Расходы'!R10</f>
        <v>80000</v>
      </c>
      <c r="U37" s="47">
        <f>'3 Расходы'!S10</f>
        <v>80000</v>
      </c>
      <c r="V37" s="47">
        <f>'3 Расходы'!T10</f>
        <v>80000</v>
      </c>
      <c r="W37" s="47">
        <f>'3 Расходы'!U10</f>
        <v>80000</v>
      </c>
      <c r="X37" s="47">
        <f>'3 Расходы'!V10</f>
        <v>80000</v>
      </c>
      <c r="Y37" s="47">
        <f>'3 Расходы'!W10</f>
        <v>80000</v>
      </c>
      <c r="Z37" s="47">
        <f>'3 Расходы'!X10</f>
        <v>80000</v>
      </c>
      <c r="AA37" s="47">
        <f>'3 Расходы'!Y10</f>
        <v>80000</v>
      </c>
      <c r="AB37" s="47">
        <f>'3 Расходы'!Z10</f>
        <v>80000</v>
      </c>
      <c r="AC37" s="47">
        <f>'3 Расходы'!AA10</f>
        <v>80000</v>
      </c>
      <c r="AD37" s="47">
        <f>'3 Расходы'!AB10</f>
        <v>80000</v>
      </c>
      <c r="AE37" s="47">
        <f>'3 Расходы'!AC10</f>
        <v>80000</v>
      </c>
      <c r="AF37" s="46">
        <f>'3 Расходы'!AD10</f>
        <v>80000</v>
      </c>
      <c r="AG37" s="47">
        <f>'3 Расходы'!AE10</f>
        <v>80000</v>
      </c>
      <c r="AH37" s="47">
        <f>'3 Расходы'!AF10</f>
        <v>80000</v>
      </c>
      <c r="AI37" s="47">
        <f>'3 Расходы'!AG10</f>
        <v>80000</v>
      </c>
      <c r="AJ37" s="47">
        <f>'3 Расходы'!AH10</f>
        <v>80000</v>
      </c>
      <c r="AK37" s="47">
        <f>'3 Расходы'!AI10</f>
        <v>80000</v>
      </c>
      <c r="AL37" s="47">
        <f>'3 Расходы'!AJ10</f>
        <v>80000</v>
      </c>
      <c r="AM37" s="47">
        <f>'3 Расходы'!AK10</f>
        <v>80000</v>
      </c>
      <c r="AN37" s="47">
        <f>'3 Расходы'!AL10</f>
        <v>80000</v>
      </c>
      <c r="AO37" s="47">
        <f>'3 Расходы'!AM10</f>
        <v>80000</v>
      </c>
      <c r="AP37" s="47">
        <f>'3 Расходы'!AN10</f>
        <v>80000</v>
      </c>
      <c r="AQ37" s="48">
        <f>'3 Расходы'!AO10</f>
        <v>80000</v>
      </c>
    </row>
    <row r="38" spans="1:43" ht="15.75" customHeight="1" x14ac:dyDescent="0.25">
      <c r="A38" s="1"/>
      <c r="B38" s="42"/>
      <c r="C38" s="34" t="str">
        <f>'3 Расходы'!B11</f>
        <v>Зарплата управление</v>
      </c>
      <c r="D38" s="43"/>
      <c r="E38" s="44">
        <f t="shared" si="16"/>
        <v>120000</v>
      </c>
      <c r="F38" s="44">
        <f t="shared" si="17"/>
        <v>120000</v>
      </c>
      <c r="G38" s="44">
        <f t="shared" si="18"/>
        <v>120000</v>
      </c>
      <c r="H38" s="46">
        <f>'3 Расходы'!F11</f>
        <v>10000</v>
      </c>
      <c r="I38" s="47">
        <f>'3 Расходы'!G11</f>
        <v>10000</v>
      </c>
      <c r="J38" s="47">
        <f>'3 Расходы'!H11</f>
        <v>10000</v>
      </c>
      <c r="K38" s="47">
        <f>'3 Расходы'!I11</f>
        <v>10000</v>
      </c>
      <c r="L38" s="47">
        <f>'3 Расходы'!J11</f>
        <v>10000</v>
      </c>
      <c r="M38" s="47">
        <f>'3 Расходы'!K11</f>
        <v>10000</v>
      </c>
      <c r="N38" s="47">
        <f>'3 Расходы'!L11</f>
        <v>10000</v>
      </c>
      <c r="O38" s="47">
        <f>'3 Расходы'!M11</f>
        <v>10000</v>
      </c>
      <c r="P38" s="47">
        <f>'3 Расходы'!N11</f>
        <v>10000</v>
      </c>
      <c r="Q38" s="47">
        <f>'3 Расходы'!O11</f>
        <v>10000</v>
      </c>
      <c r="R38" s="47">
        <f>'3 Расходы'!P11</f>
        <v>10000</v>
      </c>
      <c r="S38" s="47">
        <f>'3 Расходы'!Q11</f>
        <v>10000</v>
      </c>
      <c r="T38" s="46">
        <f>'3 Расходы'!R11</f>
        <v>10000</v>
      </c>
      <c r="U38" s="47">
        <f>'3 Расходы'!S11</f>
        <v>10000</v>
      </c>
      <c r="V38" s="47">
        <f>'3 Расходы'!T11</f>
        <v>10000</v>
      </c>
      <c r="W38" s="47">
        <f>'3 Расходы'!U11</f>
        <v>10000</v>
      </c>
      <c r="X38" s="47">
        <f>'3 Расходы'!V11</f>
        <v>10000</v>
      </c>
      <c r="Y38" s="47">
        <f>'3 Расходы'!W11</f>
        <v>10000</v>
      </c>
      <c r="Z38" s="47">
        <f>'3 Расходы'!X11</f>
        <v>10000</v>
      </c>
      <c r="AA38" s="47">
        <f>'3 Расходы'!Y11</f>
        <v>10000</v>
      </c>
      <c r="AB38" s="47">
        <f>'3 Расходы'!Z11</f>
        <v>10000</v>
      </c>
      <c r="AC38" s="47">
        <f>'3 Расходы'!AA11</f>
        <v>10000</v>
      </c>
      <c r="AD38" s="47">
        <f>'3 Расходы'!AB11</f>
        <v>10000</v>
      </c>
      <c r="AE38" s="47">
        <f>'3 Расходы'!AC11</f>
        <v>10000</v>
      </c>
      <c r="AF38" s="46">
        <f>'3 Расходы'!AD11</f>
        <v>10000</v>
      </c>
      <c r="AG38" s="47">
        <f>'3 Расходы'!AE11</f>
        <v>10000</v>
      </c>
      <c r="AH38" s="47">
        <f>'3 Расходы'!AF11</f>
        <v>10000</v>
      </c>
      <c r="AI38" s="47">
        <f>'3 Расходы'!AG11</f>
        <v>10000</v>
      </c>
      <c r="AJ38" s="47">
        <f>'3 Расходы'!AH11</f>
        <v>10000</v>
      </c>
      <c r="AK38" s="47">
        <f>'3 Расходы'!AI11</f>
        <v>10000</v>
      </c>
      <c r="AL38" s="47">
        <f>'3 Расходы'!AJ11</f>
        <v>10000</v>
      </c>
      <c r="AM38" s="47">
        <f>'3 Расходы'!AK11</f>
        <v>10000</v>
      </c>
      <c r="AN38" s="47">
        <f>'3 Расходы'!AL11</f>
        <v>10000</v>
      </c>
      <c r="AO38" s="47">
        <f>'3 Расходы'!AM11</f>
        <v>10000</v>
      </c>
      <c r="AP38" s="47">
        <f>'3 Расходы'!AN11</f>
        <v>10000</v>
      </c>
      <c r="AQ38" s="48">
        <f>'3 Расходы'!AO11</f>
        <v>10000</v>
      </c>
    </row>
    <row r="39" spans="1:43" ht="15.75" customHeight="1" x14ac:dyDescent="0.25">
      <c r="A39" s="1"/>
      <c r="B39" s="42"/>
      <c r="C39" s="34" t="str">
        <f>'3 Расходы'!B12</f>
        <v>Маркетинг</v>
      </c>
      <c r="D39" s="43"/>
      <c r="E39" s="44">
        <f t="shared" si="16"/>
        <v>360000</v>
      </c>
      <c r="F39" s="44">
        <f t="shared" si="17"/>
        <v>240000</v>
      </c>
      <c r="G39" s="44">
        <f t="shared" si="18"/>
        <v>180000</v>
      </c>
      <c r="H39" s="46">
        <f>'3 Расходы'!F12</f>
        <v>30000</v>
      </c>
      <c r="I39" s="47">
        <f>'3 Расходы'!G12</f>
        <v>30000</v>
      </c>
      <c r="J39" s="47">
        <f>'3 Расходы'!H12</f>
        <v>30000</v>
      </c>
      <c r="K39" s="47">
        <f>'3 Расходы'!I12</f>
        <v>30000</v>
      </c>
      <c r="L39" s="47">
        <f>'3 Расходы'!J12</f>
        <v>30000</v>
      </c>
      <c r="M39" s="47">
        <f>'3 Расходы'!K12</f>
        <v>30000</v>
      </c>
      <c r="N39" s="47">
        <f>'3 Расходы'!L12</f>
        <v>30000</v>
      </c>
      <c r="O39" s="47">
        <f>'3 Расходы'!M12</f>
        <v>30000</v>
      </c>
      <c r="P39" s="47">
        <f>'3 Расходы'!N12</f>
        <v>30000</v>
      </c>
      <c r="Q39" s="47">
        <f>'3 Расходы'!O12</f>
        <v>30000</v>
      </c>
      <c r="R39" s="47">
        <f>'3 Расходы'!P12</f>
        <v>30000</v>
      </c>
      <c r="S39" s="47">
        <f>'3 Расходы'!Q12</f>
        <v>30000</v>
      </c>
      <c r="T39" s="46">
        <f>'3 Расходы'!R12</f>
        <v>20000</v>
      </c>
      <c r="U39" s="47">
        <f>'3 Расходы'!S12</f>
        <v>20000</v>
      </c>
      <c r="V39" s="47">
        <f>'3 Расходы'!T12</f>
        <v>20000</v>
      </c>
      <c r="W39" s="47">
        <f>'3 Расходы'!U12</f>
        <v>20000</v>
      </c>
      <c r="X39" s="47">
        <f>'3 Расходы'!V12</f>
        <v>20000</v>
      </c>
      <c r="Y39" s="47">
        <f>'3 Расходы'!W12</f>
        <v>20000</v>
      </c>
      <c r="Z39" s="47">
        <f>'3 Расходы'!X12</f>
        <v>20000</v>
      </c>
      <c r="AA39" s="47">
        <f>'3 Расходы'!Y12</f>
        <v>20000</v>
      </c>
      <c r="AB39" s="47">
        <f>'3 Расходы'!Z12</f>
        <v>20000</v>
      </c>
      <c r="AC39" s="47">
        <f>'3 Расходы'!AA12</f>
        <v>20000</v>
      </c>
      <c r="AD39" s="47">
        <f>'3 Расходы'!AB12</f>
        <v>20000</v>
      </c>
      <c r="AE39" s="47">
        <f>'3 Расходы'!AC12</f>
        <v>20000</v>
      </c>
      <c r="AF39" s="46">
        <f>'3 Расходы'!AD12</f>
        <v>15000</v>
      </c>
      <c r="AG39" s="47">
        <f>'3 Расходы'!AE12</f>
        <v>15000</v>
      </c>
      <c r="AH39" s="47">
        <f>'3 Расходы'!AF12</f>
        <v>15000</v>
      </c>
      <c r="AI39" s="47">
        <f>'3 Расходы'!AG12</f>
        <v>15000</v>
      </c>
      <c r="AJ39" s="47">
        <f>'3 Расходы'!AH12</f>
        <v>15000</v>
      </c>
      <c r="AK39" s="47">
        <f>'3 Расходы'!AI12</f>
        <v>15000</v>
      </c>
      <c r="AL39" s="47">
        <f>'3 Расходы'!AJ12</f>
        <v>15000</v>
      </c>
      <c r="AM39" s="47">
        <f>'3 Расходы'!AK12</f>
        <v>15000</v>
      </c>
      <c r="AN39" s="47">
        <f>'3 Расходы'!AL12</f>
        <v>15000</v>
      </c>
      <c r="AO39" s="47">
        <f>'3 Расходы'!AM12</f>
        <v>15000</v>
      </c>
      <c r="AP39" s="47">
        <f>'3 Расходы'!AN12</f>
        <v>15000</v>
      </c>
      <c r="AQ39" s="48">
        <f>'3 Расходы'!AO12</f>
        <v>15000</v>
      </c>
    </row>
    <row r="40" spans="1:43" ht="15.75" customHeight="1" x14ac:dyDescent="0.25">
      <c r="A40" s="1"/>
      <c r="B40" s="42"/>
      <c r="C40" s="34" t="str">
        <f>'3 Расходы'!B13</f>
        <v>Прочие расходы</v>
      </c>
      <c r="D40" s="43"/>
      <c r="E40" s="44">
        <f t="shared" si="16"/>
        <v>240000</v>
      </c>
      <c r="F40" s="44">
        <f t="shared" si="17"/>
        <v>240000</v>
      </c>
      <c r="G40" s="44">
        <f t="shared" si="18"/>
        <v>240000</v>
      </c>
      <c r="H40" s="46">
        <f>'3 Расходы'!F13</f>
        <v>20000</v>
      </c>
      <c r="I40" s="47">
        <f>'3 Расходы'!G13</f>
        <v>20000</v>
      </c>
      <c r="J40" s="47">
        <f>'3 Расходы'!H13</f>
        <v>20000</v>
      </c>
      <c r="K40" s="47">
        <f>'3 Расходы'!I13</f>
        <v>20000</v>
      </c>
      <c r="L40" s="47">
        <f>'3 Расходы'!J13</f>
        <v>20000</v>
      </c>
      <c r="M40" s="47">
        <f>'3 Расходы'!K13</f>
        <v>20000</v>
      </c>
      <c r="N40" s="47">
        <f>'3 Расходы'!L13</f>
        <v>20000</v>
      </c>
      <c r="O40" s="47">
        <f>'3 Расходы'!M13</f>
        <v>20000</v>
      </c>
      <c r="P40" s="47">
        <f>'3 Расходы'!N13</f>
        <v>20000</v>
      </c>
      <c r="Q40" s="47">
        <f>'3 Расходы'!O13</f>
        <v>20000</v>
      </c>
      <c r="R40" s="47">
        <f>'3 Расходы'!P13</f>
        <v>20000</v>
      </c>
      <c r="S40" s="47">
        <f>'3 Расходы'!Q13</f>
        <v>20000</v>
      </c>
      <c r="T40" s="46">
        <f>'3 Расходы'!R13</f>
        <v>20000</v>
      </c>
      <c r="U40" s="47">
        <f>'3 Расходы'!S13</f>
        <v>20000</v>
      </c>
      <c r="V40" s="47">
        <f>'3 Расходы'!T13</f>
        <v>20000</v>
      </c>
      <c r="W40" s="47">
        <f>'3 Расходы'!U13</f>
        <v>20000</v>
      </c>
      <c r="X40" s="47">
        <f>'3 Расходы'!V13</f>
        <v>20000</v>
      </c>
      <c r="Y40" s="47">
        <f>'3 Расходы'!W13</f>
        <v>20000</v>
      </c>
      <c r="Z40" s="47">
        <f>'3 Расходы'!X13</f>
        <v>20000</v>
      </c>
      <c r="AA40" s="47">
        <f>'3 Расходы'!Y13</f>
        <v>20000</v>
      </c>
      <c r="AB40" s="47">
        <f>'3 Расходы'!Z13</f>
        <v>20000</v>
      </c>
      <c r="AC40" s="47">
        <f>'3 Расходы'!AA13</f>
        <v>20000</v>
      </c>
      <c r="AD40" s="47">
        <f>'3 Расходы'!AB13</f>
        <v>20000</v>
      </c>
      <c r="AE40" s="47">
        <f>'3 Расходы'!AC13</f>
        <v>20000</v>
      </c>
      <c r="AF40" s="46">
        <f>'3 Расходы'!AD13</f>
        <v>20000</v>
      </c>
      <c r="AG40" s="47">
        <f>'3 Расходы'!AE13</f>
        <v>20000</v>
      </c>
      <c r="AH40" s="47">
        <f>'3 Расходы'!AF13</f>
        <v>20000</v>
      </c>
      <c r="AI40" s="47">
        <f>'3 Расходы'!AG13</f>
        <v>20000</v>
      </c>
      <c r="AJ40" s="47">
        <f>'3 Расходы'!AH13</f>
        <v>20000</v>
      </c>
      <c r="AK40" s="47">
        <f>'3 Расходы'!AI13</f>
        <v>20000</v>
      </c>
      <c r="AL40" s="47">
        <f>'3 Расходы'!AJ13</f>
        <v>20000</v>
      </c>
      <c r="AM40" s="47">
        <f>'3 Расходы'!AK13</f>
        <v>20000</v>
      </c>
      <c r="AN40" s="47">
        <f>'3 Расходы'!AL13</f>
        <v>20000</v>
      </c>
      <c r="AO40" s="47">
        <f>'3 Расходы'!AM13</f>
        <v>20000</v>
      </c>
      <c r="AP40" s="47">
        <f>'3 Расходы'!AN13</f>
        <v>20000</v>
      </c>
      <c r="AQ40" s="48">
        <f>'3 Расходы'!AO13</f>
        <v>20000</v>
      </c>
    </row>
    <row r="41" spans="1:43" ht="15.75" customHeight="1" x14ac:dyDescent="0.25">
      <c r="A41" s="1"/>
      <c r="B41" s="42"/>
      <c r="C41" s="34" t="str">
        <f>'3 Расходы'!B14</f>
        <v>С/Т Аксессуары</v>
      </c>
      <c r="D41" s="43"/>
      <c r="E41" s="44">
        <f t="shared" si="16"/>
        <v>133404</v>
      </c>
      <c r="F41" s="44">
        <f t="shared" si="17"/>
        <v>166764</v>
      </c>
      <c r="G41" s="44">
        <f t="shared" si="18"/>
        <v>207300</v>
      </c>
      <c r="H41" s="46">
        <f>'3 Расходы'!F14</f>
        <v>11117</v>
      </c>
      <c r="I41" s="47">
        <f>'3 Расходы'!G14</f>
        <v>11117</v>
      </c>
      <c r="J41" s="47">
        <f>'3 Расходы'!H14</f>
        <v>11117</v>
      </c>
      <c r="K41" s="47">
        <f>'3 Расходы'!I14</f>
        <v>11117</v>
      </c>
      <c r="L41" s="47">
        <f>'3 Расходы'!J14</f>
        <v>11117</v>
      </c>
      <c r="M41" s="47">
        <f>'3 Расходы'!K14</f>
        <v>11117</v>
      </c>
      <c r="N41" s="47">
        <f>'3 Расходы'!L14</f>
        <v>11117</v>
      </c>
      <c r="O41" s="47">
        <f>'3 Расходы'!M14</f>
        <v>11117</v>
      </c>
      <c r="P41" s="47">
        <f>'3 Расходы'!N14</f>
        <v>11117</v>
      </c>
      <c r="Q41" s="47">
        <f>'3 Расходы'!O14</f>
        <v>11117</v>
      </c>
      <c r="R41" s="47">
        <f>'3 Расходы'!P14</f>
        <v>11117</v>
      </c>
      <c r="S41" s="47">
        <f>'3 Расходы'!Q14</f>
        <v>11117</v>
      </c>
      <c r="T41" s="46">
        <f>'3 Расходы'!R14</f>
        <v>13897</v>
      </c>
      <c r="U41" s="47">
        <f>'3 Расходы'!S14</f>
        <v>13897</v>
      </c>
      <c r="V41" s="47">
        <f>'3 Расходы'!T14</f>
        <v>13897</v>
      </c>
      <c r="W41" s="47">
        <f>'3 Расходы'!U14</f>
        <v>13897</v>
      </c>
      <c r="X41" s="47">
        <f>'3 Расходы'!V14</f>
        <v>13897</v>
      </c>
      <c r="Y41" s="47">
        <f>'3 Расходы'!W14</f>
        <v>13897</v>
      </c>
      <c r="Z41" s="47">
        <f>'3 Расходы'!X14</f>
        <v>13897</v>
      </c>
      <c r="AA41" s="47">
        <f>'3 Расходы'!Y14</f>
        <v>13897</v>
      </c>
      <c r="AB41" s="47">
        <f>'3 Расходы'!Z14</f>
        <v>13897</v>
      </c>
      <c r="AC41" s="47">
        <f>'3 Расходы'!AA14</f>
        <v>13897</v>
      </c>
      <c r="AD41" s="47">
        <f>'3 Расходы'!AB14</f>
        <v>13897</v>
      </c>
      <c r="AE41" s="47">
        <f>'3 Расходы'!AC14</f>
        <v>13897</v>
      </c>
      <c r="AF41" s="46">
        <f>'3 Расходы'!AD14</f>
        <v>17275</v>
      </c>
      <c r="AG41" s="47">
        <f>'3 Расходы'!AE14</f>
        <v>17275</v>
      </c>
      <c r="AH41" s="47">
        <f>'3 Расходы'!AF14</f>
        <v>17275</v>
      </c>
      <c r="AI41" s="47">
        <f>'3 Расходы'!AG14</f>
        <v>17275</v>
      </c>
      <c r="AJ41" s="47">
        <f>'3 Расходы'!AH14</f>
        <v>17275</v>
      </c>
      <c r="AK41" s="47">
        <f>'3 Расходы'!AI14</f>
        <v>17275</v>
      </c>
      <c r="AL41" s="47">
        <f>'3 Расходы'!AJ14</f>
        <v>17275</v>
      </c>
      <c r="AM41" s="47">
        <f>'3 Расходы'!AK14</f>
        <v>17275</v>
      </c>
      <c r="AN41" s="47">
        <f>'3 Расходы'!AL14</f>
        <v>17275</v>
      </c>
      <c r="AO41" s="47">
        <f>'3 Расходы'!AM14</f>
        <v>17275</v>
      </c>
      <c r="AP41" s="47">
        <f>'3 Расходы'!AN14</f>
        <v>17275</v>
      </c>
      <c r="AQ41" s="48">
        <f>'3 Расходы'!AO14</f>
        <v>17275</v>
      </c>
    </row>
    <row r="42" spans="1:43" ht="15.75" customHeight="1" x14ac:dyDescent="0.25">
      <c r="A42" s="1"/>
      <c r="B42" s="42"/>
      <c r="C42" s="34" t="str">
        <f>'3 Расходы'!B15</f>
        <v>С/Т МКЛ</v>
      </c>
      <c r="D42" s="43"/>
      <c r="E42" s="44">
        <f t="shared" si="16"/>
        <v>906348</v>
      </c>
      <c r="F42" s="44">
        <f t="shared" si="17"/>
        <v>996984</v>
      </c>
      <c r="G42" s="44">
        <f t="shared" si="18"/>
        <v>1096692</v>
      </c>
      <c r="H42" s="46">
        <f>'3 Расходы'!F15</f>
        <v>75529</v>
      </c>
      <c r="I42" s="47">
        <f>'3 Расходы'!G15</f>
        <v>75529</v>
      </c>
      <c r="J42" s="47">
        <f>'3 Расходы'!H15</f>
        <v>75529</v>
      </c>
      <c r="K42" s="47">
        <f>'3 Расходы'!I15</f>
        <v>75529</v>
      </c>
      <c r="L42" s="47">
        <f>'3 Расходы'!J15</f>
        <v>75529</v>
      </c>
      <c r="M42" s="47">
        <f>'3 Расходы'!K15</f>
        <v>75529</v>
      </c>
      <c r="N42" s="47">
        <f>'3 Расходы'!L15</f>
        <v>75529</v>
      </c>
      <c r="O42" s="47">
        <f>'3 Расходы'!M15</f>
        <v>75529</v>
      </c>
      <c r="P42" s="47">
        <f>'3 Расходы'!N15</f>
        <v>75529</v>
      </c>
      <c r="Q42" s="47">
        <f>'3 Расходы'!O15</f>
        <v>75529</v>
      </c>
      <c r="R42" s="47">
        <f>'3 Расходы'!P15</f>
        <v>75529</v>
      </c>
      <c r="S42" s="47">
        <f>'3 Расходы'!Q15</f>
        <v>75529</v>
      </c>
      <c r="T42" s="46">
        <f>'3 Расходы'!R15</f>
        <v>83082</v>
      </c>
      <c r="U42" s="47">
        <f>'3 Расходы'!S15</f>
        <v>83082</v>
      </c>
      <c r="V42" s="47">
        <f>'3 Расходы'!T15</f>
        <v>83082</v>
      </c>
      <c r="W42" s="47">
        <f>'3 Расходы'!U15</f>
        <v>83082</v>
      </c>
      <c r="X42" s="47">
        <f>'3 Расходы'!V15</f>
        <v>83082</v>
      </c>
      <c r="Y42" s="47">
        <f>'3 Расходы'!W15</f>
        <v>83082</v>
      </c>
      <c r="Z42" s="47">
        <f>'3 Расходы'!X15</f>
        <v>83082</v>
      </c>
      <c r="AA42" s="47">
        <f>'3 Расходы'!Y15</f>
        <v>83082</v>
      </c>
      <c r="AB42" s="47">
        <f>'3 Расходы'!Z15</f>
        <v>83082</v>
      </c>
      <c r="AC42" s="47">
        <f>'3 Расходы'!AA15</f>
        <v>83082</v>
      </c>
      <c r="AD42" s="47">
        <f>'3 Расходы'!AB15</f>
        <v>83082</v>
      </c>
      <c r="AE42" s="47">
        <f>'3 Расходы'!AC15</f>
        <v>83082</v>
      </c>
      <c r="AF42" s="46">
        <f>'3 Расходы'!AD15</f>
        <v>91391</v>
      </c>
      <c r="AG42" s="47">
        <f>'3 Расходы'!AE15</f>
        <v>91391</v>
      </c>
      <c r="AH42" s="47">
        <f>'3 Расходы'!AF15</f>
        <v>91391</v>
      </c>
      <c r="AI42" s="47">
        <f>'3 Расходы'!AG15</f>
        <v>91391</v>
      </c>
      <c r="AJ42" s="47">
        <f>'3 Расходы'!AH15</f>
        <v>91391</v>
      </c>
      <c r="AK42" s="47">
        <f>'3 Расходы'!AI15</f>
        <v>91391</v>
      </c>
      <c r="AL42" s="47">
        <f>'3 Расходы'!AJ15</f>
        <v>91391</v>
      </c>
      <c r="AM42" s="47">
        <f>'3 Расходы'!AK15</f>
        <v>91391</v>
      </c>
      <c r="AN42" s="47">
        <f>'3 Расходы'!AL15</f>
        <v>91391</v>
      </c>
      <c r="AO42" s="47">
        <f>'3 Расходы'!AM15</f>
        <v>91391</v>
      </c>
      <c r="AP42" s="47">
        <f>'3 Расходы'!AN15</f>
        <v>91391</v>
      </c>
      <c r="AQ42" s="48">
        <f>'3 Расходы'!AO15</f>
        <v>91391</v>
      </c>
    </row>
    <row r="43" spans="1:43" ht="15.75" customHeight="1" x14ac:dyDescent="0.25">
      <c r="A43" s="1"/>
      <c r="B43" s="42"/>
      <c r="C43" s="34" t="str">
        <f>'3 Расходы'!B16</f>
        <v>С/Т Оправы</v>
      </c>
      <c r="D43" s="43"/>
      <c r="E43" s="44">
        <f t="shared" si="16"/>
        <v>1272120</v>
      </c>
      <c r="F43" s="44">
        <f t="shared" si="17"/>
        <v>1462944</v>
      </c>
      <c r="G43" s="44">
        <f t="shared" si="18"/>
        <v>1682388</v>
      </c>
      <c r="H43" s="46">
        <f>'3 Расходы'!F16</f>
        <v>106010</v>
      </c>
      <c r="I43" s="47">
        <f>'3 Расходы'!G16</f>
        <v>106010</v>
      </c>
      <c r="J43" s="47">
        <f>'3 Расходы'!H16</f>
        <v>106010</v>
      </c>
      <c r="K43" s="47">
        <f>'3 Расходы'!I16</f>
        <v>106010</v>
      </c>
      <c r="L43" s="47">
        <f>'3 Расходы'!J16</f>
        <v>106010</v>
      </c>
      <c r="M43" s="47">
        <f>'3 Расходы'!K16</f>
        <v>106010</v>
      </c>
      <c r="N43" s="47">
        <f>'3 Расходы'!L16</f>
        <v>106010</v>
      </c>
      <c r="O43" s="47">
        <f>'3 Расходы'!M16</f>
        <v>106010</v>
      </c>
      <c r="P43" s="47">
        <f>'3 Расходы'!N16</f>
        <v>106010</v>
      </c>
      <c r="Q43" s="47">
        <f>'3 Расходы'!O16</f>
        <v>106010</v>
      </c>
      <c r="R43" s="47">
        <f>'3 Расходы'!P16</f>
        <v>106010</v>
      </c>
      <c r="S43" s="47">
        <f>'3 Расходы'!Q16</f>
        <v>106010</v>
      </c>
      <c r="T43" s="46">
        <f>'3 Расходы'!R16</f>
        <v>121912</v>
      </c>
      <c r="U43" s="47">
        <f>'3 Расходы'!S16</f>
        <v>121912</v>
      </c>
      <c r="V43" s="47">
        <f>'3 Расходы'!T16</f>
        <v>121912</v>
      </c>
      <c r="W43" s="47">
        <f>'3 Расходы'!U16</f>
        <v>121912</v>
      </c>
      <c r="X43" s="47">
        <f>'3 Расходы'!V16</f>
        <v>121912</v>
      </c>
      <c r="Y43" s="47">
        <f>'3 Расходы'!W16</f>
        <v>121912</v>
      </c>
      <c r="Z43" s="47">
        <f>'3 Расходы'!X16</f>
        <v>121912</v>
      </c>
      <c r="AA43" s="47">
        <f>'3 Расходы'!Y16</f>
        <v>121912</v>
      </c>
      <c r="AB43" s="47">
        <f>'3 Расходы'!Z16</f>
        <v>121912</v>
      </c>
      <c r="AC43" s="47">
        <f>'3 Расходы'!AA16</f>
        <v>121912</v>
      </c>
      <c r="AD43" s="47">
        <f>'3 Расходы'!AB16</f>
        <v>121912</v>
      </c>
      <c r="AE43" s="47">
        <f>'3 Расходы'!AC16</f>
        <v>121912</v>
      </c>
      <c r="AF43" s="46">
        <f>'3 Расходы'!AD16</f>
        <v>140199</v>
      </c>
      <c r="AG43" s="47">
        <f>'3 Расходы'!AE16</f>
        <v>140199</v>
      </c>
      <c r="AH43" s="47">
        <f>'3 Расходы'!AF16</f>
        <v>140199</v>
      </c>
      <c r="AI43" s="47">
        <f>'3 Расходы'!AG16</f>
        <v>140199</v>
      </c>
      <c r="AJ43" s="47">
        <f>'3 Расходы'!AH16</f>
        <v>140199</v>
      </c>
      <c r="AK43" s="47">
        <f>'3 Расходы'!AI16</f>
        <v>140199</v>
      </c>
      <c r="AL43" s="47">
        <f>'3 Расходы'!AJ16</f>
        <v>140199</v>
      </c>
      <c r="AM43" s="47">
        <f>'3 Расходы'!AK16</f>
        <v>140199</v>
      </c>
      <c r="AN43" s="47">
        <f>'3 Расходы'!AL16</f>
        <v>140199</v>
      </c>
      <c r="AO43" s="47">
        <f>'3 Расходы'!AM16</f>
        <v>140199</v>
      </c>
      <c r="AP43" s="47">
        <f>'3 Расходы'!AN16</f>
        <v>140199</v>
      </c>
      <c r="AQ43" s="48">
        <f>'3 Расходы'!AO16</f>
        <v>140199</v>
      </c>
    </row>
    <row r="44" spans="1:43" ht="15.75" customHeight="1" x14ac:dyDescent="0.25">
      <c r="A44" s="1"/>
      <c r="B44" s="42"/>
      <c r="C44" s="34" t="str">
        <f>'3 Расходы'!B17</f>
        <v>С/Т Линзы</v>
      </c>
      <c r="D44" s="43"/>
      <c r="E44" s="44">
        <f t="shared" si="16"/>
        <v>1554048</v>
      </c>
      <c r="F44" s="44">
        <f t="shared" si="17"/>
        <v>1787160</v>
      </c>
      <c r="G44" s="44">
        <f t="shared" si="18"/>
        <v>2069040</v>
      </c>
      <c r="H44" s="46">
        <f>'3 Расходы'!F17</f>
        <v>129504</v>
      </c>
      <c r="I44" s="47">
        <f>'3 Расходы'!G17</f>
        <v>129504</v>
      </c>
      <c r="J44" s="47">
        <f>'3 Расходы'!H17</f>
        <v>129504</v>
      </c>
      <c r="K44" s="47">
        <f>'3 Расходы'!I17</f>
        <v>129504</v>
      </c>
      <c r="L44" s="47">
        <f>'3 Расходы'!J17</f>
        <v>129504</v>
      </c>
      <c r="M44" s="47">
        <f>'3 Расходы'!K17</f>
        <v>129504</v>
      </c>
      <c r="N44" s="47">
        <f>'3 Расходы'!L17</f>
        <v>129504</v>
      </c>
      <c r="O44" s="47">
        <f>'3 Расходы'!M17</f>
        <v>129504</v>
      </c>
      <c r="P44" s="47">
        <f>'3 Расходы'!N17</f>
        <v>129504</v>
      </c>
      <c r="Q44" s="47">
        <f>'3 Расходы'!O17</f>
        <v>129504</v>
      </c>
      <c r="R44" s="47">
        <f>'3 Расходы'!P17</f>
        <v>129504</v>
      </c>
      <c r="S44" s="47">
        <f>'3 Расходы'!Q17</f>
        <v>129504</v>
      </c>
      <c r="T44" s="46">
        <f>'3 Расходы'!R17</f>
        <v>148930</v>
      </c>
      <c r="U44" s="47">
        <f>'3 Расходы'!S17</f>
        <v>148930</v>
      </c>
      <c r="V44" s="47">
        <f>'3 Расходы'!T17</f>
        <v>148930</v>
      </c>
      <c r="W44" s="47">
        <f>'3 Расходы'!U17</f>
        <v>148930</v>
      </c>
      <c r="X44" s="47">
        <f>'3 Расходы'!V17</f>
        <v>148930</v>
      </c>
      <c r="Y44" s="47">
        <f>'3 Расходы'!W17</f>
        <v>148930</v>
      </c>
      <c r="Z44" s="47">
        <f>'3 Расходы'!X17</f>
        <v>148930</v>
      </c>
      <c r="AA44" s="47">
        <f>'3 Расходы'!Y17</f>
        <v>148930</v>
      </c>
      <c r="AB44" s="47">
        <f>'3 Расходы'!Z17</f>
        <v>148930</v>
      </c>
      <c r="AC44" s="47">
        <f>'3 Расходы'!AA17</f>
        <v>148930</v>
      </c>
      <c r="AD44" s="47">
        <f>'3 Расходы'!AB17</f>
        <v>148930</v>
      </c>
      <c r="AE44" s="47">
        <f>'3 Расходы'!AC17</f>
        <v>148930</v>
      </c>
      <c r="AF44" s="46">
        <f>'3 Расходы'!AD17</f>
        <v>172420</v>
      </c>
      <c r="AG44" s="47">
        <f>'3 Расходы'!AE17</f>
        <v>172420</v>
      </c>
      <c r="AH44" s="47">
        <f>'3 Расходы'!AF17</f>
        <v>172420</v>
      </c>
      <c r="AI44" s="47">
        <f>'3 Расходы'!AG17</f>
        <v>172420</v>
      </c>
      <c r="AJ44" s="47">
        <f>'3 Расходы'!AH17</f>
        <v>172420</v>
      </c>
      <c r="AK44" s="47">
        <f>'3 Расходы'!AI17</f>
        <v>172420</v>
      </c>
      <c r="AL44" s="47">
        <f>'3 Расходы'!AJ17</f>
        <v>172420</v>
      </c>
      <c r="AM44" s="47">
        <f>'3 Расходы'!AK17</f>
        <v>172420</v>
      </c>
      <c r="AN44" s="47">
        <f>'3 Расходы'!AL17</f>
        <v>172420</v>
      </c>
      <c r="AO44" s="47">
        <f>'3 Расходы'!AM17</f>
        <v>172420</v>
      </c>
      <c r="AP44" s="47">
        <f>'3 Расходы'!AN17</f>
        <v>172420</v>
      </c>
      <c r="AQ44" s="48">
        <f>'3 Расходы'!AO17</f>
        <v>172420</v>
      </c>
    </row>
    <row r="45" spans="1:43" ht="15.75" customHeight="1" x14ac:dyDescent="0.25">
      <c r="A45" s="1"/>
      <c r="B45" s="42"/>
      <c r="C45" s="34" t="str">
        <f>'3 Расходы'!B18</f>
        <v>С/Т С-З</v>
      </c>
      <c r="D45" s="43"/>
      <c r="E45" s="44">
        <f t="shared" si="16"/>
        <v>179976</v>
      </c>
      <c r="F45" s="44">
        <f t="shared" si="17"/>
        <v>215976</v>
      </c>
      <c r="G45" s="44">
        <f t="shared" si="18"/>
        <v>259176</v>
      </c>
      <c r="H45" s="46">
        <f>'3 Расходы'!F18</f>
        <v>14998</v>
      </c>
      <c r="I45" s="47">
        <f>'3 Расходы'!G18</f>
        <v>14998</v>
      </c>
      <c r="J45" s="47">
        <f>'3 Расходы'!H18</f>
        <v>14998</v>
      </c>
      <c r="K45" s="47">
        <f>'3 Расходы'!I18</f>
        <v>14998</v>
      </c>
      <c r="L45" s="47">
        <f>'3 Расходы'!J18</f>
        <v>14998</v>
      </c>
      <c r="M45" s="47">
        <f>'3 Расходы'!K18</f>
        <v>14998</v>
      </c>
      <c r="N45" s="47">
        <f>'3 Расходы'!L18</f>
        <v>14998</v>
      </c>
      <c r="O45" s="47">
        <f>'3 Расходы'!M18</f>
        <v>14998</v>
      </c>
      <c r="P45" s="47">
        <f>'3 Расходы'!N18</f>
        <v>14998</v>
      </c>
      <c r="Q45" s="47">
        <f>'3 Расходы'!O18</f>
        <v>14998</v>
      </c>
      <c r="R45" s="47">
        <f>'3 Расходы'!P18</f>
        <v>14998</v>
      </c>
      <c r="S45" s="47">
        <f>'3 Расходы'!Q18</f>
        <v>14998</v>
      </c>
      <c r="T45" s="46">
        <f>'3 Расходы'!R18</f>
        <v>17998</v>
      </c>
      <c r="U45" s="47">
        <f>'3 Расходы'!S18</f>
        <v>17998</v>
      </c>
      <c r="V45" s="47">
        <f>'3 Расходы'!T18</f>
        <v>17998</v>
      </c>
      <c r="W45" s="47">
        <f>'3 Расходы'!U18</f>
        <v>17998</v>
      </c>
      <c r="X45" s="47">
        <f>'3 Расходы'!V18</f>
        <v>17998</v>
      </c>
      <c r="Y45" s="47">
        <f>'3 Расходы'!W18</f>
        <v>17998</v>
      </c>
      <c r="Z45" s="47">
        <f>'3 Расходы'!X18</f>
        <v>17998</v>
      </c>
      <c r="AA45" s="47">
        <f>'3 Расходы'!Y18</f>
        <v>17998</v>
      </c>
      <c r="AB45" s="47">
        <f>'3 Расходы'!Z18</f>
        <v>17998</v>
      </c>
      <c r="AC45" s="47">
        <f>'3 Расходы'!AA18</f>
        <v>17998</v>
      </c>
      <c r="AD45" s="47">
        <f>'3 Расходы'!AB18</f>
        <v>17998</v>
      </c>
      <c r="AE45" s="47">
        <f>'3 Расходы'!AC18</f>
        <v>17998</v>
      </c>
      <c r="AF45" s="46">
        <f>'3 Расходы'!AD18</f>
        <v>21598</v>
      </c>
      <c r="AG45" s="47">
        <f>'3 Расходы'!AE18</f>
        <v>21598</v>
      </c>
      <c r="AH45" s="47">
        <f>'3 Расходы'!AF18</f>
        <v>21598</v>
      </c>
      <c r="AI45" s="47">
        <f>'3 Расходы'!AG18</f>
        <v>21598</v>
      </c>
      <c r="AJ45" s="47">
        <f>'3 Расходы'!AH18</f>
        <v>21598</v>
      </c>
      <c r="AK45" s="47">
        <f>'3 Расходы'!AI18</f>
        <v>21598</v>
      </c>
      <c r="AL45" s="47">
        <f>'3 Расходы'!AJ18</f>
        <v>21598</v>
      </c>
      <c r="AM45" s="47">
        <f>'3 Расходы'!AK18</f>
        <v>21598</v>
      </c>
      <c r="AN45" s="47">
        <f>'3 Расходы'!AL18</f>
        <v>21598</v>
      </c>
      <c r="AO45" s="47">
        <f>'3 Расходы'!AM18</f>
        <v>21598</v>
      </c>
      <c r="AP45" s="47">
        <f>'3 Расходы'!AN18</f>
        <v>21598</v>
      </c>
      <c r="AQ45" s="48">
        <f>'3 Расходы'!AO18</f>
        <v>21598</v>
      </c>
    </row>
    <row r="46" spans="1:43" ht="15.75" customHeight="1" x14ac:dyDescent="0.25">
      <c r="A46" s="1"/>
      <c r="B46" s="42"/>
      <c r="C46" s="34" t="str">
        <f>'3 Расходы'!B19</f>
        <v>С/Т Услуги</v>
      </c>
      <c r="D46" s="43"/>
      <c r="E46" s="44">
        <f t="shared" si="16"/>
        <v>201000</v>
      </c>
      <c r="F46" s="44">
        <f t="shared" si="17"/>
        <v>241200</v>
      </c>
      <c r="G46" s="44">
        <f t="shared" si="18"/>
        <v>289440</v>
      </c>
      <c r="H46" s="46">
        <f>'3 Расходы'!F19</f>
        <v>16750</v>
      </c>
      <c r="I46" s="47">
        <f>'3 Расходы'!G19</f>
        <v>16750</v>
      </c>
      <c r="J46" s="47">
        <f>'3 Расходы'!H19</f>
        <v>16750</v>
      </c>
      <c r="K46" s="47">
        <f>'3 Расходы'!I19</f>
        <v>16750</v>
      </c>
      <c r="L46" s="47">
        <f>'3 Расходы'!J19</f>
        <v>16750</v>
      </c>
      <c r="M46" s="47">
        <f>'3 Расходы'!K19</f>
        <v>16750</v>
      </c>
      <c r="N46" s="47">
        <f>'3 Расходы'!L19</f>
        <v>16750</v>
      </c>
      <c r="O46" s="47">
        <f>'3 Расходы'!M19</f>
        <v>16750</v>
      </c>
      <c r="P46" s="47">
        <f>'3 Расходы'!N19</f>
        <v>16750</v>
      </c>
      <c r="Q46" s="47">
        <f>'3 Расходы'!O19</f>
        <v>16750</v>
      </c>
      <c r="R46" s="47">
        <f>'3 Расходы'!P19</f>
        <v>16750</v>
      </c>
      <c r="S46" s="47">
        <f>'3 Расходы'!Q19</f>
        <v>16750</v>
      </c>
      <c r="T46" s="46">
        <f>'3 Расходы'!R19</f>
        <v>20100</v>
      </c>
      <c r="U46" s="47">
        <f>'3 Расходы'!S19</f>
        <v>20100</v>
      </c>
      <c r="V46" s="47">
        <f>'3 Расходы'!T19</f>
        <v>20100</v>
      </c>
      <c r="W46" s="47">
        <f>'3 Расходы'!U19</f>
        <v>20100</v>
      </c>
      <c r="X46" s="47">
        <f>'3 Расходы'!V19</f>
        <v>20100</v>
      </c>
      <c r="Y46" s="47">
        <f>'3 Расходы'!W19</f>
        <v>20100</v>
      </c>
      <c r="Z46" s="47">
        <f>'3 Расходы'!X19</f>
        <v>20100</v>
      </c>
      <c r="AA46" s="47">
        <f>'3 Расходы'!Y19</f>
        <v>20100</v>
      </c>
      <c r="AB46" s="47">
        <f>'3 Расходы'!Z19</f>
        <v>20100</v>
      </c>
      <c r="AC46" s="47">
        <f>'3 Расходы'!AA19</f>
        <v>20100</v>
      </c>
      <c r="AD46" s="47">
        <f>'3 Расходы'!AB19</f>
        <v>20100</v>
      </c>
      <c r="AE46" s="47">
        <f>'3 Расходы'!AC19</f>
        <v>20100</v>
      </c>
      <c r="AF46" s="46">
        <f>'3 Расходы'!AD19</f>
        <v>24120</v>
      </c>
      <c r="AG46" s="47">
        <f>'3 Расходы'!AE19</f>
        <v>24120</v>
      </c>
      <c r="AH46" s="47">
        <f>'3 Расходы'!AF19</f>
        <v>24120</v>
      </c>
      <c r="AI46" s="47">
        <f>'3 Расходы'!AG19</f>
        <v>24120</v>
      </c>
      <c r="AJ46" s="47">
        <f>'3 Расходы'!AH19</f>
        <v>24120</v>
      </c>
      <c r="AK46" s="47">
        <f>'3 Расходы'!AI19</f>
        <v>24120</v>
      </c>
      <c r="AL46" s="47">
        <f>'3 Расходы'!AJ19</f>
        <v>24120</v>
      </c>
      <c r="AM46" s="47">
        <f>'3 Расходы'!AK19</f>
        <v>24120</v>
      </c>
      <c r="AN46" s="47">
        <f>'3 Расходы'!AL19</f>
        <v>24120</v>
      </c>
      <c r="AO46" s="47">
        <f>'3 Расходы'!AM19</f>
        <v>24120</v>
      </c>
      <c r="AP46" s="47">
        <f>'3 Расходы'!AN19</f>
        <v>24120</v>
      </c>
      <c r="AQ46" s="48">
        <f>'3 Расходы'!AO19</f>
        <v>24120</v>
      </c>
    </row>
    <row r="47" spans="1:43" ht="15.75" customHeight="1" x14ac:dyDescent="0.25">
      <c r="A47" s="1"/>
      <c r="B47" s="42"/>
      <c r="C47" s="34" t="str">
        <f>'3 Расходы'!B20</f>
        <v>С/Т Г.О.</v>
      </c>
      <c r="D47" s="43"/>
      <c r="E47" s="44">
        <f t="shared" si="16"/>
        <v>12552</v>
      </c>
      <c r="F47" s="44">
        <f t="shared" si="17"/>
        <v>15072</v>
      </c>
      <c r="G47" s="44">
        <f t="shared" si="18"/>
        <v>17340</v>
      </c>
      <c r="H47" s="46">
        <f>'3 Расходы'!F20</f>
        <v>1046</v>
      </c>
      <c r="I47" s="47">
        <f>'3 Расходы'!G20</f>
        <v>1046</v>
      </c>
      <c r="J47" s="47">
        <f>'3 Расходы'!H20</f>
        <v>1046</v>
      </c>
      <c r="K47" s="47">
        <f>'3 Расходы'!I20</f>
        <v>1046</v>
      </c>
      <c r="L47" s="47">
        <f>'3 Расходы'!J20</f>
        <v>1046</v>
      </c>
      <c r="M47" s="47">
        <f>'3 Расходы'!K20</f>
        <v>1046</v>
      </c>
      <c r="N47" s="47">
        <f>'3 Расходы'!L20</f>
        <v>1046</v>
      </c>
      <c r="O47" s="47">
        <f>'3 Расходы'!M20</f>
        <v>1046</v>
      </c>
      <c r="P47" s="47">
        <f>'3 Расходы'!N20</f>
        <v>1046</v>
      </c>
      <c r="Q47" s="47">
        <f>'3 Расходы'!O20</f>
        <v>1046</v>
      </c>
      <c r="R47" s="47">
        <f>'3 Расходы'!P20</f>
        <v>1046</v>
      </c>
      <c r="S47" s="47">
        <f>'3 Расходы'!Q20</f>
        <v>1046</v>
      </c>
      <c r="T47" s="46">
        <f>'3 Расходы'!R20</f>
        <v>1256</v>
      </c>
      <c r="U47" s="47">
        <f>'3 Расходы'!S20</f>
        <v>1256</v>
      </c>
      <c r="V47" s="47">
        <f>'3 Расходы'!T20</f>
        <v>1256</v>
      </c>
      <c r="W47" s="47">
        <f>'3 Расходы'!U20</f>
        <v>1256</v>
      </c>
      <c r="X47" s="47">
        <f>'3 Расходы'!V20</f>
        <v>1256</v>
      </c>
      <c r="Y47" s="47">
        <f>'3 Расходы'!W20</f>
        <v>1256</v>
      </c>
      <c r="Z47" s="47">
        <f>'3 Расходы'!X20</f>
        <v>1256</v>
      </c>
      <c r="AA47" s="47">
        <f>'3 Расходы'!Y20</f>
        <v>1256</v>
      </c>
      <c r="AB47" s="47">
        <f>'3 Расходы'!Z20</f>
        <v>1256</v>
      </c>
      <c r="AC47" s="47">
        <f>'3 Расходы'!AA20</f>
        <v>1256</v>
      </c>
      <c r="AD47" s="47">
        <f>'3 Расходы'!AB20</f>
        <v>1256</v>
      </c>
      <c r="AE47" s="47">
        <f>'3 Расходы'!AC20</f>
        <v>1256</v>
      </c>
      <c r="AF47" s="46">
        <f>'3 Расходы'!AD20</f>
        <v>1445</v>
      </c>
      <c r="AG47" s="47">
        <f>'3 Расходы'!AE20</f>
        <v>1445</v>
      </c>
      <c r="AH47" s="47">
        <f>'3 Расходы'!AF20</f>
        <v>1445</v>
      </c>
      <c r="AI47" s="47">
        <f>'3 Расходы'!AG20</f>
        <v>1445</v>
      </c>
      <c r="AJ47" s="47">
        <f>'3 Расходы'!AH20</f>
        <v>1445</v>
      </c>
      <c r="AK47" s="47">
        <f>'3 Расходы'!AI20</f>
        <v>1445</v>
      </c>
      <c r="AL47" s="47">
        <f>'3 Расходы'!AJ20</f>
        <v>1445</v>
      </c>
      <c r="AM47" s="47">
        <f>'3 Расходы'!AK20</f>
        <v>1445</v>
      </c>
      <c r="AN47" s="47">
        <f>'3 Расходы'!AL20</f>
        <v>1445</v>
      </c>
      <c r="AO47" s="47">
        <f>'3 Расходы'!AM20</f>
        <v>1445</v>
      </c>
      <c r="AP47" s="47">
        <f>'3 Расходы'!AN20</f>
        <v>1445</v>
      </c>
      <c r="AQ47" s="48">
        <f>'3 Расходы'!AO20</f>
        <v>1445</v>
      </c>
    </row>
    <row r="48" spans="1:43" ht="15.75" customHeight="1" x14ac:dyDescent="0.25">
      <c r="A48" s="1"/>
      <c r="B48" s="42"/>
      <c r="C48" s="34">
        <f>'3 Расходы'!B21</f>
        <v>0</v>
      </c>
      <c r="D48" s="43"/>
      <c r="E48" s="44">
        <f t="shared" si="16"/>
        <v>0</v>
      </c>
      <c r="F48" s="44">
        <f t="shared" si="17"/>
        <v>0</v>
      </c>
      <c r="G48" s="44">
        <f t="shared" si="18"/>
        <v>0</v>
      </c>
      <c r="H48" s="46">
        <f>'3 Расходы'!F21</f>
        <v>0</v>
      </c>
      <c r="I48" s="47">
        <f>'3 Расходы'!G21</f>
        <v>0</v>
      </c>
      <c r="J48" s="47">
        <f>'3 Расходы'!H21</f>
        <v>0</v>
      </c>
      <c r="K48" s="47">
        <f>'3 Расходы'!I21</f>
        <v>0</v>
      </c>
      <c r="L48" s="47">
        <f>'3 Расходы'!J21</f>
        <v>0</v>
      </c>
      <c r="M48" s="47">
        <f>'3 Расходы'!K21</f>
        <v>0</v>
      </c>
      <c r="N48" s="47">
        <f>'3 Расходы'!L21</f>
        <v>0</v>
      </c>
      <c r="O48" s="47">
        <f>'3 Расходы'!M21</f>
        <v>0</v>
      </c>
      <c r="P48" s="47">
        <f>'3 Расходы'!N21</f>
        <v>0</v>
      </c>
      <c r="Q48" s="47">
        <f>'3 Расходы'!O21</f>
        <v>0</v>
      </c>
      <c r="R48" s="47">
        <f>'3 Расходы'!P21</f>
        <v>0</v>
      </c>
      <c r="S48" s="47">
        <f>'3 Расходы'!Q21</f>
        <v>0</v>
      </c>
      <c r="T48" s="46">
        <f>'3 Расходы'!R21</f>
        <v>0</v>
      </c>
      <c r="U48" s="47">
        <f>'3 Расходы'!S21</f>
        <v>0</v>
      </c>
      <c r="V48" s="47">
        <f>'3 Расходы'!T21</f>
        <v>0</v>
      </c>
      <c r="W48" s="47">
        <f>'3 Расходы'!U21</f>
        <v>0</v>
      </c>
      <c r="X48" s="47">
        <f>'3 Расходы'!V21</f>
        <v>0</v>
      </c>
      <c r="Y48" s="47">
        <f>'3 Расходы'!W21</f>
        <v>0</v>
      </c>
      <c r="Z48" s="47">
        <f>'3 Расходы'!X21</f>
        <v>0</v>
      </c>
      <c r="AA48" s="47">
        <f>'3 Расходы'!Y21</f>
        <v>0</v>
      </c>
      <c r="AB48" s="47">
        <f>'3 Расходы'!Z21</f>
        <v>0</v>
      </c>
      <c r="AC48" s="47">
        <f>'3 Расходы'!AA21</f>
        <v>0</v>
      </c>
      <c r="AD48" s="47">
        <f>'3 Расходы'!AB21</f>
        <v>0</v>
      </c>
      <c r="AE48" s="47">
        <f>'3 Расходы'!AC21</f>
        <v>0</v>
      </c>
      <c r="AF48" s="46">
        <f>'3 Расходы'!AD21</f>
        <v>0</v>
      </c>
      <c r="AG48" s="47">
        <f>'3 Расходы'!AE21</f>
        <v>0</v>
      </c>
      <c r="AH48" s="47">
        <f>'3 Расходы'!AF21</f>
        <v>0</v>
      </c>
      <c r="AI48" s="47">
        <f>'3 Расходы'!AG21</f>
        <v>0</v>
      </c>
      <c r="AJ48" s="47">
        <f>'3 Расходы'!AH21</f>
        <v>0</v>
      </c>
      <c r="AK48" s="47">
        <f>'3 Расходы'!AI21</f>
        <v>0</v>
      </c>
      <c r="AL48" s="47">
        <f>'3 Расходы'!AJ21</f>
        <v>0</v>
      </c>
      <c r="AM48" s="47">
        <f>'3 Расходы'!AK21</f>
        <v>0</v>
      </c>
      <c r="AN48" s="47">
        <f>'3 Расходы'!AL21</f>
        <v>0</v>
      </c>
      <c r="AO48" s="47">
        <f>'3 Расходы'!AM21</f>
        <v>0</v>
      </c>
      <c r="AP48" s="47">
        <f>'3 Расходы'!AN21</f>
        <v>0</v>
      </c>
      <c r="AQ48" s="48">
        <f>'3 Расходы'!AO21</f>
        <v>0</v>
      </c>
    </row>
    <row r="49" spans="1:43" ht="15.75" customHeight="1" x14ac:dyDescent="0.25">
      <c r="A49" s="1"/>
      <c r="B49" s="42"/>
      <c r="C49" s="34">
        <f>'3 Расходы'!B22</f>
        <v>0</v>
      </c>
      <c r="D49" s="43"/>
      <c r="E49" s="44">
        <f t="shared" si="16"/>
        <v>0</v>
      </c>
      <c r="F49" s="44">
        <f t="shared" si="17"/>
        <v>0</v>
      </c>
      <c r="G49" s="44">
        <f t="shared" si="18"/>
        <v>0</v>
      </c>
      <c r="H49" s="46">
        <f>'3 Расходы'!F22</f>
        <v>0</v>
      </c>
      <c r="I49" s="47">
        <f>'3 Расходы'!G22</f>
        <v>0</v>
      </c>
      <c r="J49" s="47">
        <f>'3 Расходы'!H22</f>
        <v>0</v>
      </c>
      <c r="K49" s="47">
        <f>'3 Расходы'!I22</f>
        <v>0</v>
      </c>
      <c r="L49" s="47">
        <f>'3 Расходы'!J22</f>
        <v>0</v>
      </c>
      <c r="M49" s="47">
        <f>'3 Расходы'!K22</f>
        <v>0</v>
      </c>
      <c r="N49" s="47">
        <f>'3 Расходы'!L22</f>
        <v>0</v>
      </c>
      <c r="O49" s="47">
        <f>'3 Расходы'!M22</f>
        <v>0</v>
      </c>
      <c r="P49" s="47">
        <f>'3 Расходы'!N22</f>
        <v>0</v>
      </c>
      <c r="Q49" s="47">
        <f>'3 Расходы'!O22</f>
        <v>0</v>
      </c>
      <c r="R49" s="47">
        <f>'3 Расходы'!P22</f>
        <v>0</v>
      </c>
      <c r="S49" s="47">
        <f>'3 Расходы'!Q22</f>
        <v>0</v>
      </c>
      <c r="T49" s="46">
        <f>'3 Расходы'!R22</f>
        <v>0</v>
      </c>
      <c r="U49" s="47">
        <f>'3 Расходы'!S22</f>
        <v>0</v>
      </c>
      <c r="V49" s="47">
        <f>'3 Расходы'!T22</f>
        <v>0</v>
      </c>
      <c r="W49" s="47">
        <f>'3 Расходы'!U22</f>
        <v>0</v>
      </c>
      <c r="X49" s="47">
        <f>'3 Расходы'!V22</f>
        <v>0</v>
      </c>
      <c r="Y49" s="47">
        <f>'3 Расходы'!W22</f>
        <v>0</v>
      </c>
      <c r="Z49" s="47">
        <f>'3 Расходы'!X22</f>
        <v>0</v>
      </c>
      <c r="AA49" s="47">
        <f>'3 Расходы'!Y22</f>
        <v>0</v>
      </c>
      <c r="AB49" s="47">
        <f>'3 Расходы'!Z22</f>
        <v>0</v>
      </c>
      <c r="AC49" s="47">
        <f>'3 Расходы'!AA22</f>
        <v>0</v>
      </c>
      <c r="AD49" s="47">
        <f>'3 Расходы'!AB22</f>
        <v>0</v>
      </c>
      <c r="AE49" s="47">
        <f>'3 Расходы'!AC22</f>
        <v>0</v>
      </c>
      <c r="AF49" s="46">
        <f>'3 Расходы'!AD22</f>
        <v>0</v>
      </c>
      <c r="AG49" s="47">
        <f>'3 Расходы'!AE22</f>
        <v>0</v>
      </c>
      <c r="AH49" s="47">
        <f>'3 Расходы'!AF22</f>
        <v>0</v>
      </c>
      <c r="AI49" s="47">
        <f>'3 Расходы'!AG22</f>
        <v>0</v>
      </c>
      <c r="AJ49" s="47">
        <f>'3 Расходы'!AH22</f>
        <v>0</v>
      </c>
      <c r="AK49" s="47">
        <f>'3 Расходы'!AI22</f>
        <v>0</v>
      </c>
      <c r="AL49" s="47">
        <f>'3 Расходы'!AJ22</f>
        <v>0</v>
      </c>
      <c r="AM49" s="47">
        <f>'3 Расходы'!AK22</f>
        <v>0</v>
      </c>
      <c r="AN49" s="47">
        <f>'3 Расходы'!AL22</f>
        <v>0</v>
      </c>
      <c r="AO49" s="47">
        <f>'3 Расходы'!AM22</f>
        <v>0</v>
      </c>
      <c r="AP49" s="47">
        <f>'3 Расходы'!AN22</f>
        <v>0</v>
      </c>
      <c r="AQ49" s="48">
        <f>'3 Расходы'!AO22</f>
        <v>0</v>
      </c>
    </row>
    <row r="50" spans="1:43" ht="15.75" customHeight="1" x14ac:dyDescent="0.25">
      <c r="A50" s="1"/>
      <c r="B50" s="42"/>
      <c r="C50" s="34"/>
      <c r="D50" s="43"/>
      <c r="E50" s="44"/>
      <c r="F50" s="45"/>
      <c r="G50" s="45"/>
      <c r="H50" s="46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6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6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</row>
    <row r="51" spans="1:43" ht="15.75" customHeight="1" x14ac:dyDescent="0.25">
      <c r="A51" s="1"/>
      <c r="B51" s="42"/>
      <c r="C51" s="34" t="s">
        <v>76</v>
      </c>
      <c r="D51" s="43"/>
      <c r="E51" s="44">
        <f t="shared" ref="E51:E52" si="19">SUMIFS(51:51,$4:$4,"1")</f>
        <v>368640</v>
      </c>
      <c r="F51" s="44">
        <f t="shared" ref="F51:F52" si="20">SUMIFS(51:51,$4:$4,"2")</f>
        <v>368640</v>
      </c>
      <c r="G51" s="44">
        <f t="shared" ref="G51:G52" si="21">SUMIFS(51:51,$4:$4,"3")</f>
        <v>368640</v>
      </c>
      <c r="H51" s="46">
        <v>30720</v>
      </c>
      <c r="I51" s="46">
        <v>30720</v>
      </c>
      <c r="J51" s="46">
        <v>30720</v>
      </c>
      <c r="K51" s="46">
        <v>30720</v>
      </c>
      <c r="L51" s="46">
        <v>30720</v>
      </c>
      <c r="M51" s="46">
        <v>30720</v>
      </c>
      <c r="N51" s="46">
        <v>30720</v>
      </c>
      <c r="O51" s="46">
        <v>30720</v>
      </c>
      <c r="P51" s="46">
        <v>30720</v>
      </c>
      <c r="Q51" s="46">
        <v>30720</v>
      </c>
      <c r="R51" s="46">
        <v>30720</v>
      </c>
      <c r="S51" s="46">
        <v>30720</v>
      </c>
      <c r="T51" s="46">
        <v>30720</v>
      </c>
      <c r="U51" s="46">
        <v>30720</v>
      </c>
      <c r="V51" s="46">
        <v>30720</v>
      </c>
      <c r="W51" s="46">
        <v>30720</v>
      </c>
      <c r="X51" s="46">
        <v>30720</v>
      </c>
      <c r="Y51" s="46">
        <v>30720</v>
      </c>
      <c r="Z51" s="46">
        <v>30720</v>
      </c>
      <c r="AA51" s="46">
        <v>30720</v>
      </c>
      <c r="AB51" s="46">
        <v>30720</v>
      </c>
      <c r="AC51" s="46">
        <v>30720</v>
      </c>
      <c r="AD51" s="46">
        <v>30720</v>
      </c>
      <c r="AE51" s="46">
        <v>30720</v>
      </c>
      <c r="AF51" s="46">
        <v>30720</v>
      </c>
      <c r="AG51" s="46">
        <v>30720</v>
      </c>
      <c r="AH51" s="46">
        <v>30720</v>
      </c>
      <c r="AI51" s="46">
        <v>30720</v>
      </c>
      <c r="AJ51" s="46">
        <v>30720</v>
      </c>
      <c r="AK51" s="46">
        <v>30720</v>
      </c>
      <c r="AL51" s="46">
        <v>30720</v>
      </c>
      <c r="AM51" s="46">
        <v>30720</v>
      </c>
      <c r="AN51" s="46">
        <v>30720</v>
      </c>
      <c r="AO51" s="46">
        <v>30720</v>
      </c>
      <c r="AP51" s="46">
        <v>30720</v>
      </c>
      <c r="AQ51" s="46">
        <v>30720</v>
      </c>
    </row>
    <row r="52" spans="1:43" ht="15.75" customHeight="1" x14ac:dyDescent="0.25">
      <c r="A52" s="1"/>
      <c r="B52" s="42"/>
      <c r="C52" s="95" t="s">
        <v>77</v>
      </c>
      <c r="D52" s="43"/>
      <c r="E52" s="44">
        <f t="shared" si="19"/>
        <v>48000</v>
      </c>
      <c r="F52" s="44">
        <f t="shared" si="20"/>
        <v>48000</v>
      </c>
      <c r="G52" s="44">
        <f t="shared" si="21"/>
        <v>48000</v>
      </c>
      <c r="H52" s="96">
        <v>4000</v>
      </c>
      <c r="I52" s="96">
        <v>4000</v>
      </c>
      <c r="J52" s="96">
        <v>4000</v>
      </c>
      <c r="K52" s="96">
        <v>4000</v>
      </c>
      <c r="L52" s="96">
        <v>4000</v>
      </c>
      <c r="M52" s="96">
        <v>4000</v>
      </c>
      <c r="N52" s="96">
        <v>4000</v>
      </c>
      <c r="O52" s="96">
        <v>4000</v>
      </c>
      <c r="P52" s="96">
        <v>4000</v>
      </c>
      <c r="Q52" s="96">
        <v>4000</v>
      </c>
      <c r="R52" s="96">
        <v>4000</v>
      </c>
      <c r="S52" s="96">
        <v>4000</v>
      </c>
      <c r="T52" s="96">
        <v>4000</v>
      </c>
      <c r="U52" s="96">
        <v>4000</v>
      </c>
      <c r="V52" s="96">
        <v>4000</v>
      </c>
      <c r="W52" s="96">
        <v>4000</v>
      </c>
      <c r="X52" s="96">
        <v>4000</v>
      </c>
      <c r="Y52" s="96">
        <v>4000</v>
      </c>
      <c r="Z52" s="96">
        <v>4000</v>
      </c>
      <c r="AA52" s="96">
        <v>4000</v>
      </c>
      <c r="AB52" s="96">
        <v>4000</v>
      </c>
      <c r="AC52" s="96">
        <v>4000</v>
      </c>
      <c r="AD52" s="96">
        <v>4000</v>
      </c>
      <c r="AE52" s="96">
        <v>4000</v>
      </c>
      <c r="AF52" s="96">
        <v>4000</v>
      </c>
      <c r="AG52" s="96">
        <v>4000</v>
      </c>
      <c r="AH52" s="96">
        <v>4000</v>
      </c>
      <c r="AI52" s="96">
        <v>4000</v>
      </c>
      <c r="AJ52" s="96">
        <v>4000</v>
      </c>
      <c r="AK52" s="96">
        <v>4000</v>
      </c>
      <c r="AL52" s="96">
        <v>4000</v>
      </c>
      <c r="AM52" s="96">
        <v>4000</v>
      </c>
      <c r="AN52" s="96">
        <v>4000</v>
      </c>
      <c r="AO52" s="96">
        <v>4000</v>
      </c>
      <c r="AP52" s="96">
        <v>4000</v>
      </c>
      <c r="AQ52" s="96">
        <v>4000</v>
      </c>
    </row>
    <row r="53" spans="1:43" ht="15.75" customHeight="1" x14ac:dyDescent="0.25">
      <c r="A53" s="3"/>
      <c r="B53" s="97"/>
      <c r="C53" s="34"/>
      <c r="D53" s="34"/>
      <c r="E53" s="98"/>
      <c r="F53" s="99"/>
      <c r="G53" s="99"/>
      <c r="H53" s="100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0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0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</row>
    <row r="54" spans="1:43" ht="15.75" customHeight="1" x14ac:dyDescent="0.25">
      <c r="A54" s="86"/>
      <c r="B54" s="87"/>
      <c r="C54" s="89" t="s">
        <v>78</v>
      </c>
      <c r="D54" s="89"/>
      <c r="E54" s="90">
        <f t="shared" ref="E54:AQ54" si="22">SUM(E35:E52)</f>
        <v>8996088</v>
      </c>
      <c r="F54" s="90">
        <f t="shared" si="22"/>
        <v>9502740</v>
      </c>
      <c r="G54" s="90">
        <f t="shared" si="22"/>
        <v>10178016</v>
      </c>
      <c r="H54" s="91">
        <f t="shared" si="22"/>
        <v>749674</v>
      </c>
      <c r="I54" s="92">
        <f t="shared" si="22"/>
        <v>749674</v>
      </c>
      <c r="J54" s="92">
        <f t="shared" si="22"/>
        <v>749674</v>
      </c>
      <c r="K54" s="102">
        <f t="shared" si="22"/>
        <v>749674</v>
      </c>
      <c r="L54" s="92">
        <f t="shared" si="22"/>
        <v>749674</v>
      </c>
      <c r="M54" s="92">
        <f t="shared" si="22"/>
        <v>749674</v>
      </c>
      <c r="N54" s="92">
        <f t="shared" si="22"/>
        <v>749674</v>
      </c>
      <c r="O54" s="92">
        <f t="shared" si="22"/>
        <v>749674</v>
      </c>
      <c r="P54" s="92">
        <f t="shared" si="22"/>
        <v>749674</v>
      </c>
      <c r="Q54" s="92">
        <f t="shared" si="22"/>
        <v>749674</v>
      </c>
      <c r="R54" s="92">
        <f t="shared" si="22"/>
        <v>749674</v>
      </c>
      <c r="S54" s="92">
        <f t="shared" si="22"/>
        <v>749674</v>
      </c>
      <c r="T54" s="91">
        <f t="shared" si="22"/>
        <v>791895</v>
      </c>
      <c r="U54" s="92">
        <f t="shared" si="22"/>
        <v>791895</v>
      </c>
      <c r="V54" s="92">
        <f t="shared" si="22"/>
        <v>791895</v>
      </c>
      <c r="W54" s="92">
        <f t="shared" si="22"/>
        <v>791895</v>
      </c>
      <c r="X54" s="92">
        <f t="shared" si="22"/>
        <v>791895</v>
      </c>
      <c r="Y54" s="92">
        <f t="shared" si="22"/>
        <v>791895</v>
      </c>
      <c r="Z54" s="92">
        <f t="shared" si="22"/>
        <v>791895</v>
      </c>
      <c r="AA54" s="92">
        <f t="shared" si="22"/>
        <v>791895</v>
      </c>
      <c r="AB54" s="92">
        <f t="shared" si="22"/>
        <v>791895</v>
      </c>
      <c r="AC54" s="92">
        <f t="shared" si="22"/>
        <v>791895</v>
      </c>
      <c r="AD54" s="92">
        <f t="shared" si="22"/>
        <v>791895</v>
      </c>
      <c r="AE54" s="92">
        <f t="shared" si="22"/>
        <v>791895</v>
      </c>
      <c r="AF54" s="91">
        <f t="shared" si="22"/>
        <v>848168</v>
      </c>
      <c r="AG54" s="92">
        <f t="shared" si="22"/>
        <v>848168</v>
      </c>
      <c r="AH54" s="92">
        <f t="shared" si="22"/>
        <v>848168</v>
      </c>
      <c r="AI54" s="92">
        <f t="shared" si="22"/>
        <v>848168</v>
      </c>
      <c r="AJ54" s="92">
        <f t="shared" si="22"/>
        <v>848168</v>
      </c>
      <c r="AK54" s="92">
        <f t="shared" si="22"/>
        <v>848168</v>
      </c>
      <c r="AL54" s="92">
        <f t="shared" si="22"/>
        <v>848168</v>
      </c>
      <c r="AM54" s="92">
        <f t="shared" si="22"/>
        <v>848168</v>
      </c>
      <c r="AN54" s="92">
        <f t="shared" si="22"/>
        <v>848168</v>
      </c>
      <c r="AO54" s="92">
        <f t="shared" si="22"/>
        <v>848168</v>
      </c>
      <c r="AP54" s="92">
        <f t="shared" si="22"/>
        <v>848168</v>
      </c>
      <c r="AQ54" s="92">
        <f t="shared" si="22"/>
        <v>848168</v>
      </c>
    </row>
    <row r="55" spans="1:43" ht="15.75" customHeight="1" x14ac:dyDescent="0.25">
      <c r="A55" s="3"/>
      <c r="B55" s="34"/>
      <c r="C55" s="34"/>
      <c r="D55" s="101"/>
      <c r="E55" s="101"/>
      <c r="F55" s="101"/>
      <c r="G55" s="101"/>
      <c r="H55" s="101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101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101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</row>
    <row r="56" spans="1:43" ht="15.75" customHeight="1" x14ac:dyDescent="0.25">
      <c r="A56" s="86"/>
      <c r="B56" s="87" t="s">
        <v>79</v>
      </c>
      <c r="C56" s="89"/>
      <c r="D56" s="103"/>
      <c r="E56" s="90">
        <f>SUMIFS(56:56,$4:$4,"1")</f>
        <v>3909504</v>
      </c>
      <c r="F56" s="90">
        <f>SUMIFS(56:56,$4:$4,"2")</f>
        <v>7683480</v>
      </c>
      <c r="G56" s="90">
        <f>SUMIFS(56:56,$4:$4,"3")</f>
        <v>13518660</v>
      </c>
      <c r="H56" s="92">
        <f t="shared" ref="H56:AQ56" si="23">IFERROR(H30-H54,0)</f>
        <v>325792</v>
      </c>
      <c r="I56" s="92">
        <f t="shared" si="23"/>
        <v>325792</v>
      </c>
      <c r="J56" s="92">
        <f t="shared" si="23"/>
        <v>325792</v>
      </c>
      <c r="K56" s="92">
        <f t="shared" si="23"/>
        <v>325792</v>
      </c>
      <c r="L56" s="92">
        <f t="shared" si="23"/>
        <v>325792</v>
      </c>
      <c r="M56" s="92">
        <f t="shared" si="23"/>
        <v>325792</v>
      </c>
      <c r="N56" s="92">
        <f t="shared" si="23"/>
        <v>325792</v>
      </c>
      <c r="O56" s="92">
        <f t="shared" si="23"/>
        <v>325792</v>
      </c>
      <c r="P56" s="92">
        <f t="shared" si="23"/>
        <v>325792</v>
      </c>
      <c r="Q56" s="92">
        <f t="shared" si="23"/>
        <v>325792</v>
      </c>
      <c r="R56" s="92">
        <f t="shared" si="23"/>
        <v>325792</v>
      </c>
      <c r="S56" s="92">
        <f t="shared" si="23"/>
        <v>325792</v>
      </c>
      <c r="T56" s="92">
        <f t="shared" si="23"/>
        <v>640290</v>
      </c>
      <c r="U56" s="92">
        <f t="shared" si="23"/>
        <v>640290</v>
      </c>
      <c r="V56" s="92">
        <f t="shared" si="23"/>
        <v>640290</v>
      </c>
      <c r="W56" s="92">
        <f t="shared" si="23"/>
        <v>640290</v>
      </c>
      <c r="X56" s="92">
        <f t="shared" si="23"/>
        <v>640290</v>
      </c>
      <c r="Y56" s="92">
        <f t="shared" si="23"/>
        <v>640290</v>
      </c>
      <c r="Z56" s="92">
        <f t="shared" si="23"/>
        <v>640290</v>
      </c>
      <c r="AA56" s="92">
        <f t="shared" si="23"/>
        <v>640290</v>
      </c>
      <c r="AB56" s="92">
        <f t="shared" si="23"/>
        <v>640290</v>
      </c>
      <c r="AC56" s="92">
        <f t="shared" si="23"/>
        <v>640290</v>
      </c>
      <c r="AD56" s="92">
        <f t="shared" si="23"/>
        <v>640290</v>
      </c>
      <c r="AE56" s="92">
        <f t="shared" si="23"/>
        <v>640290</v>
      </c>
      <c r="AF56" s="92">
        <f t="shared" si="23"/>
        <v>1126555</v>
      </c>
      <c r="AG56" s="92">
        <f t="shared" si="23"/>
        <v>1126555</v>
      </c>
      <c r="AH56" s="92">
        <f t="shared" si="23"/>
        <v>1126555</v>
      </c>
      <c r="AI56" s="92">
        <f t="shared" si="23"/>
        <v>1126555</v>
      </c>
      <c r="AJ56" s="92">
        <f t="shared" si="23"/>
        <v>1126555</v>
      </c>
      <c r="AK56" s="92">
        <f t="shared" si="23"/>
        <v>1126555</v>
      </c>
      <c r="AL56" s="92">
        <f t="shared" si="23"/>
        <v>1126555</v>
      </c>
      <c r="AM56" s="92">
        <f t="shared" si="23"/>
        <v>1126555</v>
      </c>
      <c r="AN56" s="92">
        <f t="shared" si="23"/>
        <v>1126555</v>
      </c>
      <c r="AO56" s="92">
        <f t="shared" si="23"/>
        <v>1126555</v>
      </c>
      <c r="AP56" s="92">
        <f t="shared" si="23"/>
        <v>1126555</v>
      </c>
      <c r="AQ56" s="92">
        <f t="shared" si="23"/>
        <v>1126555</v>
      </c>
    </row>
    <row r="57" spans="1:43" ht="15.75" customHeight="1" x14ac:dyDescent="0.25">
      <c r="A57" s="2"/>
      <c r="B57" s="2"/>
      <c r="C57" s="2"/>
      <c r="D57" s="2"/>
      <c r="E57" s="2"/>
      <c r="F57" s="2"/>
      <c r="G57" s="2"/>
      <c r="H57" s="94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94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94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</row>
    <row r="58" spans="1:43" ht="15.75" customHeight="1" x14ac:dyDescent="0.25">
      <c r="A58" s="2"/>
      <c r="B58" s="2"/>
      <c r="C58" s="2"/>
      <c r="D58" s="2"/>
      <c r="E58" s="2"/>
      <c r="F58" s="2"/>
      <c r="G58" s="2"/>
      <c r="H58" s="94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94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94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</row>
    <row r="59" spans="1:43" ht="15.75" customHeight="1" x14ac:dyDescent="0.25">
      <c r="A59" s="3"/>
      <c r="B59" s="3"/>
      <c r="C59" s="3"/>
      <c r="D59" s="3"/>
      <c r="E59" s="4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4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</row>
    <row r="60" spans="1:43" ht="15.75" customHeight="1" x14ac:dyDescent="0.25">
      <c r="A60" s="3"/>
      <c r="B60" s="3"/>
      <c r="C60" s="3"/>
      <c r="D60" s="3"/>
      <c r="E60" s="4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4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</row>
    <row r="61" spans="1:43" ht="15.75" customHeight="1" x14ac:dyDescent="0.25">
      <c r="A61" s="3"/>
      <c r="B61" s="3"/>
      <c r="C61" s="3"/>
      <c r="D61" s="3"/>
      <c r="E61" s="4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4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</row>
    <row r="62" spans="1:43" ht="15.75" customHeight="1" x14ac:dyDescent="0.25">
      <c r="A62" s="3"/>
      <c r="B62" s="3"/>
      <c r="C62" s="3"/>
      <c r="D62" s="3"/>
      <c r="E62" s="4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4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</row>
    <row r="63" spans="1:43" ht="15.75" customHeight="1" x14ac:dyDescent="0.25">
      <c r="A63" s="3"/>
      <c r="B63" s="3"/>
      <c r="C63" s="3"/>
      <c r="D63" s="3"/>
      <c r="E63" s="4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4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</row>
    <row r="64" spans="1:43" ht="15.75" customHeight="1" x14ac:dyDescent="0.25">
      <c r="A64" s="3"/>
      <c r="B64" s="3"/>
      <c r="C64" s="3"/>
      <c r="D64" s="3"/>
      <c r="E64" s="4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4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</row>
    <row r="65" spans="1:43" ht="15.75" customHeight="1" x14ac:dyDescent="0.25">
      <c r="A65" s="3"/>
      <c r="B65" s="3"/>
      <c r="C65" s="3"/>
      <c r="D65" s="3"/>
      <c r="E65" s="4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4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</row>
    <row r="66" spans="1:43" ht="15.75" customHeight="1" x14ac:dyDescent="0.25">
      <c r="A66" s="3"/>
      <c r="B66" s="3"/>
      <c r="C66" s="3"/>
      <c r="D66" s="3"/>
      <c r="E66" s="4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4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</row>
    <row r="67" spans="1:43" ht="15.75" customHeight="1" x14ac:dyDescent="0.25">
      <c r="A67" s="3"/>
      <c r="B67" s="3"/>
      <c r="C67" s="3"/>
      <c r="D67" s="3"/>
      <c r="E67" s="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4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</row>
    <row r="68" spans="1:43" ht="15.75" customHeight="1" x14ac:dyDescent="0.25">
      <c r="A68" s="3"/>
      <c r="B68" s="3"/>
      <c r="C68" s="3"/>
      <c r="D68" s="3"/>
      <c r="E68" s="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4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</row>
    <row r="69" spans="1:43" ht="15.75" customHeight="1" x14ac:dyDescent="0.25">
      <c r="A69" s="3"/>
      <c r="B69" s="3"/>
      <c r="C69" s="3"/>
      <c r="D69" s="3"/>
      <c r="E69" s="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4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</row>
    <row r="70" spans="1:43" ht="15.75" customHeight="1" x14ac:dyDescent="0.25">
      <c r="A70" s="3"/>
      <c r="B70" s="3"/>
      <c r="C70" s="3"/>
      <c r="D70" s="3"/>
      <c r="E70" s="4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4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</row>
    <row r="71" spans="1:43" ht="15.75" customHeight="1" x14ac:dyDescent="0.25">
      <c r="A71" s="3"/>
      <c r="B71" s="3"/>
      <c r="C71" s="3"/>
      <c r="D71" s="3"/>
      <c r="E71" s="4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4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</row>
    <row r="72" spans="1:43" ht="15.75" customHeight="1" x14ac:dyDescent="0.25">
      <c r="A72" s="3"/>
      <c r="B72" s="3"/>
      <c r="C72" s="3"/>
      <c r="D72" s="3"/>
      <c r="E72" s="4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4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</row>
    <row r="73" spans="1:43" ht="15.75" customHeight="1" x14ac:dyDescent="0.25">
      <c r="A73" s="3"/>
      <c r="B73" s="3"/>
      <c r="C73" s="3"/>
      <c r="D73" s="3"/>
      <c r="E73" s="4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4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</row>
    <row r="74" spans="1:43" ht="15.75" customHeight="1" x14ac:dyDescent="0.25">
      <c r="A74" s="3"/>
      <c r="B74" s="3"/>
      <c r="C74" s="3"/>
      <c r="D74" s="3"/>
      <c r="E74" s="4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4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</row>
    <row r="75" spans="1:43" ht="15.75" customHeight="1" x14ac:dyDescent="0.25">
      <c r="A75" s="3"/>
      <c r="B75" s="3"/>
      <c r="C75" s="3"/>
      <c r="D75" s="3"/>
      <c r="E75" s="4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4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</row>
    <row r="76" spans="1:43" ht="15.75" customHeight="1" x14ac:dyDescent="0.25">
      <c r="A76" s="3"/>
      <c r="B76" s="3"/>
      <c r="C76" s="3"/>
      <c r="D76" s="3"/>
      <c r="E76" s="4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4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</row>
    <row r="77" spans="1:43" ht="15.75" customHeight="1" x14ac:dyDescent="0.25">
      <c r="A77" s="3"/>
      <c r="B77" s="3"/>
      <c r="C77" s="3"/>
      <c r="D77" s="3"/>
      <c r="E77" s="4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4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</row>
    <row r="78" spans="1:43" ht="15.75" customHeight="1" x14ac:dyDescent="0.25">
      <c r="A78" s="3"/>
      <c r="B78" s="3"/>
      <c r="C78" s="3"/>
      <c r="D78" s="3"/>
      <c r="E78" s="4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4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</row>
    <row r="79" spans="1:43" ht="15.75" customHeight="1" x14ac:dyDescent="0.25">
      <c r="A79" s="3"/>
      <c r="B79" s="3"/>
      <c r="C79" s="3"/>
      <c r="D79" s="3"/>
      <c r="E79" s="4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4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</row>
    <row r="80" spans="1:43" ht="15.75" customHeight="1" x14ac:dyDescent="0.25">
      <c r="A80" s="3"/>
      <c r="B80" s="3"/>
      <c r="C80" s="3"/>
      <c r="D80" s="3"/>
      <c r="E80" s="4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4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</row>
    <row r="81" spans="1:43" ht="15.75" customHeight="1" x14ac:dyDescent="0.25">
      <c r="A81" s="3"/>
      <c r="B81" s="3"/>
      <c r="C81" s="3"/>
      <c r="D81" s="3"/>
      <c r="E81" s="4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4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</row>
    <row r="82" spans="1:43" ht="15.75" customHeight="1" x14ac:dyDescent="0.25">
      <c r="A82" s="3"/>
      <c r="B82" s="3"/>
      <c r="C82" s="3"/>
      <c r="D82" s="3"/>
      <c r="E82" s="4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4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</row>
    <row r="83" spans="1:43" ht="15.75" customHeight="1" x14ac:dyDescent="0.25">
      <c r="A83" s="3"/>
      <c r="B83" s="3"/>
      <c r="C83" s="3"/>
      <c r="D83" s="3"/>
      <c r="E83" s="4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4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</row>
    <row r="84" spans="1:43" ht="15.75" customHeight="1" x14ac:dyDescent="0.25">
      <c r="A84" s="3"/>
      <c r="B84" s="3"/>
      <c r="C84" s="3"/>
      <c r="D84" s="3"/>
      <c r="E84" s="4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4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</row>
    <row r="85" spans="1:43" ht="15.75" customHeight="1" x14ac:dyDescent="0.25">
      <c r="A85" s="3"/>
      <c r="B85" s="3"/>
      <c r="C85" s="3"/>
      <c r="D85" s="3"/>
      <c r="E85" s="4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4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</row>
    <row r="86" spans="1:43" ht="15.75" customHeight="1" x14ac:dyDescent="0.25">
      <c r="A86" s="3"/>
      <c r="B86" s="3"/>
      <c r="C86" s="3"/>
      <c r="D86" s="3"/>
      <c r="E86" s="4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4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</row>
    <row r="87" spans="1:43" ht="15.75" customHeight="1" x14ac:dyDescent="0.25">
      <c r="A87" s="3"/>
      <c r="B87" s="3"/>
      <c r="C87" s="3"/>
      <c r="D87" s="3"/>
      <c r="E87" s="4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4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</row>
    <row r="88" spans="1:43" ht="15.75" customHeight="1" x14ac:dyDescent="0.25">
      <c r="A88" s="3"/>
      <c r="B88" s="3"/>
      <c r="C88" s="3"/>
      <c r="D88" s="3"/>
      <c r="E88" s="4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4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</row>
    <row r="89" spans="1:43" ht="15.75" customHeight="1" x14ac:dyDescent="0.25">
      <c r="A89" s="3"/>
      <c r="B89" s="3"/>
      <c r="C89" s="3"/>
      <c r="D89" s="3"/>
      <c r="E89" s="4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4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</row>
    <row r="90" spans="1:43" ht="15.75" customHeight="1" x14ac:dyDescent="0.25">
      <c r="A90" s="3"/>
      <c r="B90" s="3"/>
      <c r="C90" s="3"/>
      <c r="D90" s="3"/>
      <c r="E90" s="4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4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</row>
    <row r="91" spans="1:43" ht="15.75" customHeight="1" x14ac:dyDescent="0.25">
      <c r="A91" s="3"/>
      <c r="B91" s="3"/>
      <c r="C91" s="34"/>
      <c r="D91" s="34"/>
      <c r="E91" s="101"/>
      <c r="F91" s="101"/>
      <c r="G91" s="101"/>
      <c r="H91" s="101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</row>
    <row r="92" spans="1:43" ht="15.75" customHeight="1" x14ac:dyDescent="0.25">
      <c r="A92" s="3"/>
      <c r="B92" s="3"/>
      <c r="C92" s="34"/>
      <c r="D92" s="34"/>
      <c r="E92" s="101"/>
      <c r="F92" s="101"/>
      <c r="G92" s="101"/>
      <c r="H92" s="101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</row>
    <row r="93" spans="1:43" ht="15.75" customHeight="1" x14ac:dyDescent="0.25">
      <c r="A93" s="3"/>
      <c r="B93" s="3"/>
      <c r="C93" s="34"/>
      <c r="D93" s="34"/>
      <c r="E93" s="101"/>
      <c r="F93" s="101"/>
      <c r="G93" s="101"/>
      <c r="H93" s="101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</row>
    <row r="94" spans="1:43" ht="15.75" customHeight="1" x14ac:dyDescent="0.25">
      <c r="A94" s="3"/>
      <c r="B94" s="3"/>
      <c r="C94" s="34"/>
      <c r="D94" s="34"/>
      <c r="E94" s="101"/>
      <c r="F94" s="101"/>
      <c r="G94" s="101"/>
      <c r="H94" s="101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</row>
    <row r="95" spans="1:43" ht="15.75" customHeight="1" x14ac:dyDescent="0.25">
      <c r="A95" s="3"/>
      <c r="B95" s="3"/>
      <c r="C95" s="34"/>
      <c r="D95" s="34"/>
      <c r="E95" s="101"/>
      <c r="F95" s="101"/>
      <c r="G95" s="101"/>
      <c r="H95" s="101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</row>
    <row r="96" spans="1:43" ht="15.75" customHeight="1" x14ac:dyDescent="0.25">
      <c r="A96" s="3"/>
      <c r="B96" s="3"/>
      <c r="C96" s="34"/>
      <c r="D96" s="34"/>
      <c r="E96" s="101"/>
      <c r="F96" s="101"/>
      <c r="G96" s="101"/>
      <c r="H96" s="101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</row>
    <row r="97" spans="1:43" ht="15.75" customHeight="1" x14ac:dyDescent="0.25">
      <c r="A97" s="3"/>
      <c r="B97" s="3"/>
      <c r="C97" s="34"/>
      <c r="D97" s="34"/>
      <c r="E97" s="101"/>
      <c r="F97" s="101"/>
      <c r="G97" s="101"/>
      <c r="H97" s="101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</row>
    <row r="98" spans="1:43" ht="15.75" customHeight="1" x14ac:dyDescent="0.25">
      <c r="A98" s="3"/>
      <c r="B98" s="3"/>
      <c r="C98" s="34"/>
      <c r="D98" s="34"/>
      <c r="E98" s="101"/>
      <c r="F98" s="101"/>
      <c r="G98" s="101"/>
      <c r="H98" s="101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</row>
    <row r="99" spans="1:43" ht="15.75" customHeight="1" x14ac:dyDescent="0.25">
      <c r="A99" s="3"/>
      <c r="B99" s="3"/>
      <c r="C99" s="34"/>
      <c r="D99" s="34"/>
      <c r="E99" s="101"/>
      <c r="F99" s="101"/>
      <c r="G99" s="101"/>
      <c r="H99" s="101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</row>
    <row r="100" spans="1:43" ht="15.75" customHeight="1" x14ac:dyDescent="0.25">
      <c r="A100" s="3"/>
      <c r="B100" s="3"/>
      <c r="C100" s="34"/>
      <c r="D100" s="34"/>
      <c r="E100" s="101"/>
      <c r="F100" s="101"/>
      <c r="G100" s="101"/>
      <c r="H100" s="101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</row>
    <row r="101" spans="1:43" ht="15.75" customHeight="1" x14ac:dyDescent="0.25">
      <c r="A101" s="3"/>
      <c r="B101" s="3"/>
      <c r="C101" s="34"/>
      <c r="D101" s="34"/>
      <c r="E101" s="101"/>
      <c r="F101" s="101"/>
      <c r="G101" s="101"/>
      <c r="H101" s="101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</row>
    <row r="102" spans="1:43" ht="15.75" customHeight="1" x14ac:dyDescent="0.25">
      <c r="A102" s="3"/>
      <c r="B102" s="3"/>
      <c r="C102" s="34"/>
      <c r="D102" s="34"/>
      <c r="E102" s="101"/>
      <c r="F102" s="101"/>
      <c r="G102" s="101"/>
      <c r="H102" s="101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</row>
    <row r="103" spans="1:43" ht="15.75" customHeight="1" x14ac:dyDescent="0.25">
      <c r="A103" s="3"/>
      <c r="B103" s="3"/>
      <c r="C103" s="34"/>
      <c r="D103" s="34"/>
      <c r="E103" s="101"/>
      <c r="F103" s="101"/>
      <c r="G103" s="101"/>
      <c r="H103" s="101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</row>
    <row r="104" spans="1:43" ht="15.75" customHeight="1" x14ac:dyDescent="0.25">
      <c r="A104" s="3"/>
      <c r="B104" s="3"/>
      <c r="C104" s="34"/>
      <c r="D104" s="34"/>
      <c r="E104" s="101"/>
      <c r="F104" s="101"/>
      <c r="G104" s="101"/>
      <c r="H104" s="101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</row>
    <row r="105" spans="1:43" ht="15.75" customHeight="1" x14ac:dyDescent="0.25">
      <c r="A105" s="3"/>
      <c r="B105" s="3"/>
      <c r="C105" s="34"/>
      <c r="D105" s="34"/>
      <c r="E105" s="101"/>
      <c r="F105" s="101"/>
      <c r="G105" s="101"/>
      <c r="H105" s="101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</row>
    <row r="106" spans="1:43" ht="15.75" customHeight="1" x14ac:dyDescent="0.25">
      <c r="A106" s="3"/>
      <c r="B106" s="3"/>
      <c r="C106" s="34"/>
      <c r="D106" s="34"/>
      <c r="E106" s="101"/>
      <c r="F106" s="101"/>
      <c r="G106" s="101"/>
      <c r="H106" s="101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</row>
    <row r="107" spans="1:43" ht="15.75" customHeight="1" x14ac:dyDescent="0.25">
      <c r="A107" s="3"/>
      <c r="B107" s="3"/>
      <c r="C107" s="34"/>
      <c r="D107" s="34"/>
      <c r="E107" s="101"/>
      <c r="F107" s="101"/>
      <c r="G107" s="101"/>
      <c r="H107" s="101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</row>
    <row r="108" spans="1:43" ht="15.75" customHeight="1" x14ac:dyDescent="0.25">
      <c r="A108" s="3"/>
      <c r="B108" s="3"/>
      <c r="C108" s="34"/>
      <c r="D108" s="34"/>
      <c r="E108" s="101"/>
      <c r="F108" s="101"/>
      <c r="G108" s="101"/>
      <c r="H108" s="101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</row>
    <row r="109" spans="1:43" ht="15.75" customHeight="1" x14ac:dyDescent="0.25">
      <c r="A109" s="3"/>
      <c r="B109" s="3"/>
      <c r="C109" s="34"/>
      <c r="D109" s="34"/>
      <c r="E109" s="101"/>
      <c r="F109" s="101"/>
      <c r="G109" s="101"/>
      <c r="H109" s="101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</row>
    <row r="110" spans="1:43" ht="15.75" customHeight="1" x14ac:dyDescent="0.25">
      <c r="A110" s="3"/>
      <c r="B110" s="3"/>
      <c r="C110" s="34"/>
      <c r="D110" s="34"/>
      <c r="E110" s="101"/>
      <c r="F110" s="101"/>
      <c r="G110" s="101"/>
      <c r="H110" s="101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</row>
    <row r="111" spans="1:43" ht="15.75" customHeight="1" x14ac:dyDescent="0.25">
      <c r="A111" s="3"/>
      <c r="B111" s="3"/>
      <c r="C111" s="34"/>
      <c r="D111" s="34"/>
      <c r="E111" s="101"/>
      <c r="F111" s="101"/>
      <c r="G111" s="101"/>
      <c r="H111" s="101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</row>
    <row r="112" spans="1:43" ht="15.75" customHeight="1" x14ac:dyDescent="0.25">
      <c r="A112" s="3"/>
      <c r="B112" s="3"/>
      <c r="C112" s="34"/>
      <c r="D112" s="34"/>
      <c r="E112" s="101"/>
      <c r="F112" s="101"/>
      <c r="G112" s="101"/>
      <c r="H112" s="101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</row>
    <row r="113" spans="1:43" ht="15.75" customHeight="1" x14ac:dyDescent="0.25">
      <c r="A113" s="3"/>
      <c r="B113" s="3"/>
      <c r="C113" s="34"/>
      <c r="D113" s="34"/>
      <c r="E113" s="101"/>
      <c r="F113" s="101"/>
      <c r="G113" s="101"/>
      <c r="H113" s="101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</row>
    <row r="114" spans="1:43" ht="15.75" customHeight="1" x14ac:dyDescent="0.25">
      <c r="A114" s="3"/>
      <c r="B114" s="3"/>
      <c r="C114" s="34"/>
      <c r="D114" s="34"/>
      <c r="E114" s="101"/>
      <c r="F114" s="101"/>
      <c r="G114" s="101"/>
      <c r="H114" s="101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</row>
    <row r="115" spans="1:43" ht="15.75" customHeight="1" x14ac:dyDescent="0.25">
      <c r="A115" s="3"/>
      <c r="B115" s="3"/>
      <c r="C115" s="34"/>
      <c r="D115" s="34"/>
      <c r="E115" s="101"/>
      <c r="F115" s="101"/>
      <c r="G115" s="101"/>
      <c r="H115" s="101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</row>
    <row r="116" spans="1:43" ht="15.75" customHeight="1" x14ac:dyDescent="0.25">
      <c r="A116" s="3"/>
      <c r="B116" s="3"/>
      <c r="C116" s="34"/>
      <c r="D116" s="34"/>
      <c r="E116" s="101"/>
      <c r="F116" s="101"/>
      <c r="G116" s="101"/>
      <c r="H116" s="101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</row>
    <row r="117" spans="1:43" ht="15.75" customHeight="1" x14ac:dyDescent="0.25">
      <c r="A117" s="3"/>
      <c r="B117" s="3"/>
      <c r="C117" s="34"/>
      <c r="D117" s="34"/>
      <c r="E117" s="101"/>
      <c r="F117" s="101"/>
      <c r="G117" s="101"/>
      <c r="H117" s="101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</row>
    <row r="118" spans="1:43" ht="15.75" customHeight="1" x14ac:dyDescent="0.25">
      <c r="A118" s="3"/>
      <c r="B118" s="3"/>
      <c r="C118" s="34"/>
      <c r="D118" s="34"/>
      <c r="E118" s="101"/>
      <c r="F118" s="101"/>
      <c r="G118" s="101"/>
      <c r="H118" s="101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</row>
    <row r="119" spans="1:43" ht="15.75" customHeight="1" x14ac:dyDescent="0.25">
      <c r="A119" s="3"/>
      <c r="B119" s="3"/>
      <c r="C119" s="34"/>
      <c r="D119" s="34"/>
      <c r="E119" s="101"/>
      <c r="F119" s="101"/>
      <c r="G119" s="101"/>
      <c r="H119" s="101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</row>
    <row r="120" spans="1:43" ht="15.75" customHeight="1" x14ac:dyDescent="0.25">
      <c r="A120" s="3"/>
      <c r="B120" s="3"/>
      <c r="C120" s="34"/>
      <c r="D120" s="34"/>
      <c r="E120" s="101"/>
      <c r="F120" s="101"/>
      <c r="G120" s="101"/>
      <c r="H120" s="101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</row>
    <row r="121" spans="1:43" ht="15.75" customHeight="1" x14ac:dyDescent="0.25">
      <c r="A121" s="3"/>
      <c r="B121" s="3"/>
      <c r="C121" s="34"/>
      <c r="D121" s="34"/>
      <c r="E121" s="101"/>
      <c r="F121" s="101"/>
      <c r="G121" s="101"/>
      <c r="H121" s="101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</row>
    <row r="122" spans="1:43" ht="15.75" customHeight="1" x14ac:dyDescent="0.25">
      <c r="A122" s="3"/>
      <c r="B122" s="3"/>
      <c r="C122" s="34"/>
      <c r="D122" s="34"/>
      <c r="E122" s="101"/>
      <c r="F122" s="101"/>
      <c r="G122" s="101"/>
      <c r="H122" s="101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</row>
    <row r="123" spans="1:43" ht="15.75" customHeight="1" x14ac:dyDescent="0.25">
      <c r="A123" s="3"/>
      <c r="B123" s="3"/>
      <c r="C123" s="34"/>
      <c r="D123" s="34"/>
      <c r="E123" s="101"/>
      <c r="F123" s="101"/>
      <c r="G123" s="101"/>
      <c r="H123" s="101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</row>
    <row r="124" spans="1:43" ht="15.75" customHeight="1" x14ac:dyDescent="0.25">
      <c r="A124" s="3"/>
      <c r="B124" s="3"/>
      <c r="C124" s="34"/>
      <c r="D124" s="34"/>
      <c r="E124" s="101"/>
      <c r="F124" s="101"/>
      <c r="G124" s="101"/>
      <c r="H124" s="101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</row>
    <row r="125" spans="1:43" ht="15.75" customHeight="1" x14ac:dyDescent="0.25">
      <c r="A125" s="3"/>
      <c r="B125" s="3"/>
      <c r="C125" s="34"/>
      <c r="D125" s="34"/>
      <c r="E125" s="101"/>
      <c r="F125" s="101"/>
      <c r="G125" s="101"/>
      <c r="H125" s="101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</row>
    <row r="126" spans="1:43" ht="15.75" customHeight="1" x14ac:dyDescent="0.25">
      <c r="A126" s="3"/>
      <c r="B126" s="3"/>
      <c r="C126" s="34"/>
      <c r="D126" s="34"/>
      <c r="E126" s="101"/>
      <c r="F126" s="101"/>
      <c r="G126" s="101"/>
      <c r="H126" s="101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</row>
    <row r="127" spans="1:43" ht="15.75" customHeight="1" x14ac:dyDescent="0.25">
      <c r="A127" s="3"/>
      <c r="B127" s="3"/>
      <c r="C127" s="34"/>
      <c r="D127" s="34"/>
      <c r="E127" s="101"/>
      <c r="F127" s="101"/>
      <c r="G127" s="101"/>
      <c r="H127" s="101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</row>
    <row r="128" spans="1:43" ht="15.75" customHeight="1" x14ac:dyDescent="0.25">
      <c r="A128" s="3"/>
      <c r="B128" s="3"/>
      <c r="C128" s="34"/>
      <c r="D128" s="34"/>
      <c r="E128" s="101"/>
      <c r="F128" s="101"/>
      <c r="G128" s="101"/>
      <c r="H128" s="101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</row>
    <row r="129" spans="1:43" ht="15.75" customHeight="1" x14ac:dyDescent="0.25">
      <c r="A129" s="3"/>
      <c r="B129" s="3"/>
      <c r="C129" s="34"/>
      <c r="D129" s="34"/>
      <c r="E129" s="101"/>
      <c r="F129" s="101"/>
      <c r="G129" s="101"/>
      <c r="H129" s="101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</row>
    <row r="130" spans="1:43" ht="15.75" customHeight="1" x14ac:dyDescent="0.25">
      <c r="A130" s="3"/>
      <c r="B130" s="3"/>
      <c r="C130" s="34"/>
      <c r="D130" s="34"/>
      <c r="E130" s="101"/>
      <c r="F130" s="101"/>
      <c r="G130" s="101"/>
      <c r="H130" s="101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</row>
    <row r="131" spans="1:43" ht="15.75" customHeight="1" x14ac:dyDescent="0.25">
      <c r="A131" s="3"/>
      <c r="B131" s="3"/>
      <c r="C131" s="34"/>
      <c r="D131" s="34"/>
      <c r="E131" s="101"/>
      <c r="F131" s="101"/>
      <c r="G131" s="101"/>
      <c r="H131" s="101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</row>
    <row r="132" spans="1:43" ht="15.75" customHeight="1" x14ac:dyDescent="0.25">
      <c r="A132" s="3"/>
      <c r="B132" s="3"/>
      <c r="C132" s="34"/>
      <c r="D132" s="34"/>
      <c r="E132" s="101"/>
      <c r="F132" s="101"/>
      <c r="G132" s="101"/>
      <c r="H132" s="101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</row>
    <row r="133" spans="1:43" ht="15.75" customHeight="1" x14ac:dyDescent="0.25">
      <c r="A133" s="3"/>
      <c r="B133" s="3"/>
      <c r="C133" s="34"/>
      <c r="D133" s="34"/>
      <c r="E133" s="101"/>
      <c r="F133" s="101"/>
      <c r="G133" s="101"/>
      <c r="H133" s="101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</row>
    <row r="134" spans="1:43" ht="15.75" customHeight="1" x14ac:dyDescent="0.25">
      <c r="A134" s="3"/>
      <c r="B134" s="3"/>
      <c r="C134" s="34"/>
      <c r="D134" s="34"/>
      <c r="E134" s="101"/>
      <c r="F134" s="101"/>
      <c r="G134" s="101"/>
      <c r="H134" s="101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</row>
    <row r="135" spans="1:43" ht="15.75" customHeight="1" x14ac:dyDescent="0.25">
      <c r="A135" s="3"/>
      <c r="B135" s="3"/>
      <c r="C135" s="34"/>
      <c r="D135" s="34"/>
      <c r="E135" s="101"/>
      <c r="F135" s="101"/>
      <c r="G135" s="101"/>
      <c r="H135" s="101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</row>
    <row r="136" spans="1:43" ht="15.75" customHeight="1" x14ac:dyDescent="0.25">
      <c r="A136" s="3"/>
      <c r="B136" s="3"/>
      <c r="C136" s="34"/>
      <c r="D136" s="34"/>
      <c r="E136" s="101"/>
      <c r="F136" s="101"/>
      <c r="G136" s="101"/>
      <c r="H136" s="101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</row>
    <row r="137" spans="1:43" ht="15.75" customHeight="1" x14ac:dyDescent="0.25">
      <c r="A137" s="3"/>
      <c r="B137" s="3"/>
      <c r="C137" s="34"/>
      <c r="D137" s="34"/>
      <c r="E137" s="101"/>
      <c r="F137" s="101"/>
      <c r="G137" s="101"/>
      <c r="H137" s="101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</row>
    <row r="138" spans="1:43" ht="15.75" customHeight="1" x14ac:dyDescent="0.25">
      <c r="A138" s="3"/>
      <c r="B138" s="3"/>
      <c r="C138" s="34"/>
      <c r="D138" s="34"/>
      <c r="E138" s="101"/>
      <c r="F138" s="101"/>
      <c r="G138" s="101"/>
      <c r="H138" s="101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</row>
    <row r="139" spans="1:43" ht="15.75" customHeight="1" x14ac:dyDescent="0.25">
      <c r="A139" s="3"/>
      <c r="B139" s="3"/>
      <c r="C139" s="34"/>
      <c r="D139" s="34"/>
      <c r="E139" s="101"/>
      <c r="F139" s="101"/>
      <c r="G139" s="101"/>
      <c r="H139" s="101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</row>
    <row r="140" spans="1:43" ht="15.75" customHeight="1" x14ac:dyDescent="0.25">
      <c r="A140" s="3"/>
      <c r="B140" s="3"/>
      <c r="C140" s="34"/>
      <c r="D140" s="34"/>
      <c r="E140" s="101"/>
      <c r="F140" s="101"/>
      <c r="G140" s="101"/>
      <c r="H140" s="101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</row>
    <row r="141" spans="1:43" ht="15.75" customHeight="1" x14ac:dyDescent="0.25">
      <c r="A141" s="3"/>
      <c r="B141" s="3"/>
      <c r="C141" s="34"/>
      <c r="D141" s="34"/>
      <c r="E141" s="101"/>
      <c r="F141" s="101"/>
      <c r="G141" s="101"/>
      <c r="H141" s="101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</row>
    <row r="142" spans="1:43" ht="15.75" customHeight="1" x14ac:dyDescent="0.25">
      <c r="A142" s="3"/>
      <c r="B142" s="3"/>
      <c r="C142" s="34"/>
      <c r="D142" s="34"/>
      <c r="E142" s="101"/>
      <c r="F142" s="101"/>
      <c r="G142" s="101"/>
      <c r="H142" s="101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</row>
    <row r="143" spans="1:43" ht="15.75" customHeight="1" x14ac:dyDescent="0.25">
      <c r="A143" s="3"/>
      <c r="B143" s="3"/>
      <c r="C143" s="34"/>
      <c r="D143" s="34"/>
      <c r="E143" s="101"/>
      <c r="F143" s="101"/>
      <c r="G143" s="101"/>
      <c r="H143" s="101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</row>
    <row r="144" spans="1:43" ht="15.75" customHeight="1" x14ac:dyDescent="0.25">
      <c r="A144" s="3"/>
      <c r="B144" s="3"/>
      <c r="C144" s="34"/>
      <c r="D144" s="34"/>
      <c r="E144" s="101"/>
      <c r="F144" s="101"/>
      <c r="G144" s="101"/>
      <c r="H144" s="101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</row>
    <row r="145" spans="1:43" ht="15.75" customHeight="1" x14ac:dyDescent="0.25">
      <c r="A145" s="3"/>
      <c r="B145" s="3"/>
      <c r="C145" s="34"/>
      <c r="D145" s="34"/>
      <c r="E145" s="101"/>
      <c r="F145" s="101"/>
      <c r="G145" s="101"/>
      <c r="H145" s="101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</row>
    <row r="146" spans="1:43" ht="15.75" customHeight="1" x14ac:dyDescent="0.25">
      <c r="A146" s="3"/>
      <c r="B146" s="3"/>
      <c r="C146" s="34"/>
      <c r="D146" s="34"/>
      <c r="E146" s="101"/>
      <c r="F146" s="101"/>
      <c r="G146" s="101"/>
      <c r="H146" s="101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</row>
    <row r="147" spans="1:43" ht="15.75" customHeight="1" x14ac:dyDescent="0.25">
      <c r="A147" s="3"/>
      <c r="B147" s="3"/>
      <c r="C147" s="34"/>
      <c r="D147" s="34"/>
      <c r="E147" s="101"/>
      <c r="F147" s="101"/>
      <c r="G147" s="101"/>
      <c r="H147" s="101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</row>
    <row r="148" spans="1:43" ht="15.75" customHeight="1" x14ac:dyDescent="0.25">
      <c r="A148" s="3"/>
      <c r="B148" s="3"/>
      <c r="C148" s="34"/>
      <c r="D148" s="34"/>
      <c r="E148" s="101"/>
      <c r="F148" s="101"/>
      <c r="G148" s="101"/>
      <c r="H148" s="101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</row>
    <row r="149" spans="1:43" ht="15.75" customHeight="1" x14ac:dyDescent="0.25">
      <c r="A149" s="3"/>
      <c r="B149" s="3"/>
      <c r="C149" s="34"/>
      <c r="D149" s="34"/>
      <c r="E149" s="101"/>
      <c r="F149" s="101"/>
      <c r="G149" s="101"/>
      <c r="H149" s="101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</row>
    <row r="150" spans="1:43" ht="15.75" customHeight="1" x14ac:dyDescent="0.25">
      <c r="A150" s="3"/>
      <c r="B150" s="3"/>
      <c r="C150" s="34"/>
      <c r="D150" s="34"/>
      <c r="E150" s="101"/>
      <c r="F150" s="101"/>
      <c r="G150" s="101"/>
      <c r="H150" s="101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</row>
    <row r="151" spans="1:43" ht="15.75" customHeight="1" x14ac:dyDescent="0.25">
      <c r="A151" s="3"/>
      <c r="B151" s="3"/>
      <c r="C151" s="34"/>
      <c r="D151" s="34"/>
      <c r="E151" s="101"/>
      <c r="F151" s="101"/>
      <c r="G151" s="101"/>
      <c r="H151" s="101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</row>
    <row r="152" spans="1:43" ht="15.75" customHeight="1" x14ac:dyDescent="0.25">
      <c r="A152" s="3"/>
      <c r="B152" s="3"/>
      <c r="C152" s="34"/>
      <c r="D152" s="34"/>
      <c r="E152" s="101"/>
      <c r="F152" s="101"/>
      <c r="G152" s="101"/>
      <c r="H152" s="101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</row>
    <row r="153" spans="1:43" ht="15.75" customHeight="1" x14ac:dyDescent="0.25">
      <c r="A153" s="3"/>
      <c r="B153" s="3"/>
      <c r="C153" s="34"/>
      <c r="D153" s="34"/>
      <c r="E153" s="101"/>
      <c r="F153" s="101"/>
      <c r="G153" s="101"/>
      <c r="H153" s="101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</row>
    <row r="154" spans="1:43" ht="15.75" customHeight="1" x14ac:dyDescent="0.25">
      <c r="A154" s="3"/>
      <c r="B154" s="3"/>
      <c r="C154" s="34"/>
      <c r="D154" s="34"/>
      <c r="E154" s="101"/>
      <c r="F154" s="101"/>
      <c r="G154" s="101"/>
      <c r="H154" s="101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</row>
    <row r="155" spans="1:43" ht="15.75" customHeight="1" x14ac:dyDescent="0.25">
      <c r="A155" s="3"/>
      <c r="B155" s="3"/>
      <c r="C155" s="34"/>
      <c r="D155" s="34"/>
      <c r="E155" s="101"/>
      <c r="F155" s="101"/>
      <c r="G155" s="101"/>
      <c r="H155" s="101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</row>
    <row r="156" spans="1:43" ht="15.75" customHeight="1" x14ac:dyDescent="0.25">
      <c r="A156" s="3"/>
      <c r="B156" s="3"/>
      <c r="C156" s="34"/>
      <c r="D156" s="34"/>
      <c r="E156" s="101"/>
      <c r="F156" s="101"/>
      <c r="G156" s="101"/>
      <c r="H156" s="101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</row>
    <row r="157" spans="1:43" ht="15.75" customHeight="1" x14ac:dyDescent="0.25">
      <c r="A157" s="3"/>
      <c r="B157" s="3"/>
      <c r="C157" s="34"/>
      <c r="D157" s="34"/>
      <c r="E157" s="101"/>
      <c r="F157" s="101"/>
      <c r="G157" s="101"/>
      <c r="H157" s="101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</row>
    <row r="158" spans="1:43" ht="15.75" customHeight="1" x14ac:dyDescent="0.25">
      <c r="A158" s="3"/>
      <c r="B158" s="3"/>
      <c r="C158" s="34"/>
      <c r="D158" s="34"/>
      <c r="E158" s="101"/>
      <c r="F158" s="101"/>
      <c r="G158" s="101"/>
      <c r="H158" s="101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</row>
    <row r="159" spans="1:43" ht="15.75" customHeight="1" x14ac:dyDescent="0.25">
      <c r="A159" s="3"/>
      <c r="B159" s="3"/>
      <c r="C159" s="34"/>
      <c r="D159" s="34"/>
      <c r="E159" s="101"/>
      <c r="F159" s="101"/>
      <c r="G159" s="101"/>
      <c r="H159" s="101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</row>
    <row r="160" spans="1:43" ht="15.75" customHeight="1" x14ac:dyDescent="0.25">
      <c r="A160" s="3"/>
      <c r="B160" s="3"/>
      <c r="C160" s="34"/>
      <c r="D160" s="34"/>
      <c r="E160" s="101"/>
      <c r="F160" s="101"/>
      <c r="G160" s="101"/>
      <c r="H160" s="101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</row>
    <row r="161" spans="1:43" ht="15.75" customHeight="1" x14ac:dyDescent="0.25">
      <c r="A161" s="3"/>
      <c r="B161" s="3"/>
      <c r="C161" s="3"/>
      <c r="D161" s="3"/>
      <c r="E161" s="4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4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</row>
    <row r="162" spans="1:43" ht="15.75" customHeight="1" x14ac:dyDescent="0.25">
      <c r="A162" s="3"/>
      <c r="B162" s="3"/>
      <c r="C162" s="3"/>
      <c r="D162" s="3"/>
      <c r="E162" s="4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4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</row>
    <row r="163" spans="1:43" ht="15.75" customHeight="1" x14ac:dyDescent="0.25">
      <c r="A163" s="3"/>
      <c r="B163" s="3"/>
      <c r="C163" s="3"/>
      <c r="D163" s="3"/>
      <c r="E163" s="4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4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</row>
    <row r="164" spans="1:43" ht="15.75" customHeight="1" x14ac:dyDescent="0.25">
      <c r="A164" s="3"/>
      <c r="B164" s="3"/>
      <c r="C164" s="3"/>
      <c r="D164" s="3"/>
      <c r="E164" s="4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4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</row>
    <row r="165" spans="1:43" ht="15.75" customHeight="1" x14ac:dyDescent="0.25">
      <c r="A165" s="3"/>
      <c r="B165" s="3"/>
      <c r="C165" s="3"/>
      <c r="D165" s="3"/>
      <c r="E165" s="4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4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</row>
    <row r="166" spans="1:43" ht="15.75" customHeight="1" x14ac:dyDescent="0.25">
      <c r="A166" s="3"/>
      <c r="B166" s="3"/>
      <c r="C166" s="3"/>
      <c r="D166" s="3"/>
      <c r="E166" s="4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4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</row>
    <row r="167" spans="1:43" ht="15.75" customHeight="1" x14ac:dyDescent="0.25">
      <c r="A167" s="3"/>
      <c r="B167" s="3"/>
      <c r="C167" s="3"/>
      <c r="D167" s="3"/>
      <c r="E167" s="4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4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</row>
    <row r="168" spans="1:43" ht="15.75" customHeight="1" x14ac:dyDescent="0.25">
      <c r="A168" s="3"/>
      <c r="B168" s="3"/>
      <c r="C168" s="3"/>
      <c r="D168" s="3"/>
      <c r="E168" s="4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4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</row>
    <row r="169" spans="1:43" ht="15.75" customHeight="1" x14ac:dyDescent="0.25">
      <c r="A169" s="3"/>
      <c r="B169" s="3"/>
      <c r="C169" s="3"/>
      <c r="D169" s="3"/>
      <c r="E169" s="4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4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</row>
    <row r="170" spans="1:43" ht="15.75" customHeight="1" x14ac:dyDescent="0.25">
      <c r="A170" s="3"/>
      <c r="B170" s="3"/>
      <c r="C170" s="3"/>
      <c r="D170" s="3"/>
      <c r="E170" s="4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4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</row>
    <row r="171" spans="1:43" ht="15.75" customHeight="1" x14ac:dyDescent="0.25">
      <c r="A171" s="3"/>
      <c r="B171" s="3"/>
      <c r="C171" s="3"/>
      <c r="D171" s="3"/>
      <c r="E171" s="4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4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</row>
    <row r="172" spans="1:43" ht="15.75" customHeight="1" x14ac:dyDescent="0.25">
      <c r="A172" s="3"/>
      <c r="B172" s="3"/>
      <c r="C172" s="3"/>
      <c r="D172" s="3"/>
      <c r="E172" s="4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4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</row>
    <row r="173" spans="1:43" ht="15.75" customHeight="1" x14ac:dyDescent="0.25">
      <c r="A173" s="3"/>
      <c r="B173" s="3"/>
      <c r="C173" s="3"/>
      <c r="D173" s="3"/>
      <c r="E173" s="4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4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</row>
    <row r="174" spans="1:43" ht="15.75" customHeight="1" x14ac:dyDescent="0.25">
      <c r="A174" s="3"/>
      <c r="B174" s="3"/>
      <c r="C174" s="3"/>
      <c r="D174" s="3"/>
      <c r="E174" s="4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4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</row>
    <row r="175" spans="1:43" ht="15.75" customHeight="1" x14ac:dyDescent="0.25">
      <c r="A175" s="3"/>
      <c r="B175" s="3"/>
      <c r="C175" s="3"/>
      <c r="D175" s="3"/>
      <c r="E175" s="4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4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</row>
    <row r="176" spans="1:43" ht="15.75" customHeight="1" x14ac:dyDescent="0.25">
      <c r="A176" s="3"/>
      <c r="B176" s="3"/>
      <c r="C176" s="3"/>
      <c r="D176" s="3"/>
      <c r="E176" s="4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4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</row>
    <row r="177" spans="1:43" ht="15.75" customHeight="1" x14ac:dyDescent="0.25">
      <c r="A177" s="3"/>
      <c r="B177" s="3"/>
      <c r="C177" s="3"/>
      <c r="D177" s="3"/>
      <c r="E177" s="4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4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</row>
    <row r="178" spans="1:43" ht="15.75" customHeight="1" x14ac:dyDescent="0.25">
      <c r="A178" s="3"/>
      <c r="B178" s="3"/>
      <c r="C178" s="3"/>
      <c r="D178" s="3"/>
      <c r="E178" s="4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4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</row>
    <row r="179" spans="1:43" ht="15.75" customHeight="1" x14ac:dyDescent="0.25">
      <c r="A179" s="3"/>
      <c r="B179" s="3"/>
      <c r="C179" s="3"/>
      <c r="D179" s="3"/>
      <c r="E179" s="4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4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</row>
    <row r="180" spans="1:43" ht="15.75" customHeight="1" x14ac:dyDescent="0.25">
      <c r="A180" s="3"/>
      <c r="B180" s="3"/>
      <c r="C180" s="3"/>
      <c r="D180" s="3"/>
      <c r="E180" s="4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4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</row>
    <row r="181" spans="1:43" ht="15.75" customHeight="1" x14ac:dyDescent="0.25">
      <c r="A181" s="3"/>
      <c r="B181" s="3"/>
      <c r="C181" s="3"/>
      <c r="D181" s="3"/>
      <c r="E181" s="4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4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</row>
    <row r="182" spans="1:43" ht="15.75" customHeight="1" x14ac:dyDescent="0.25">
      <c r="A182" s="3"/>
      <c r="B182" s="3"/>
      <c r="C182" s="3"/>
      <c r="D182" s="3"/>
      <c r="E182" s="4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4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</row>
    <row r="183" spans="1:43" ht="15.75" customHeight="1" x14ac:dyDescent="0.25">
      <c r="A183" s="3"/>
      <c r="B183" s="3"/>
      <c r="C183" s="3"/>
      <c r="D183" s="3"/>
      <c r="E183" s="4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4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</row>
    <row r="184" spans="1:43" ht="15.75" customHeight="1" x14ac:dyDescent="0.25">
      <c r="A184" s="3"/>
      <c r="B184" s="3"/>
      <c r="C184" s="3"/>
      <c r="D184" s="3"/>
      <c r="E184" s="4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4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</row>
    <row r="185" spans="1:43" ht="15.75" customHeight="1" x14ac:dyDescent="0.25">
      <c r="A185" s="3"/>
      <c r="B185" s="3"/>
      <c r="C185" s="3"/>
      <c r="D185" s="3"/>
      <c r="E185" s="4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4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</row>
    <row r="186" spans="1:43" ht="15.75" customHeight="1" x14ac:dyDescent="0.25">
      <c r="A186" s="3"/>
      <c r="B186" s="3"/>
      <c r="C186" s="3"/>
      <c r="D186" s="3"/>
      <c r="E186" s="4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4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</row>
    <row r="187" spans="1:43" ht="15.75" customHeight="1" x14ac:dyDescent="0.25">
      <c r="A187" s="3"/>
      <c r="B187" s="3"/>
      <c r="C187" s="3"/>
      <c r="D187" s="3"/>
      <c r="E187" s="4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4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</row>
    <row r="188" spans="1:43" ht="15.75" customHeight="1" x14ac:dyDescent="0.25">
      <c r="A188" s="3"/>
      <c r="B188" s="3"/>
      <c r="C188" s="3"/>
      <c r="D188" s="3"/>
      <c r="E188" s="4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4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</row>
    <row r="189" spans="1:43" ht="15.75" customHeight="1" x14ac:dyDescent="0.25">
      <c r="A189" s="3"/>
      <c r="B189" s="3"/>
      <c r="C189" s="3"/>
      <c r="D189" s="3"/>
      <c r="E189" s="4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4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</row>
    <row r="190" spans="1:43" ht="15.75" customHeight="1" x14ac:dyDescent="0.25">
      <c r="A190" s="3"/>
      <c r="B190" s="3"/>
      <c r="C190" s="3"/>
      <c r="D190" s="3"/>
      <c r="E190" s="4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4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</row>
    <row r="191" spans="1:43" ht="15.75" customHeight="1" x14ac:dyDescent="0.25">
      <c r="A191" s="3"/>
      <c r="B191" s="3"/>
      <c r="C191" s="3"/>
      <c r="D191" s="3"/>
      <c r="E191" s="4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4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</row>
    <row r="192" spans="1:43" ht="15.75" customHeight="1" x14ac:dyDescent="0.25">
      <c r="A192" s="3"/>
      <c r="B192" s="3"/>
      <c r="C192" s="3"/>
      <c r="D192" s="3"/>
      <c r="E192" s="4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4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</row>
    <row r="193" spans="1:43" ht="15.75" customHeight="1" x14ac:dyDescent="0.25">
      <c r="A193" s="3"/>
      <c r="B193" s="3"/>
      <c r="C193" s="3"/>
      <c r="D193" s="3"/>
      <c r="E193" s="4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4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</row>
    <row r="194" spans="1:43" ht="15.75" customHeight="1" x14ac:dyDescent="0.25">
      <c r="A194" s="3"/>
      <c r="B194" s="3"/>
      <c r="C194" s="3"/>
      <c r="D194" s="3"/>
      <c r="E194" s="4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4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</row>
    <row r="195" spans="1:43" ht="15.75" customHeight="1" x14ac:dyDescent="0.25">
      <c r="A195" s="3"/>
      <c r="B195" s="3"/>
      <c r="C195" s="3"/>
      <c r="D195" s="3"/>
      <c r="E195" s="4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4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</row>
    <row r="196" spans="1:43" ht="15.75" customHeight="1" x14ac:dyDescent="0.25">
      <c r="A196" s="3"/>
      <c r="B196" s="3"/>
      <c r="C196" s="3"/>
      <c r="D196" s="3"/>
      <c r="E196" s="4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4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</row>
    <row r="197" spans="1:43" ht="15.75" customHeight="1" x14ac:dyDescent="0.25">
      <c r="A197" s="3"/>
      <c r="B197" s="3"/>
      <c r="C197" s="3"/>
      <c r="D197" s="3"/>
      <c r="E197" s="4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4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</row>
    <row r="198" spans="1:43" ht="15.75" customHeight="1" x14ac:dyDescent="0.25">
      <c r="A198" s="3"/>
      <c r="B198" s="3"/>
      <c r="C198" s="3"/>
      <c r="D198" s="3"/>
      <c r="E198" s="4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4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</row>
    <row r="199" spans="1:43" ht="15.75" customHeight="1" x14ac:dyDescent="0.25">
      <c r="A199" s="3"/>
      <c r="B199" s="3"/>
      <c r="C199" s="3"/>
      <c r="D199" s="3"/>
      <c r="E199" s="4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4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</row>
    <row r="200" spans="1:43" ht="15.75" customHeight="1" x14ac:dyDescent="0.25">
      <c r="A200" s="3"/>
      <c r="B200" s="3"/>
      <c r="C200" s="3"/>
      <c r="D200" s="3"/>
      <c r="E200" s="4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4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</row>
    <row r="201" spans="1:43" ht="15.75" customHeight="1" x14ac:dyDescent="0.25">
      <c r="A201" s="3"/>
      <c r="B201" s="3"/>
      <c r="C201" s="3"/>
      <c r="D201" s="3"/>
      <c r="E201" s="4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4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</row>
    <row r="202" spans="1:43" ht="15.75" customHeight="1" x14ac:dyDescent="0.25">
      <c r="A202" s="3"/>
      <c r="B202" s="3"/>
      <c r="C202" s="3"/>
      <c r="D202" s="3"/>
      <c r="E202" s="4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4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</row>
    <row r="203" spans="1:43" ht="15.75" customHeight="1" x14ac:dyDescent="0.25">
      <c r="A203" s="3"/>
      <c r="B203" s="3"/>
      <c r="C203" s="3"/>
      <c r="D203" s="3"/>
      <c r="E203" s="4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4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</row>
    <row r="204" spans="1:43" ht="15.75" customHeight="1" x14ac:dyDescent="0.25">
      <c r="A204" s="3"/>
      <c r="B204" s="3"/>
      <c r="C204" s="3"/>
      <c r="D204" s="3"/>
      <c r="E204" s="4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4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</row>
    <row r="205" spans="1:43" ht="15.75" customHeight="1" x14ac:dyDescent="0.25">
      <c r="A205" s="3"/>
      <c r="B205" s="3"/>
      <c r="C205" s="3"/>
      <c r="D205" s="3"/>
      <c r="E205" s="4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4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</row>
    <row r="206" spans="1:43" ht="15.75" customHeight="1" x14ac:dyDescent="0.25">
      <c r="A206" s="3"/>
      <c r="B206" s="3"/>
      <c r="C206" s="3"/>
      <c r="D206" s="3"/>
      <c r="E206" s="4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4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</row>
    <row r="207" spans="1:43" ht="15.75" customHeight="1" x14ac:dyDescent="0.25">
      <c r="A207" s="3"/>
      <c r="B207" s="3"/>
      <c r="C207" s="3"/>
      <c r="D207" s="3"/>
      <c r="E207" s="4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4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</row>
    <row r="208" spans="1:43" ht="15.75" customHeight="1" x14ac:dyDescent="0.25">
      <c r="A208" s="3"/>
      <c r="B208" s="3"/>
      <c r="C208" s="3"/>
      <c r="D208" s="3"/>
      <c r="E208" s="4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4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</row>
    <row r="209" spans="1:43" ht="15.75" customHeight="1" x14ac:dyDescent="0.25">
      <c r="A209" s="3"/>
      <c r="B209" s="3"/>
      <c r="C209" s="3"/>
      <c r="D209" s="3"/>
      <c r="E209" s="4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4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</row>
    <row r="210" spans="1:43" ht="15.75" customHeight="1" x14ac:dyDescent="0.25">
      <c r="A210" s="3"/>
      <c r="B210" s="3"/>
      <c r="C210" s="3"/>
      <c r="D210" s="3"/>
      <c r="E210" s="4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4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</row>
    <row r="211" spans="1:43" ht="15.75" customHeight="1" x14ac:dyDescent="0.25">
      <c r="A211" s="3"/>
      <c r="B211" s="3"/>
      <c r="C211" s="3"/>
      <c r="D211" s="3"/>
      <c r="E211" s="4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4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</row>
    <row r="212" spans="1:43" ht="15.75" customHeight="1" x14ac:dyDescent="0.25">
      <c r="A212" s="3"/>
      <c r="B212" s="3"/>
      <c r="C212" s="3"/>
      <c r="D212" s="3"/>
      <c r="E212" s="4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4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</row>
    <row r="213" spans="1:43" ht="15.75" customHeight="1" x14ac:dyDescent="0.25">
      <c r="A213" s="3"/>
      <c r="B213" s="3"/>
      <c r="C213" s="3"/>
      <c r="D213" s="3"/>
      <c r="E213" s="4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4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</row>
    <row r="214" spans="1:43" ht="15.75" customHeight="1" x14ac:dyDescent="0.25">
      <c r="A214" s="3"/>
      <c r="B214" s="3"/>
      <c r="C214" s="3"/>
      <c r="D214" s="3"/>
      <c r="E214" s="4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4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</row>
    <row r="215" spans="1:43" ht="15.75" customHeight="1" x14ac:dyDescent="0.25">
      <c r="A215" s="3"/>
      <c r="B215" s="3"/>
      <c r="C215" s="3"/>
      <c r="D215" s="3"/>
      <c r="E215" s="4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4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</row>
    <row r="216" spans="1:43" ht="15.75" customHeight="1" x14ac:dyDescent="0.25">
      <c r="A216" s="3"/>
      <c r="B216" s="3"/>
      <c r="C216" s="3"/>
      <c r="D216" s="3"/>
      <c r="E216" s="4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4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</row>
    <row r="217" spans="1:43" ht="15.75" customHeight="1" x14ac:dyDescent="0.25">
      <c r="A217" s="3"/>
      <c r="B217" s="3"/>
      <c r="C217" s="3"/>
      <c r="D217" s="3"/>
      <c r="E217" s="4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4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</row>
    <row r="218" spans="1:43" ht="15.75" customHeight="1" x14ac:dyDescent="0.25">
      <c r="A218" s="3"/>
      <c r="B218" s="3"/>
      <c r="C218" s="3"/>
      <c r="D218" s="3"/>
      <c r="E218" s="4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4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</row>
    <row r="219" spans="1:43" ht="15.75" customHeight="1" x14ac:dyDescent="0.25">
      <c r="A219" s="3"/>
      <c r="B219" s="3"/>
      <c r="C219" s="3"/>
      <c r="D219" s="3"/>
      <c r="E219" s="4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4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</row>
    <row r="220" spans="1:43" ht="15.75" customHeight="1" x14ac:dyDescent="0.25">
      <c r="A220" s="3"/>
      <c r="B220" s="3"/>
      <c r="C220" s="3"/>
      <c r="D220" s="3"/>
      <c r="E220" s="4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4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</row>
    <row r="221" spans="1:43" ht="15.75" customHeight="1" x14ac:dyDescent="0.25">
      <c r="A221" s="3"/>
      <c r="B221" s="3"/>
      <c r="C221" s="3"/>
      <c r="D221" s="3"/>
      <c r="E221" s="4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4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</row>
    <row r="222" spans="1:43" ht="15.75" customHeight="1" x14ac:dyDescent="0.25">
      <c r="A222" s="3"/>
      <c r="B222" s="3"/>
      <c r="C222" s="3"/>
      <c r="D222" s="3"/>
      <c r="E222" s="4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4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</row>
    <row r="223" spans="1:43" ht="15.75" customHeight="1" x14ac:dyDescent="0.25">
      <c r="A223" s="3"/>
      <c r="B223" s="3"/>
      <c r="C223" s="3"/>
      <c r="D223" s="3"/>
      <c r="E223" s="4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4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</row>
    <row r="224" spans="1:43" ht="15.75" customHeight="1" x14ac:dyDescent="0.25">
      <c r="A224" s="3"/>
      <c r="B224" s="3"/>
      <c r="C224" s="3"/>
      <c r="D224" s="3"/>
      <c r="E224" s="4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4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</row>
    <row r="225" spans="1:43" ht="15.75" customHeight="1" x14ac:dyDescent="0.25">
      <c r="A225" s="3"/>
      <c r="B225" s="3"/>
      <c r="C225" s="3"/>
      <c r="D225" s="3"/>
      <c r="E225" s="4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4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</row>
    <row r="226" spans="1:43" ht="15.75" customHeight="1" x14ac:dyDescent="0.25">
      <c r="A226" s="3"/>
      <c r="B226" s="3"/>
      <c r="C226" s="3"/>
      <c r="D226" s="3"/>
      <c r="E226" s="4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4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</row>
    <row r="227" spans="1:43" ht="15.75" customHeight="1" x14ac:dyDescent="0.25">
      <c r="A227" s="3"/>
      <c r="B227" s="3"/>
      <c r="C227" s="3"/>
      <c r="D227" s="3"/>
      <c r="E227" s="4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4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</row>
    <row r="228" spans="1:43" ht="15.75" customHeight="1" x14ac:dyDescent="0.25">
      <c r="A228" s="3"/>
      <c r="B228" s="3"/>
      <c r="C228" s="3"/>
      <c r="D228" s="3"/>
      <c r="E228" s="4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4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</row>
    <row r="229" spans="1:43" ht="15.75" customHeight="1" x14ac:dyDescent="0.25">
      <c r="A229" s="3"/>
      <c r="B229" s="3"/>
      <c r="C229" s="3"/>
      <c r="D229" s="3"/>
      <c r="E229" s="4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4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</row>
    <row r="230" spans="1:43" ht="15.75" customHeight="1" x14ac:dyDescent="0.25">
      <c r="A230" s="3"/>
      <c r="B230" s="3"/>
      <c r="C230" s="3"/>
      <c r="D230" s="3"/>
      <c r="E230" s="4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4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</row>
    <row r="231" spans="1:43" ht="15.75" customHeight="1" x14ac:dyDescent="0.25">
      <c r="A231" s="3"/>
      <c r="B231" s="3"/>
      <c r="C231" s="3"/>
      <c r="D231" s="3"/>
      <c r="E231" s="4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4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</row>
    <row r="232" spans="1:43" ht="15.75" customHeight="1" x14ac:dyDescent="0.25">
      <c r="A232" s="3"/>
      <c r="B232" s="3"/>
      <c r="C232" s="3"/>
      <c r="D232" s="3"/>
      <c r="E232" s="4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4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</row>
    <row r="233" spans="1:43" ht="15.75" customHeight="1" x14ac:dyDescent="0.25">
      <c r="A233" s="3"/>
      <c r="B233" s="3"/>
      <c r="C233" s="3"/>
      <c r="D233" s="3"/>
      <c r="E233" s="4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4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</row>
    <row r="234" spans="1:43" ht="15.75" customHeight="1" x14ac:dyDescent="0.25">
      <c r="A234" s="3"/>
      <c r="B234" s="3"/>
      <c r="C234" s="3"/>
      <c r="D234" s="3"/>
      <c r="E234" s="4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4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</row>
    <row r="235" spans="1:43" ht="15.75" customHeight="1" x14ac:dyDescent="0.25">
      <c r="A235" s="3"/>
      <c r="B235" s="3"/>
      <c r="C235" s="3"/>
      <c r="D235" s="3"/>
      <c r="E235" s="4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4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</row>
    <row r="236" spans="1:43" ht="15.75" customHeight="1" x14ac:dyDescent="0.25">
      <c r="A236" s="3"/>
      <c r="B236" s="3"/>
      <c r="C236" s="3"/>
      <c r="D236" s="3"/>
      <c r="E236" s="4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4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</row>
    <row r="237" spans="1:43" ht="15.75" customHeight="1" x14ac:dyDescent="0.25">
      <c r="A237" s="3"/>
      <c r="B237" s="3"/>
      <c r="C237" s="3"/>
      <c r="D237" s="3"/>
      <c r="E237" s="4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4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</row>
    <row r="238" spans="1:43" ht="15.75" customHeight="1" x14ac:dyDescent="0.25">
      <c r="A238" s="3"/>
      <c r="B238" s="3"/>
      <c r="C238" s="3"/>
      <c r="D238" s="3"/>
      <c r="E238" s="4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4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</row>
    <row r="239" spans="1:43" ht="15.75" customHeight="1" x14ac:dyDescent="0.25">
      <c r="A239" s="3"/>
      <c r="B239" s="3"/>
      <c r="C239" s="3"/>
      <c r="D239" s="3"/>
      <c r="E239" s="4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4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</row>
    <row r="240" spans="1:43" ht="15.75" customHeight="1" x14ac:dyDescent="0.25">
      <c r="A240" s="3"/>
      <c r="B240" s="3"/>
      <c r="C240" s="3"/>
      <c r="D240" s="3"/>
      <c r="E240" s="4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4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</row>
    <row r="241" spans="1:43" ht="15.75" customHeight="1" x14ac:dyDescent="0.25">
      <c r="A241" s="3"/>
      <c r="B241" s="3"/>
      <c r="C241" s="3"/>
      <c r="D241" s="3"/>
      <c r="E241" s="4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4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</row>
    <row r="242" spans="1:43" ht="15.75" customHeight="1" x14ac:dyDescent="0.25">
      <c r="A242" s="3"/>
      <c r="B242" s="3"/>
      <c r="C242" s="3"/>
      <c r="D242" s="3"/>
      <c r="E242" s="4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4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</row>
    <row r="243" spans="1:43" ht="15.75" customHeight="1" x14ac:dyDescent="0.25">
      <c r="A243" s="3"/>
      <c r="B243" s="3"/>
      <c r="C243" s="3"/>
      <c r="D243" s="3"/>
      <c r="E243" s="4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4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</row>
    <row r="244" spans="1:43" ht="15.75" customHeight="1" x14ac:dyDescent="0.25">
      <c r="A244" s="3"/>
      <c r="B244" s="3"/>
      <c r="C244" s="3"/>
      <c r="D244" s="3"/>
      <c r="E244" s="4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4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</row>
    <row r="245" spans="1:43" ht="15.75" customHeight="1" x14ac:dyDescent="0.25">
      <c r="A245" s="3"/>
      <c r="B245" s="3"/>
      <c r="C245" s="3"/>
      <c r="D245" s="3"/>
      <c r="E245" s="4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4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</row>
    <row r="246" spans="1:43" ht="15.75" customHeight="1" x14ac:dyDescent="0.25">
      <c r="A246" s="3"/>
      <c r="B246" s="3"/>
      <c r="C246" s="3"/>
      <c r="D246" s="3"/>
      <c r="E246" s="4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4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</row>
    <row r="247" spans="1:43" ht="15.75" customHeight="1" x14ac:dyDescent="0.25">
      <c r="A247" s="3"/>
      <c r="B247" s="3"/>
      <c r="C247" s="3"/>
      <c r="D247" s="3"/>
      <c r="E247" s="4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4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</row>
    <row r="248" spans="1:43" ht="15.75" customHeight="1" x14ac:dyDescent="0.25">
      <c r="A248" s="3"/>
      <c r="B248" s="3"/>
      <c r="C248" s="3"/>
      <c r="D248" s="3"/>
      <c r="E248" s="4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4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</row>
    <row r="249" spans="1:43" ht="15.75" customHeight="1" x14ac:dyDescent="0.25">
      <c r="A249" s="3"/>
      <c r="B249" s="3"/>
      <c r="C249" s="3"/>
      <c r="D249" s="3"/>
      <c r="E249" s="4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4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</row>
    <row r="250" spans="1:43" ht="15.75" customHeight="1" x14ac:dyDescent="0.25">
      <c r="A250" s="3"/>
      <c r="B250" s="3"/>
      <c r="C250" s="3"/>
      <c r="D250" s="3"/>
      <c r="E250" s="4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4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</row>
    <row r="251" spans="1:43" ht="15.75" customHeight="1" x14ac:dyDescent="0.25">
      <c r="A251" s="3"/>
      <c r="B251" s="3"/>
      <c r="C251" s="3"/>
      <c r="D251" s="3"/>
      <c r="E251" s="4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4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</row>
    <row r="252" spans="1:43" ht="15.75" customHeight="1" x14ac:dyDescent="0.25">
      <c r="A252" s="3"/>
      <c r="B252" s="3"/>
      <c r="C252" s="3"/>
      <c r="D252" s="3"/>
      <c r="E252" s="4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4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</row>
    <row r="253" spans="1:43" ht="15.75" customHeight="1" x14ac:dyDescent="0.25">
      <c r="A253" s="3"/>
      <c r="B253" s="3"/>
      <c r="C253" s="3"/>
      <c r="D253" s="3"/>
      <c r="E253" s="4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4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</row>
    <row r="254" spans="1:43" ht="15.75" customHeight="1" x14ac:dyDescent="0.25">
      <c r="A254" s="3"/>
      <c r="B254" s="3"/>
      <c r="C254" s="3"/>
      <c r="D254" s="3"/>
      <c r="E254" s="4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4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</row>
    <row r="255" spans="1:43" ht="15.75" customHeight="1" x14ac:dyDescent="0.25">
      <c r="A255" s="3"/>
      <c r="B255" s="3"/>
      <c r="C255" s="3"/>
      <c r="D255" s="3"/>
      <c r="E255" s="4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4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</row>
    <row r="256" spans="1:43" ht="15.75" customHeight="1" x14ac:dyDescent="0.25">
      <c r="A256" s="3"/>
      <c r="B256" s="3"/>
      <c r="C256" s="3"/>
      <c r="D256" s="3"/>
      <c r="E256" s="4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4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</row>
    <row r="257" spans="1:43" ht="15.75" customHeight="1" x14ac:dyDescent="0.25">
      <c r="A257" s="3"/>
      <c r="B257" s="3"/>
      <c r="C257" s="3"/>
      <c r="D257" s="3"/>
      <c r="E257" s="4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4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</row>
    <row r="258" spans="1:43" ht="15.75" customHeight="1" x14ac:dyDescent="0.25">
      <c r="A258" s="3"/>
      <c r="B258" s="3"/>
      <c r="C258" s="3"/>
      <c r="D258" s="3"/>
      <c r="E258" s="4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4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</row>
    <row r="259" spans="1:43" ht="15.75" customHeight="1" x14ac:dyDescent="0.25">
      <c r="A259" s="3"/>
      <c r="B259" s="3"/>
      <c r="C259" s="3"/>
      <c r="D259" s="3"/>
      <c r="E259" s="4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4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</row>
    <row r="260" spans="1:43" ht="15.75" customHeight="1" x14ac:dyDescent="0.25">
      <c r="A260" s="3"/>
      <c r="B260" s="3"/>
      <c r="C260" s="3"/>
      <c r="D260" s="3"/>
      <c r="E260" s="4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4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</row>
    <row r="261" spans="1:43" ht="15.75" customHeight="1" x14ac:dyDescent="0.25">
      <c r="A261" s="3"/>
      <c r="B261" s="3"/>
      <c r="C261" s="3"/>
      <c r="D261" s="3"/>
      <c r="E261" s="4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4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</row>
    <row r="262" spans="1:43" ht="15.75" customHeight="1" x14ac:dyDescent="0.25">
      <c r="A262" s="3"/>
      <c r="B262" s="3"/>
      <c r="C262" s="3"/>
      <c r="D262" s="3"/>
      <c r="E262" s="4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4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</row>
    <row r="263" spans="1:43" ht="15.75" customHeight="1" x14ac:dyDescent="0.25">
      <c r="A263" s="3"/>
      <c r="B263" s="3"/>
      <c r="C263" s="3"/>
      <c r="D263" s="3"/>
      <c r="E263" s="4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4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</row>
    <row r="264" spans="1:43" ht="15.75" customHeight="1" x14ac:dyDescent="0.25">
      <c r="A264" s="3"/>
      <c r="B264" s="3"/>
      <c r="C264" s="3"/>
      <c r="D264" s="3"/>
      <c r="E264" s="4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4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</row>
    <row r="265" spans="1:43" ht="15.75" customHeight="1" x14ac:dyDescent="0.25">
      <c r="A265" s="3"/>
      <c r="B265" s="3"/>
      <c r="C265" s="3"/>
      <c r="D265" s="3"/>
      <c r="E265" s="4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4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</row>
    <row r="266" spans="1:43" ht="15.75" customHeight="1" x14ac:dyDescent="0.25">
      <c r="A266" s="3"/>
      <c r="B266" s="3"/>
      <c r="C266" s="3"/>
      <c r="D266" s="3"/>
      <c r="E266" s="4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4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</row>
    <row r="267" spans="1:43" ht="15.75" customHeight="1" x14ac:dyDescent="0.25">
      <c r="A267" s="3"/>
      <c r="B267" s="3"/>
      <c r="C267" s="3"/>
      <c r="D267" s="3"/>
      <c r="E267" s="4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4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</row>
    <row r="268" spans="1:43" ht="15.75" customHeight="1" x14ac:dyDescent="0.25">
      <c r="A268" s="3"/>
      <c r="B268" s="3"/>
      <c r="C268" s="3"/>
      <c r="D268" s="3"/>
      <c r="E268" s="4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4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</row>
    <row r="269" spans="1:43" ht="15.75" customHeight="1" x14ac:dyDescent="0.25">
      <c r="A269" s="3"/>
      <c r="B269" s="3"/>
      <c r="C269" s="3"/>
      <c r="D269" s="3"/>
      <c r="E269" s="4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4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</row>
    <row r="270" spans="1:43" ht="15.75" customHeight="1" x14ac:dyDescent="0.25">
      <c r="A270" s="3"/>
      <c r="B270" s="3"/>
      <c r="C270" s="3"/>
      <c r="D270" s="3"/>
      <c r="E270" s="4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4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</row>
    <row r="271" spans="1:43" ht="15.75" customHeight="1" x14ac:dyDescent="0.25">
      <c r="A271" s="3"/>
      <c r="B271" s="3"/>
      <c r="C271" s="3"/>
      <c r="D271" s="3"/>
      <c r="E271" s="4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4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</row>
    <row r="272" spans="1:43" ht="15.75" customHeight="1" x14ac:dyDescent="0.25">
      <c r="A272" s="3"/>
      <c r="B272" s="3"/>
      <c r="C272" s="3"/>
      <c r="D272" s="3"/>
      <c r="E272" s="4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4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</row>
    <row r="273" spans="1:43" ht="15.75" customHeight="1" x14ac:dyDescent="0.25">
      <c r="A273" s="3"/>
      <c r="B273" s="3"/>
      <c r="C273" s="3"/>
      <c r="D273" s="3"/>
      <c r="E273" s="4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4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</row>
    <row r="274" spans="1:43" ht="15.75" customHeight="1" x14ac:dyDescent="0.25">
      <c r="A274" s="3"/>
      <c r="B274" s="3"/>
      <c r="C274" s="3"/>
      <c r="D274" s="3"/>
      <c r="E274" s="4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4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</row>
    <row r="275" spans="1:43" ht="15.75" customHeight="1" x14ac:dyDescent="0.25">
      <c r="A275" s="3"/>
      <c r="B275" s="3"/>
      <c r="C275" s="3"/>
      <c r="D275" s="3"/>
      <c r="E275" s="4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4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</row>
    <row r="276" spans="1:43" ht="15.75" customHeight="1" x14ac:dyDescent="0.25">
      <c r="A276" s="3"/>
      <c r="B276" s="3"/>
      <c r="C276" s="3"/>
      <c r="D276" s="3"/>
      <c r="E276" s="4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4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</row>
    <row r="277" spans="1:43" ht="15.75" customHeight="1" x14ac:dyDescent="0.25">
      <c r="A277" s="3"/>
      <c r="B277" s="3"/>
      <c r="C277" s="3"/>
      <c r="D277" s="3"/>
      <c r="E277" s="4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4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</row>
    <row r="278" spans="1:43" ht="15.75" customHeight="1" x14ac:dyDescent="0.25">
      <c r="A278" s="3"/>
      <c r="B278" s="3"/>
      <c r="C278" s="3"/>
      <c r="D278" s="3"/>
      <c r="E278" s="4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4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</row>
    <row r="279" spans="1:43" ht="15.75" customHeight="1" x14ac:dyDescent="0.25">
      <c r="A279" s="3"/>
      <c r="B279" s="3"/>
      <c r="C279" s="3"/>
      <c r="D279" s="3"/>
      <c r="E279" s="4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4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</row>
    <row r="280" spans="1:43" ht="15.75" customHeight="1" x14ac:dyDescent="0.25">
      <c r="A280" s="3"/>
      <c r="B280" s="3"/>
      <c r="C280" s="3"/>
      <c r="D280" s="3"/>
      <c r="E280" s="4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4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</row>
    <row r="281" spans="1:43" ht="15.75" customHeight="1" x14ac:dyDescent="0.25">
      <c r="A281" s="3"/>
      <c r="B281" s="3"/>
      <c r="C281" s="3"/>
      <c r="D281" s="3"/>
      <c r="E281" s="4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4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</row>
    <row r="282" spans="1:43" ht="15.75" customHeight="1" x14ac:dyDescent="0.25">
      <c r="A282" s="3"/>
      <c r="B282" s="3"/>
      <c r="C282" s="3"/>
      <c r="D282" s="3"/>
      <c r="E282" s="4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4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</row>
    <row r="283" spans="1:43" ht="15.75" customHeight="1" x14ac:dyDescent="0.25">
      <c r="A283" s="3"/>
      <c r="B283" s="3"/>
      <c r="C283" s="3"/>
      <c r="D283" s="3"/>
      <c r="E283" s="4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4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</row>
    <row r="284" spans="1:43" ht="15.75" customHeight="1" x14ac:dyDescent="0.25">
      <c r="A284" s="3"/>
      <c r="B284" s="3"/>
      <c r="C284" s="3"/>
      <c r="D284" s="3"/>
      <c r="E284" s="4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4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</row>
    <row r="285" spans="1:43" ht="15.75" customHeight="1" x14ac:dyDescent="0.25">
      <c r="A285" s="3"/>
      <c r="B285" s="3"/>
      <c r="C285" s="3"/>
      <c r="D285" s="3"/>
      <c r="E285" s="4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4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</row>
    <row r="286" spans="1:43" ht="15.75" customHeight="1" x14ac:dyDescent="0.25">
      <c r="A286" s="3"/>
      <c r="B286" s="3"/>
      <c r="C286" s="3"/>
      <c r="D286" s="3"/>
      <c r="E286" s="4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4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</row>
    <row r="287" spans="1:43" ht="15.75" customHeight="1" x14ac:dyDescent="0.25">
      <c r="A287" s="3"/>
      <c r="B287" s="3"/>
      <c r="C287" s="3"/>
      <c r="D287" s="3"/>
      <c r="E287" s="4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4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</row>
    <row r="288" spans="1:43" ht="15.75" customHeight="1" x14ac:dyDescent="0.25">
      <c r="A288" s="3"/>
      <c r="B288" s="3"/>
      <c r="C288" s="3"/>
      <c r="D288" s="3"/>
      <c r="E288" s="4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4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</row>
    <row r="289" spans="1:43" ht="15.75" customHeight="1" x14ac:dyDescent="0.25">
      <c r="A289" s="3"/>
      <c r="B289" s="3"/>
      <c r="C289" s="3"/>
      <c r="D289" s="3"/>
      <c r="E289" s="4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4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</row>
    <row r="290" spans="1:43" ht="15.75" customHeight="1" x14ac:dyDescent="0.25">
      <c r="A290" s="3"/>
      <c r="B290" s="3"/>
      <c r="C290" s="3"/>
      <c r="D290" s="3"/>
      <c r="E290" s="4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4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</row>
    <row r="291" spans="1:43" ht="15.75" customHeight="1" x14ac:dyDescent="0.25">
      <c r="A291" s="3"/>
      <c r="B291" s="3"/>
      <c r="C291" s="3"/>
      <c r="D291" s="3"/>
      <c r="E291" s="4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4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</row>
    <row r="292" spans="1:43" ht="15.75" customHeight="1" x14ac:dyDescent="0.25">
      <c r="A292" s="3"/>
      <c r="B292" s="3"/>
      <c r="C292" s="3"/>
      <c r="D292" s="3"/>
      <c r="E292" s="4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4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</row>
    <row r="293" spans="1:43" ht="15.75" customHeight="1" x14ac:dyDescent="0.25">
      <c r="A293" s="3"/>
      <c r="B293" s="3"/>
      <c r="C293" s="3"/>
      <c r="D293" s="3"/>
      <c r="E293" s="4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4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</row>
    <row r="294" spans="1:43" ht="15.75" customHeight="1" x14ac:dyDescent="0.25">
      <c r="A294" s="3"/>
      <c r="B294" s="3"/>
      <c r="C294" s="3"/>
      <c r="D294" s="3"/>
      <c r="E294" s="4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4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</row>
    <row r="295" spans="1:43" ht="15.75" customHeight="1" x14ac:dyDescent="0.25">
      <c r="A295" s="3"/>
      <c r="B295" s="3"/>
      <c r="C295" s="3"/>
      <c r="D295" s="3"/>
      <c r="E295" s="4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4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</row>
    <row r="296" spans="1:43" ht="15.75" customHeight="1" x14ac:dyDescent="0.25">
      <c r="A296" s="3"/>
      <c r="B296" s="3"/>
      <c r="C296" s="3"/>
      <c r="D296" s="3"/>
      <c r="E296" s="4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4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</row>
    <row r="297" spans="1:43" ht="15.75" customHeight="1" x14ac:dyDescent="0.25">
      <c r="A297" s="3"/>
      <c r="B297" s="3"/>
      <c r="C297" s="3"/>
      <c r="D297" s="3"/>
      <c r="E297" s="4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4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</row>
    <row r="298" spans="1:43" ht="15.75" customHeight="1" x14ac:dyDescent="0.25">
      <c r="A298" s="3"/>
      <c r="B298" s="3"/>
      <c r="C298" s="3"/>
      <c r="D298" s="3"/>
      <c r="E298" s="4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4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</row>
    <row r="299" spans="1:43" ht="15.75" customHeight="1" x14ac:dyDescent="0.25">
      <c r="A299" s="3"/>
      <c r="B299" s="3"/>
      <c r="C299" s="3"/>
      <c r="D299" s="3"/>
      <c r="E299" s="4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4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</row>
    <row r="300" spans="1:43" ht="15.75" customHeight="1" x14ac:dyDescent="0.25">
      <c r="A300" s="3"/>
      <c r="B300" s="3"/>
      <c r="C300" s="3"/>
      <c r="D300" s="3"/>
      <c r="E300" s="4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4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</row>
    <row r="301" spans="1:43" ht="15.75" customHeight="1" x14ac:dyDescent="0.25">
      <c r="A301" s="3"/>
      <c r="B301" s="3"/>
      <c r="C301" s="3"/>
      <c r="D301" s="3"/>
      <c r="E301" s="4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4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</row>
    <row r="302" spans="1:43" ht="15.75" customHeight="1" x14ac:dyDescent="0.25">
      <c r="A302" s="3"/>
      <c r="B302" s="3"/>
      <c r="C302" s="3"/>
      <c r="D302" s="3"/>
      <c r="E302" s="4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4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</row>
    <row r="303" spans="1:43" ht="15.75" customHeight="1" x14ac:dyDescent="0.25">
      <c r="A303" s="3"/>
      <c r="B303" s="3"/>
      <c r="C303" s="3"/>
      <c r="D303" s="3"/>
      <c r="E303" s="4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4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</row>
    <row r="304" spans="1:43" ht="15.75" customHeight="1" x14ac:dyDescent="0.25">
      <c r="A304" s="3"/>
      <c r="B304" s="3"/>
      <c r="C304" s="3"/>
      <c r="D304" s="3"/>
      <c r="E304" s="4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4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</row>
    <row r="305" spans="1:43" ht="15.75" customHeight="1" x14ac:dyDescent="0.25">
      <c r="A305" s="3"/>
      <c r="B305" s="3"/>
      <c r="C305" s="3"/>
      <c r="D305" s="3"/>
      <c r="E305" s="4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4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</row>
    <row r="306" spans="1:43" ht="15.75" customHeight="1" x14ac:dyDescent="0.25">
      <c r="A306" s="3"/>
      <c r="B306" s="3"/>
      <c r="C306" s="3"/>
      <c r="D306" s="3"/>
      <c r="E306" s="4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4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</row>
    <row r="307" spans="1:43" ht="15.75" customHeight="1" x14ac:dyDescent="0.25">
      <c r="A307" s="3"/>
      <c r="B307" s="3"/>
      <c r="C307" s="3"/>
      <c r="D307" s="3"/>
      <c r="E307" s="4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4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</row>
    <row r="308" spans="1:43" ht="15.75" customHeight="1" x14ac:dyDescent="0.25">
      <c r="A308" s="3"/>
      <c r="B308" s="3"/>
      <c r="C308" s="3"/>
      <c r="D308" s="3"/>
      <c r="E308" s="4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4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</row>
    <row r="309" spans="1:43" ht="15.75" customHeight="1" x14ac:dyDescent="0.25">
      <c r="A309" s="3"/>
      <c r="B309" s="3"/>
      <c r="C309" s="3"/>
      <c r="D309" s="3"/>
      <c r="E309" s="4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4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</row>
    <row r="310" spans="1:43" ht="15.75" customHeight="1" x14ac:dyDescent="0.25">
      <c r="A310" s="3"/>
      <c r="B310" s="3"/>
      <c r="C310" s="3"/>
      <c r="D310" s="3"/>
      <c r="E310" s="4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4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</row>
    <row r="311" spans="1:43" ht="15.75" customHeight="1" x14ac:dyDescent="0.25">
      <c r="A311" s="3"/>
      <c r="B311" s="3"/>
      <c r="C311" s="3"/>
      <c r="D311" s="3"/>
      <c r="E311" s="4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4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</row>
    <row r="312" spans="1:43" ht="15.75" customHeight="1" x14ac:dyDescent="0.25">
      <c r="A312" s="3"/>
      <c r="B312" s="3"/>
      <c r="C312" s="3"/>
      <c r="D312" s="3"/>
      <c r="E312" s="4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4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</row>
    <row r="313" spans="1:43" ht="15.75" customHeight="1" x14ac:dyDescent="0.25">
      <c r="A313" s="3"/>
      <c r="B313" s="3"/>
      <c r="C313" s="3"/>
      <c r="D313" s="3"/>
      <c r="E313" s="4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4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</row>
    <row r="314" spans="1:43" ht="15.75" customHeight="1" x14ac:dyDescent="0.25">
      <c r="A314" s="3"/>
      <c r="B314" s="3"/>
      <c r="C314" s="3"/>
      <c r="D314" s="3"/>
      <c r="E314" s="4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4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</row>
    <row r="315" spans="1:43" ht="15.75" customHeight="1" x14ac:dyDescent="0.25">
      <c r="A315" s="3"/>
      <c r="B315" s="3"/>
      <c r="C315" s="3"/>
      <c r="D315" s="3"/>
      <c r="E315" s="4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4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</row>
    <row r="316" spans="1:43" ht="15.75" customHeight="1" x14ac:dyDescent="0.25">
      <c r="A316" s="3"/>
      <c r="B316" s="3"/>
      <c r="C316" s="3"/>
      <c r="D316" s="3"/>
      <c r="E316" s="4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4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</row>
    <row r="317" spans="1:43" ht="15.75" customHeight="1" x14ac:dyDescent="0.25">
      <c r="A317" s="3"/>
      <c r="B317" s="3"/>
      <c r="C317" s="3"/>
      <c r="D317" s="3"/>
      <c r="E317" s="4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4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</row>
    <row r="318" spans="1:43" ht="15.75" customHeight="1" x14ac:dyDescent="0.25">
      <c r="A318" s="3"/>
      <c r="B318" s="3"/>
      <c r="C318" s="3"/>
      <c r="D318" s="3"/>
      <c r="E318" s="4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4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</row>
    <row r="319" spans="1:43" ht="15.75" customHeight="1" x14ac:dyDescent="0.25">
      <c r="A319" s="3"/>
      <c r="B319" s="3"/>
      <c r="C319" s="3"/>
      <c r="D319" s="3"/>
      <c r="E319" s="4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4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</row>
    <row r="320" spans="1:43" ht="15.75" customHeight="1" x14ac:dyDescent="0.25">
      <c r="A320" s="3"/>
      <c r="B320" s="3"/>
      <c r="C320" s="3"/>
      <c r="D320" s="3"/>
      <c r="E320" s="4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4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</row>
    <row r="321" spans="1:43" ht="15.75" customHeight="1" x14ac:dyDescent="0.25">
      <c r="A321" s="3"/>
      <c r="B321" s="3"/>
      <c r="C321" s="3"/>
      <c r="D321" s="3"/>
      <c r="E321" s="4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4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</row>
    <row r="322" spans="1:43" ht="15.75" customHeight="1" x14ac:dyDescent="0.25">
      <c r="A322" s="3"/>
      <c r="B322" s="3"/>
      <c r="C322" s="3"/>
      <c r="D322" s="3"/>
      <c r="E322" s="4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4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</row>
    <row r="323" spans="1:43" ht="15.75" customHeight="1" x14ac:dyDescent="0.25">
      <c r="A323" s="3"/>
      <c r="B323" s="3"/>
      <c r="C323" s="3"/>
      <c r="D323" s="3"/>
      <c r="E323" s="4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4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</row>
    <row r="324" spans="1:43" ht="15.75" customHeight="1" x14ac:dyDescent="0.25">
      <c r="A324" s="3"/>
      <c r="B324" s="3"/>
      <c r="C324" s="3"/>
      <c r="D324" s="3"/>
      <c r="E324" s="4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4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</row>
    <row r="325" spans="1:43" ht="15.75" customHeight="1" x14ac:dyDescent="0.25">
      <c r="A325" s="3"/>
      <c r="B325" s="3"/>
      <c r="C325" s="3"/>
      <c r="D325" s="3"/>
      <c r="E325" s="4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4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</row>
    <row r="326" spans="1:43" ht="15.75" customHeight="1" x14ac:dyDescent="0.25">
      <c r="A326" s="3"/>
      <c r="B326" s="3"/>
      <c r="C326" s="3"/>
      <c r="D326" s="3"/>
      <c r="E326" s="4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4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</row>
    <row r="327" spans="1:43" ht="15.75" customHeight="1" x14ac:dyDescent="0.25">
      <c r="A327" s="3"/>
      <c r="B327" s="3"/>
      <c r="C327" s="3"/>
      <c r="D327" s="3"/>
      <c r="E327" s="4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4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</row>
    <row r="328" spans="1:43" ht="15.75" customHeight="1" x14ac:dyDescent="0.25">
      <c r="A328" s="3"/>
      <c r="B328" s="3"/>
      <c r="C328" s="3"/>
      <c r="D328" s="3"/>
      <c r="E328" s="4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4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</row>
    <row r="329" spans="1:43" ht="15.75" customHeight="1" x14ac:dyDescent="0.25">
      <c r="A329" s="3"/>
      <c r="B329" s="3"/>
      <c r="C329" s="3"/>
      <c r="D329" s="3"/>
      <c r="E329" s="4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4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</row>
    <row r="330" spans="1:43" ht="15.75" customHeight="1" x14ac:dyDescent="0.25">
      <c r="A330" s="3"/>
      <c r="B330" s="3"/>
      <c r="C330" s="3"/>
      <c r="D330" s="3"/>
      <c r="E330" s="4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4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</row>
    <row r="331" spans="1:43" ht="15.75" customHeight="1" x14ac:dyDescent="0.25">
      <c r="A331" s="3"/>
      <c r="B331" s="3"/>
      <c r="C331" s="3"/>
      <c r="D331" s="3"/>
      <c r="E331" s="4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4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</row>
    <row r="332" spans="1:43" ht="15.75" customHeight="1" x14ac:dyDescent="0.25">
      <c r="A332" s="3"/>
      <c r="B332" s="3"/>
      <c r="C332" s="3"/>
      <c r="D332" s="3"/>
      <c r="E332" s="4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4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</row>
    <row r="333" spans="1:43" ht="15.75" customHeight="1" x14ac:dyDescent="0.25">
      <c r="A333" s="3"/>
      <c r="B333" s="3"/>
      <c r="C333" s="3"/>
      <c r="D333" s="3"/>
      <c r="E333" s="4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4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</row>
    <row r="334" spans="1:43" ht="15.75" customHeight="1" x14ac:dyDescent="0.25">
      <c r="A334" s="3"/>
      <c r="B334" s="3"/>
      <c r="C334" s="3"/>
      <c r="D334" s="3"/>
      <c r="E334" s="4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4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</row>
    <row r="335" spans="1:43" ht="15.75" customHeight="1" x14ac:dyDescent="0.25">
      <c r="A335" s="3"/>
      <c r="B335" s="3"/>
      <c r="C335" s="3"/>
      <c r="D335" s="3"/>
      <c r="E335" s="4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4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</row>
    <row r="336" spans="1:43" ht="15.75" customHeight="1" x14ac:dyDescent="0.25">
      <c r="A336" s="3"/>
      <c r="B336" s="3"/>
      <c r="C336" s="3"/>
      <c r="D336" s="3"/>
      <c r="E336" s="4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4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</row>
    <row r="337" spans="1:43" ht="15.75" customHeight="1" x14ac:dyDescent="0.25">
      <c r="A337" s="3"/>
      <c r="B337" s="3"/>
      <c r="C337" s="3"/>
      <c r="D337" s="3"/>
      <c r="E337" s="4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4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</row>
    <row r="338" spans="1:43" ht="15.75" customHeight="1" x14ac:dyDescent="0.25">
      <c r="A338" s="3"/>
      <c r="B338" s="3"/>
      <c r="C338" s="3"/>
      <c r="D338" s="3"/>
      <c r="E338" s="4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4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</row>
    <row r="339" spans="1:43" ht="15.75" customHeight="1" x14ac:dyDescent="0.25">
      <c r="A339" s="3"/>
      <c r="B339" s="3"/>
      <c r="C339" s="3"/>
      <c r="D339" s="3"/>
      <c r="E339" s="4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4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</row>
    <row r="340" spans="1:43" ht="15.75" customHeight="1" x14ac:dyDescent="0.25">
      <c r="A340" s="3"/>
      <c r="B340" s="3"/>
      <c r="C340" s="3"/>
      <c r="D340" s="3"/>
      <c r="E340" s="4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4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</row>
    <row r="341" spans="1:43" ht="15.75" customHeight="1" x14ac:dyDescent="0.25">
      <c r="A341" s="3"/>
      <c r="B341" s="3"/>
      <c r="C341" s="3"/>
      <c r="D341" s="3"/>
      <c r="E341" s="4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4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</row>
    <row r="342" spans="1:43" ht="15.75" customHeight="1" x14ac:dyDescent="0.25">
      <c r="A342" s="3"/>
      <c r="B342" s="3"/>
      <c r="C342" s="3"/>
      <c r="D342" s="3"/>
      <c r="E342" s="4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4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</row>
    <row r="343" spans="1:43" ht="15.75" customHeight="1" x14ac:dyDescent="0.25">
      <c r="A343" s="3"/>
      <c r="B343" s="3"/>
      <c r="C343" s="3"/>
      <c r="D343" s="3"/>
      <c r="E343" s="4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4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</row>
    <row r="344" spans="1:43" ht="15.75" customHeight="1" x14ac:dyDescent="0.25">
      <c r="A344" s="3"/>
      <c r="B344" s="3"/>
      <c r="C344" s="3"/>
      <c r="D344" s="3"/>
      <c r="E344" s="4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4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</row>
    <row r="345" spans="1:43" ht="15.75" customHeight="1" x14ac:dyDescent="0.25">
      <c r="A345" s="3"/>
      <c r="B345" s="3"/>
      <c r="C345" s="3"/>
      <c r="D345" s="3"/>
      <c r="E345" s="4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4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</row>
    <row r="346" spans="1:43" ht="15.75" customHeight="1" x14ac:dyDescent="0.25">
      <c r="A346" s="3"/>
      <c r="B346" s="3"/>
      <c r="C346" s="3"/>
      <c r="D346" s="3"/>
      <c r="E346" s="4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4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</row>
    <row r="347" spans="1:43" ht="15.75" customHeight="1" x14ac:dyDescent="0.25">
      <c r="A347" s="3"/>
      <c r="B347" s="3"/>
      <c r="C347" s="3"/>
      <c r="D347" s="3"/>
      <c r="E347" s="4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4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</row>
    <row r="348" spans="1:43" ht="15.75" customHeight="1" x14ac:dyDescent="0.25">
      <c r="A348" s="3"/>
      <c r="B348" s="3"/>
      <c r="C348" s="3"/>
      <c r="D348" s="3"/>
      <c r="E348" s="4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4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</row>
    <row r="349" spans="1:43" ht="15.75" customHeight="1" x14ac:dyDescent="0.25">
      <c r="A349" s="3"/>
      <c r="B349" s="3"/>
      <c r="C349" s="3"/>
      <c r="D349" s="3"/>
      <c r="E349" s="4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4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</row>
    <row r="350" spans="1:43" ht="15.75" customHeight="1" x14ac:dyDescent="0.25">
      <c r="A350" s="3"/>
      <c r="B350" s="3"/>
      <c r="C350" s="3"/>
      <c r="D350" s="3"/>
      <c r="E350" s="4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4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</row>
    <row r="351" spans="1:43" ht="15.75" customHeight="1" x14ac:dyDescent="0.25">
      <c r="A351" s="3"/>
      <c r="B351" s="3"/>
      <c r="C351" s="3"/>
      <c r="D351" s="3"/>
      <c r="E351" s="4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4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</row>
    <row r="352" spans="1:43" ht="15.75" customHeight="1" x14ac:dyDescent="0.25">
      <c r="A352" s="3"/>
      <c r="B352" s="3"/>
      <c r="C352" s="3"/>
      <c r="D352" s="3"/>
      <c r="E352" s="4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4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</row>
    <row r="353" spans="1:43" ht="15.75" customHeight="1" x14ac:dyDescent="0.25">
      <c r="A353" s="3"/>
      <c r="B353" s="3"/>
      <c r="C353" s="3"/>
      <c r="D353" s="3"/>
      <c r="E353" s="4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4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</row>
    <row r="354" spans="1:43" ht="15.75" customHeight="1" x14ac:dyDescent="0.25">
      <c r="A354" s="3"/>
      <c r="B354" s="3"/>
      <c r="C354" s="3"/>
      <c r="D354" s="3"/>
      <c r="E354" s="4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4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</row>
    <row r="355" spans="1:43" ht="15.75" customHeight="1" x14ac:dyDescent="0.25">
      <c r="A355" s="3"/>
      <c r="B355" s="3"/>
      <c r="C355" s="3"/>
      <c r="D355" s="3"/>
      <c r="E355" s="4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4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</row>
    <row r="356" spans="1:43" ht="15.75" customHeight="1" x14ac:dyDescent="0.25">
      <c r="A356" s="3"/>
      <c r="B356" s="3"/>
      <c r="C356" s="3"/>
      <c r="D356" s="3"/>
      <c r="E356" s="4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4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</row>
    <row r="357" spans="1:43" ht="15.75" customHeight="1" x14ac:dyDescent="0.25">
      <c r="A357" s="3"/>
      <c r="B357" s="3"/>
      <c r="C357" s="3"/>
      <c r="D357" s="3"/>
      <c r="E357" s="4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4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</row>
    <row r="358" spans="1:43" ht="15.75" customHeight="1" x14ac:dyDescent="0.25">
      <c r="A358" s="3"/>
      <c r="B358" s="3"/>
      <c r="C358" s="3"/>
      <c r="D358" s="3"/>
      <c r="E358" s="4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4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</row>
    <row r="359" spans="1:43" ht="15.75" customHeight="1" x14ac:dyDescent="0.25">
      <c r="A359" s="3"/>
      <c r="B359" s="3"/>
      <c r="C359" s="3"/>
      <c r="D359" s="3"/>
      <c r="E359" s="4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4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</row>
    <row r="360" spans="1:43" ht="15.75" customHeight="1" x14ac:dyDescent="0.25">
      <c r="A360" s="3"/>
      <c r="B360" s="3"/>
      <c r="C360" s="3"/>
      <c r="D360" s="3"/>
      <c r="E360" s="4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4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</row>
    <row r="361" spans="1:43" ht="15.75" customHeight="1" x14ac:dyDescent="0.25">
      <c r="A361" s="3"/>
      <c r="B361" s="3"/>
      <c r="C361" s="3"/>
      <c r="D361" s="3"/>
      <c r="E361" s="4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4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</row>
    <row r="362" spans="1:43" ht="15.75" customHeight="1" x14ac:dyDescent="0.25">
      <c r="A362" s="3"/>
      <c r="B362" s="3"/>
      <c r="C362" s="3"/>
      <c r="D362" s="3"/>
      <c r="E362" s="4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4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</row>
    <row r="363" spans="1:43" ht="15.75" customHeight="1" x14ac:dyDescent="0.25">
      <c r="A363" s="3"/>
      <c r="B363" s="3"/>
      <c r="C363" s="3"/>
      <c r="D363" s="3"/>
      <c r="E363" s="4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4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</row>
    <row r="364" spans="1:43" ht="15.75" customHeight="1" x14ac:dyDescent="0.25">
      <c r="A364" s="3"/>
      <c r="B364" s="3"/>
      <c r="C364" s="3"/>
      <c r="D364" s="3"/>
      <c r="E364" s="4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4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</row>
    <row r="365" spans="1:43" ht="15.75" customHeight="1" x14ac:dyDescent="0.25">
      <c r="A365" s="3"/>
      <c r="B365" s="3"/>
      <c r="C365" s="3"/>
      <c r="D365" s="3"/>
      <c r="E365" s="4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4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</row>
    <row r="366" spans="1:43" ht="15.75" customHeight="1" x14ac:dyDescent="0.25">
      <c r="A366" s="3"/>
      <c r="B366" s="3"/>
      <c r="C366" s="3"/>
      <c r="D366" s="3"/>
      <c r="E366" s="4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4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</row>
    <row r="367" spans="1:43" ht="15.75" customHeight="1" x14ac:dyDescent="0.25">
      <c r="A367" s="3"/>
      <c r="B367" s="3"/>
      <c r="C367" s="3"/>
      <c r="D367" s="3"/>
      <c r="E367" s="4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4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</row>
    <row r="368" spans="1:43" ht="15.75" customHeight="1" x14ac:dyDescent="0.25">
      <c r="A368" s="3"/>
      <c r="B368" s="3"/>
      <c r="C368" s="3"/>
      <c r="D368" s="3"/>
      <c r="E368" s="4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4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</row>
    <row r="369" spans="1:43" ht="15.75" customHeight="1" x14ac:dyDescent="0.25">
      <c r="A369" s="3"/>
      <c r="B369" s="3"/>
      <c r="C369" s="3"/>
      <c r="D369" s="3"/>
      <c r="E369" s="4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4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</row>
    <row r="370" spans="1:43" ht="15.75" customHeight="1" x14ac:dyDescent="0.25">
      <c r="A370" s="3"/>
      <c r="B370" s="3"/>
      <c r="C370" s="3"/>
      <c r="D370" s="3"/>
      <c r="E370" s="4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4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</row>
    <row r="371" spans="1:43" ht="15.75" customHeight="1" x14ac:dyDescent="0.25">
      <c r="A371" s="3"/>
      <c r="B371" s="3"/>
      <c r="C371" s="3"/>
      <c r="D371" s="3"/>
      <c r="E371" s="4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4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</row>
    <row r="372" spans="1:43" ht="15.75" customHeight="1" x14ac:dyDescent="0.25">
      <c r="A372" s="3"/>
      <c r="B372" s="3"/>
      <c r="C372" s="3"/>
      <c r="D372" s="3"/>
      <c r="E372" s="4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4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</row>
    <row r="373" spans="1:43" ht="15.75" customHeight="1" x14ac:dyDescent="0.25">
      <c r="A373" s="3"/>
      <c r="B373" s="3"/>
      <c r="C373" s="3"/>
      <c r="D373" s="3"/>
      <c r="E373" s="4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4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</row>
    <row r="374" spans="1:43" ht="15.75" customHeight="1" x14ac:dyDescent="0.25">
      <c r="A374" s="3"/>
      <c r="B374" s="3"/>
      <c r="C374" s="3"/>
      <c r="D374" s="3"/>
      <c r="E374" s="4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4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</row>
    <row r="375" spans="1:43" ht="15.75" customHeight="1" x14ac:dyDescent="0.25">
      <c r="A375" s="3"/>
      <c r="B375" s="3"/>
      <c r="C375" s="3"/>
      <c r="D375" s="3"/>
      <c r="E375" s="4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4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</row>
    <row r="376" spans="1:43" ht="15.75" customHeight="1" x14ac:dyDescent="0.25">
      <c r="A376" s="3"/>
      <c r="B376" s="3"/>
      <c r="C376" s="3"/>
      <c r="D376" s="3"/>
      <c r="E376" s="4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4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</row>
    <row r="377" spans="1:43" ht="15.75" customHeight="1" x14ac:dyDescent="0.25">
      <c r="A377" s="3"/>
      <c r="B377" s="3"/>
      <c r="C377" s="3"/>
      <c r="D377" s="3"/>
      <c r="E377" s="4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4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</row>
    <row r="378" spans="1:43" ht="15.75" customHeight="1" x14ac:dyDescent="0.25">
      <c r="A378" s="3"/>
      <c r="B378" s="3"/>
      <c r="C378" s="3"/>
      <c r="D378" s="3"/>
      <c r="E378" s="4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4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</row>
    <row r="379" spans="1:43" ht="15.75" customHeight="1" x14ac:dyDescent="0.25">
      <c r="A379" s="3"/>
      <c r="B379" s="3"/>
      <c r="C379" s="3"/>
      <c r="D379" s="3"/>
      <c r="E379" s="4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4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</row>
    <row r="380" spans="1:43" ht="15.75" customHeight="1" x14ac:dyDescent="0.25">
      <c r="A380" s="3"/>
      <c r="B380" s="3"/>
      <c r="C380" s="3"/>
      <c r="D380" s="3"/>
      <c r="E380" s="4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4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</row>
    <row r="381" spans="1:43" ht="15.75" customHeight="1" x14ac:dyDescent="0.25">
      <c r="A381" s="3"/>
      <c r="B381" s="3"/>
      <c r="C381" s="3"/>
      <c r="D381" s="3"/>
      <c r="E381" s="4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4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</row>
    <row r="382" spans="1:43" ht="15.75" customHeight="1" x14ac:dyDescent="0.25">
      <c r="A382" s="3"/>
      <c r="B382" s="3"/>
      <c r="C382" s="3"/>
      <c r="D382" s="3"/>
      <c r="E382" s="4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4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</row>
    <row r="383" spans="1:43" ht="15.75" customHeight="1" x14ac:dyDescent="0.25">
      <c r="A383" s="3"/>
      <c r="B383" s="3"/>
      <c r="C383" s="3"/>
      <c r="D383" s="3"/>
      <c r="E383" s="4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4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</row>
    <row r="384" spans="1:43" ht="15.75" customHeight="1" x14ac:dyDescent="0.25">
      <c r="A384" s="3"/>
      <c r="B384" s="3"/>
      <c r="C384" s="3"/>
      <c r="D384" s="3"/>
      <c r="E384" s="4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4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</row>
    <row r="385" spans="1:43" ht="15.75" customHeight="1" x14ac:dyDescent="0.25">
      <c r="A385" s="3"/>
      <c r="B385" s="3"/>
      <c r="C385" s="3"/>
      <c r="D385" s="3"/>
      <c r="E385" s="4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4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</row>
    <row r="386" spans="1:43" ht="15.75" customHeight="1" x14ac:dyDescent="0.25">
      <c r="A386" s="3"/>
      <c r="B386" s="3"/>
      <c r="C386" s="3"/>
      <c r="D386" s="3"/>
      <c r="E386" s="4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4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</row>
    <row r="387" spans="1:43" ht="15.75" customHeight="1" x14ac:dyDescent="0.25">
      <c r="A387" s="3"/>
      <c r="B387" s="3"/>
      <c r="C387" s="3"/>
      <c r="D387" s="3"/>
      <c r="E387" s="4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4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</row>
    <row r="388" spans="1:43" ht="15.75" customHeight="1" x14ac:dyDescent="0.25">
      <c r="A388" s="3"/>
      <c r="B388" s="3"/>
      <c r="C388" s="3"/>
      <c r="D388" s="3"/>
      <c r="E388" s="4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4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</row>
    <row r="389" spans="1:43" ht="15.75" customHeight="1" x14ac:dyDescent="0.25">
      <c r="A389" s="3"/>
      <c r="B389" s="3"/>
      <c r="C389" s="3"/>
      <c r="D389" s="3"/>
      <c r="E389" s="4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4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</row>
    <row r="390" spans="1:43" ht="15.75" customHeight="1" x14ac:dyDescent="0.25">
      <c r="A390" s="3"/>
      <c r="B390" s="3"/>
      <c r="C390" s="3"/>
      <c r="D390" s="3"/>
      <c r="E390" s="4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4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</row>
    <row r="391" spans="1:43" ht="15.75" customHeight="1" x14ac:dyDescent="0.25">
      <c r="A391" s="3"/>
      <c r="B391" s="3"/>
      <c r="C391" s="3"/>
      <c r="D391" s="3"/>
      <c r="E391" s="4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4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</row>
    <row r="392" spans="1:43" ht="15.75" customHeight="1" x14ac:dyDescent="0.25">
      <c r="A392" s="3"/>
      <c r="B392" s="3"/>
      <c r="C392" s="3"/>
      <c r="D392" s="3"/>
      <c r="E392" s="4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4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</row>
    <row r="393" spans="1:43" ht="15.75" customHeight="1" x14ac:dyDescent="0.25">
      <c r="A393" s="3"/>
      <c r="B393" s="3"/>
      <c r="C393" s="3"/>
      <c r="D393" s="3"/>
      <c r="E393" s="4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4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</row>
    <row r="394" spans="1:43" ht="15.75" customHeight="1" x14ac:dyDescent="0.25">
      <c r="A394" s="3"/>
      <c r="B394" s="3"/>
      <c r="C394" s="3"/>
      <c r="D394" s="3"/>
      <c r="E394" s="4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4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</row>
    <row r="395" spans="1:43" ht="15.75" customHeight="1" x14ac:dyDescent="0.25">
      <c r="A395" s="3"/>
      <c r="B395" s="3"/>
      <c r="C395" s="3"/>
      <c r="D395" s="3"/>
      <c r="E395" s="4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4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</row>
    <row r="396" spans="1:43" ht="15.75" customHeight="1" x14ac:dyDescent="0.25">
      <c r="A396" s="3"/>
      <c r="B396" s="3"/>
      <c r="C396" s="3"/>
      <c r="D396" s="3"/>
      <c r="E396" s="4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4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</row>
    <row r="397" spans="1:43" ht="15.75" customHeight="1" x14ac:dyDescent="0.25">
      <c r="A397" s="3"/>
      <c r="B397" s="3"/>
      <c r="C397" s="3"/>
      <c r="D397" s="3"/>
      <c r="E397" s="4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4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</row>
    <row r="398" spans="1:43" ht="15.75" customHeight="1" x14ac:dyDescent="0.25">
      <c r="A398" s="3"/>
      <c r="B398" s="3"/>
      <c r="C398" s="3"/>
      <c r="D398" s="3"/>
      <c r="E398" s="4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4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</row>
    <row r="399" spans="1:43" ht="15.75" customHeight="1" x14ac:dyDescent="0.25">
      <c r="A399" s="3"/>
      <c r="B399" s="3"/>
      <c r="C399" s="3"/>
      <c r="D399" s="3"/>
      <c r="E399" s="4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4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</row>
    <row r="400" spans="1:43" ht="15.75" customHeight="1" x14ac:dyDescent="0.25">
      <c r="A400" s="3"/>
      <c r="B400" s="3"/>
      <c r="C400" s="3"/>
      <c r="D400" s="3"/>
      <c r="E400" s="4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4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</row>
    <row r="401" spans="1:43" ht="15.75" customHeight="1" x14ac:dyDescent="0.25">
      <c r="A401" s="3"/>
      <c r="B401" s="3"/>
      <c r="C401" s="3"/>
      <c r="D401" s="3"/>
      <c r="E401" s="4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4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</row>
    <row r="402" spans="1:43" ht="15.75" customHeight="1" x14ac:dyDescent="0.25">
      <c r="A402" s="3"/>
      <c r="B402" s="3"/>
      <c r="C402" s="3"/>
      <c r="D402" s="3"/>
      <c r="E402" s="4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4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</row>
    <row r="403" spans="1:43" ht="15.75" customHeight="1" x14ac:dyDescent="0.25">
      <c r="A403" s="3"/>
      <c r="B403" s="3"/>
      <c r="C403" s="3"/>
      <c r="D403" s="3"/>
      <c r="E403" s="4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4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</row>
    <row r="404" spans="1:43" ht="15.75" customHeight="1" x14ac:dyDescent="0.25">
      <c r="A404" s="3"/>
      <c r="B404" s="3"/>
      <c r="C404" s="3"/>
      <c r="D404" s="3"/>
      <c r="E404" s="4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4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</row>
    <row r="405" spans="1:43" ht="15.75" customHeight="1" x14ac:dyDescent="0.25">
      <c r="A405" s="3"/>
      <c r="B405" s="3"/>
      <c r="C405" s="3"/>
      <c r="D405" s="3"/>
      <c r="E405" s="4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4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</row>
    <row r="406" spans="1:43" ht="15.75" customHeight="1" x14ac:dyDescent="0.25">
      <c r="A406" s="3"/>
      <c r="B406" s="3"/>
      <c r="C406" s="3"/>
      <c r="D406" s="3"/>
      <c r="E406" s="4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4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</row>
    <row r="407" spans="1:43" ht="15.75" customHeight="1" x14ac:dyDescent="0.25">
      <c r="A407" s="3"/>
      <c r="B407" s="3"/>
      <c r="C407" s="3"/>
      <c r="D407" s="3"/>
      <c r="E407" s="4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4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</row>
    <row r="408" spans="1:43" ht="15.75" customHeight="1" x14ac:dyDescent="0.25">
      <c r="A408" s="3"/>
      <c r="B408" s="3"/>
      <c r="C408" s="3"/>
      <c r="D408" s="3"/>
      <c r="E408" s="4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4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</row>
    <row r="409" spans="1:43" ht="15.75" customHeight="1" x14ac:dyDescent="0.25">
      <c r="A409" s="3"/>
      <c r="B409" s="3"/>
      <c r="C409" s="3"/>
      <c r="D409" s="3"/>
      <c r="E409" s="4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4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</row>
    <row r="410" spans="1:43" ht="15.75" customHeight="1" x14ac:dyDescent="0.25">
      <c r="A410" s="3"/>
      <c r="B410" s="3"/>
      <c r="C410" s="3"/>
      <c r="D410" s="3"/>
      <c r="E410" s="4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4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</row>
    <row r="411" spans="1:43" ht="15.75" customHeight="1" x14ac:dyDescent="0.25">
      <c r="A411" s="3"/>
      <c r="B411" s="3"/>
      <c r="C411" s="3"/>
      <c r="D411" s="3"/>
      <c r="E411" s="4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4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</row>
    <row r="412" spans="1:43" ht="15.75" customHeight="1" x14ac:dyDescent="0.25">
      <c r="A412" s="3"/>
      <c r="B412" s="3"/>
      <c r="C412" s="3"/>
      <c r="D412" s="3"/>
      <c r="E412" s="4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4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</row>
    <row r="413" spans="1:43" ht="15.75" customHeight="1" x14ac:dyDescent="0.25">
      <c r="A413" s="3"/>
      <c r="B413" s="3"/>
      <c r="C413" s="3"/>
      <c r="D413" s="3"/>
      <c r="E413" s="4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4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</row>
    <row r="414" spans="1:43" ht="15.75" customHeight="1" x14ac:dyDescent="0.25">
      <c r="A414" s="3"/>
      <c r="B414" s="3"/>
      <c r="C414" s="3"/>
      <c r="D414" s="3"/>
      <c r="E414" s="4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4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</row>
    <row r="415" spans="1:43" ht="15.75" customHeight="1" x14ac:dyDescent="0.25">
      <c r="A415" s="3"/>
      <c r="B415" s="3"/>
      <c r="C415" s="3"/>
      <c r="D415" s="3"/>
      <c r="E415" s="4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4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</row>
    <row r="416" spans="1:43" ht="15.75" customHeight="1" x14ac:dyDescent="0.25">
      <c r="A416" s="3"/>
      <c r="B416" s="3"/>
      <c r="C416" s="3"/>
      <c r="D416" s="3"/>
      <c r="E416" s="4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4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</row>
    <row r="417" spans="1:43" ht="15.75" customHeight="1" x14ac:dyDescent="0.25">
      <c r="A417" s="3"/>
      <c r="B417" s="3"/>
      <c r="C417" s="3"/>
      <c r="D417" s="3"/>
      <c r="E417" s="4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4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</row>
    <row r="418" spans="1:43" ht="15.75" customHeight="1" x14ac:dyDescent="0.25">
      <c r="A418" s="3"/>
      <c r="B418" s="3"/>
      <c r="C418" s="3"/>
      <c r="D418" s="3"/>
      <c r="E418" s="4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4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</row>
    <row r="419" spans="1:43" ht="15.75" customHeight="1" x14ac:dyDescent="0.25">
      <c r="A419" s="3"/>
      <c r="B419" s="3"/>
      <c r="C419" s="3"/>
      <c r="D419" s="3"/>
      <c r="E419" s="4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4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</row>
    <row r="420" spans="1:43" ht="15.75" customHeight="1" x14ac:dyDescent="0.25">
      <c r="A420" s="3"/>
      <c r="B420" s="3"/>
      <c r="C420" s="3"/>
      <c r="D420" s="3"/>
      <c r="E420" s="4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4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</row>
    <row r="421" spans="1:43" ht="15.75" customHeight="1" x14ac:dyDescent="0.25">
      <c r="A421" s="3"/>
      <c r="B421" s="3"/>
      <c r="C421" s="3"/>
      <c r="D421" s="3"/>
      <c r="E421" s="4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4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</row>
    <row r="422" spans="1:43" ht="15.75" customHeight="1" x14ac:dyDescent="0.25">
      <c r="A422" s="3"/>
      <c r="B422" s="3"/>
      <c r="C422" s="3"/>
      <c r="D422" s="3"/>
      <c r="E422" s="4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4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</row>
    <row r="423" spans="1:43" ht="15.75" customHeight="1" x14ac:dyDescent="0.25">
      <c r="A423" s="3"/>
      <c r="B423" s="3"/>
      <c r="C423" s="3"/>
      <c r="D423" s="3"/>
      <c r="E423" s="4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4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</row>
    <row r="424" spans="1:43" ht="15.75" customHeight="1" x14ac:dyDescent="0.25">
      <c r="A424" s="3"/>
      <c r="B424" s="3"/>
      <c r="C424" s="3"/>
      <c r="D424" s="3"/>
      <c r="E424" s="4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4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</row>
    <row r="425" spans="1:43" ht="15.75" customHeight="1" x14ac:dyDescent="0.25">
      <c r="A425" s="3"/>
      <c r="B425" s="3"/>
      <c r="C425" s="3"/>
      <c r="D425" s="3"/>
      <c r="E425" s="4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4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</row>
    <row r="426" spans="1:43" ht="15.75" customHeight="1" x14ac:dyDescent="0.25">
      <c r="A426" s="3"/>
      <c r="B426" s="3"/>
      <c r="C426" s="3"/>
      <c r="D426" s="3"/>
      <c r="E426" s="4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4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</row>
    <row r="427" spans="1:43" ht="15.75" customHeight="1" x14ac:dyDescent="0.25">
      <c r="A427" s="3"/>
      <c r="B427" s="3"/>
      <c r="C427" s="3"/>
      <c r="D427" s="3"/>
      <c r="E427" s="4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4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</row>
    <row r="428" spans="1:43" ht="15.75" customHeight="1" x14ac:dyDescent="0.25">
      <c r="A428" s="3"/>
      <c r="B428" s="3"/>
      <c r="C428" s="3"/>
      <c r="D428" s="3"/>
      <c r="E428" s="4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4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</row>
    <row r="429" spans="1:43" ht="15.75" customHeight="1" x14ac:dyDescent="0.25">
      <c r="A429" s="3"/>
      <c r="B429" s="3"/>
      <c r="C429" s="3"/>
      <c r="D429" s="3"/>
      <c r="E429" s="4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4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</row>
    <row r="430" spans="1:43" ht="15.75" customHeight="1" x14ac:dyDescent="0.25">
      <c r="A430" s="3"/>
      <c r="B430" s="3"/>
      <c r="C430" s="3"/>
      <c r="D430" s="3"/>
      <c r="E430" s="4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4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</row>
    <row r="431" spans="1:43" ht="15.75" customHeight="1" x14ac:dyDescent="0.25">
      <c r="A431" s="3"/>
      <c r="B431" s="3"/>
      <c r="C431" s="3"/>
      <c r="D431" s="3"/>
      <c r="E431" s="4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4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</row>
    <row r="432" spans="1:43" ht="15.75" customHeight="1" x14ac:dyDescent="0.25">
      <c r="A432" s="3"/>
      <c r="B432" s="3"/>
      <c r="C432" s="3"/>
      <c r="D432" s="3"/>
      <c r="E432" s="4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4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</row>
    <row r="433" spans="1:43" ht="15.75" customHeight="1" x14ac:dyDescent="0.25">
      <c r="A433" s="3"/>
      <c r="B433" s="3"/>
      <c r="C433" s="3"/>
      <c r="D433" s="3"/>
      <c r="E433" s="4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4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</row>
    <row r="434" spans="1:43" ht="15.75" customHeight="1" x14ac:dyDescent="0.25">
      <c r="A434" s="3"/>
      <c r="B434" s="3"/>
      <c r="C434" s="3"/>
      <c r="D434" s="3"/>
      <c r="E434" s="4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4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</row>
    <row r="435" spans="1:43" ht="15.75" customHeight="1" x14ac:dyDescent="0.25">
      <c r="A435" s="3"/>
      <c r="B435" s="3"/>
      <c r="C435" s="3"/>
      <c r="D435" s="3"/>
      <c r="E435" s="4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4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</row>
    <row r="436" spans="1:43" ht="15.75" customHeight="1" x14ac:dyDescent="0.25">
      <c r="A436" s="3"/>
      <c r="B436" s="3"/>
      <c r="C436" s="3"/>
      <c r="D436" s="3"/>
      <c r="E436" s="4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4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</row>
    <row r="437" spans="1:43" ht="15.75" customHeight="1" x14ac:dyDescent="0.25">
      <c r="A437" s="3"/>
      <c r="B437" s="3"/>
      <c r="C437" s="3"/>
      <c r="D437" s="3"/>
      <c r="E437" s="4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4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</row>
    <row r="438" spans="1:43" ht="15.75" customHeight="1" x14ac:dyDescent="0.25">
      <c r="A438" s="3"/>
      <c r="B438" s="3"/>
      <c r="C438" s="3"/>
      <c r="D438" s="3"/>
      <c r="E438" s="4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4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</row>
    <row r="439" spans="1:43" ht="15.75" customHeight="1" x14ac:dyDescent="0.25">
      <c r="A439" s="3"/>
      <c r="B439" s="3"/>
      <c r="C439" s="3"/>
      <c r="D439" s="3"/>
      <c r="E439" s="4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4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</row>
    <row r="440" spans="1:43" ht="15.75" customHeight="1" x14ac:dyDescent="0.25">
      <c r="A440" s="3"/>
      <c r="B440" s="3"/>
      <c r="C440" s="3"/>
      <c r="D440" s="3"/>
      <c r="E440" s="4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4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</row>
    <row r="441" spans="1:43" ht="15.75" customHeight="1" x14ac:dyDescent="0.25">
      <c r="A441" s="3"/>
      <c r="B441" s="3"/>
      <c r="C441" s="3"/>
      <c r="D441" s="3"/>
      <c r="E441" s="4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4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</row>
    <row r="442" spans="1:43" ht="15.75" customHeight="1" x14ac:dyDescent="0.25">
      <c r="A442" s="3"/>
      <c r="B442" s="3"/>
      <c r="C442" s="3"/>
      <c r="D442" s="3"/>
      <c r="E442" s="4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4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</row>
    <row r="443" spans="1:43" ht="15.75" customHeight="1" x14ac:dyDescent="0.25">
      <c r="A443" s="3"/>
      <c r="B443" s="3"/>
      <c r="C443" s="3"/>
      <c r="D443" s="3"/>
      <c r="E443" s="4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4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</row>
    <row r="444" spans="1:43" ht="15.75" customHeight="1" x14ac:dyDescent="0.25">
      <c r="A444" s="3"/>
      <c r="B444" s="3"/>
      <c r="C444" s="3"/>
      <c r="D444" s="3"/>
      <c r="E444" s="4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4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</row>
    <row r="445" spans="1:43" ht="15.75" customHeight="1" x14ac:dyDescent="0.25">
      <c r="A445" s="3"/>
      <c r="B445" s="3"/>
      <c r="C445" s="3"/>
      <c r="D445" s="3"/>
      <c r="E445" s="4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4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</row>
    <row r="446" spans="1:43" ht="15.75" customHeight="1" x14ac:dyDescent="0.25">
      <c r="A446" s="3"/>
      <c r="B446" s="3"/>
      <c r="C446" s="3"/>
      <c r="D446" s="3"/>
      <c r="E446" s="4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4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</row>
    <row r="447" spans="1:43" ht="15.75" customHeight="1" x14ac:dyDescent="0.25">
      <c r="A447" s="3"/>
      <c r="B447" s="3"/>
      <c r="C447" s="3"/>
      <c r="D447" s="3"/>
      <c r="E447" s="4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4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</row>
    <row r="448" spans="1:43" ht="15.75" customHeight="1" x14ac:dyDescent="0.25">
      <c r="A448" s="3"/>
      <c r="B448" s="3"/>
      <c r="C448" s="3"/>
      <c r="D448" s="3"/>
      <c r="E448" s="4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4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</row>
    <row r="449" spans="1:43" ht="15.75" customHeight="1" x14ac:dyDescent="0.25">
      <c r="A449" s="3"/>
      <c r="B449" s="3"/>
      <c r="C449" s="3"/>
      <c r="D449" s="3"/>
      <c r="E449" s="4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4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</row>
    <row r="450" spans="1:43" ht="15.75" customHeight="1" x14ac:dyDescent="0.25">
      <c r="A450" s="3"/>
      <c r="B450" s="3"/>
      <c r="C450" s="3"/>
      <c r="D450" s="3"/>
      <c r="E450" s="4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4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</row>
    <row r="451" spans="1:43" ht="15.75" customHeight="1" x14ac:dyDescent="0.25">
      <c r="A451" s="3"/>
      <c r="B451" s="3"/>
      <c r="C451" s="3"/>
      <c r="D451" s="3"/>
      <c r="E451" s="4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4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</row>
    <row r="452" spans="1:43" ht="15.75" customHeight="1" x14ac:dyDescent="0.25">
      <c r="A452" s="3"/>
      <c r="B452" s="3"/>
      <c r="C452" s="3"/>
      <c r="D452" s="3"/>
      <c r="E452" s="4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4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</row>
    <row r="453" spans="1:43" ht="15.75" customHeight="1" x14ac:dyDescent="0.25">
      <c r="A453" s="3"/>
      <c r="B453" s="3"/>
      <c r="C453" s="3"/>
      <c r="D453" s="3"/>
      <c r="E453" s="4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4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</row>
    <row r="454" spans="1:43" ht="15.75" customHeight="1" x14ac:dyDescent="0.25">
      <c r="A454" s="3"/>
      <c r="B454" s="3"/>
      <c r="C454" s="3"/>
      <c r="D454" s="3"/>
      <c r="E454" s="4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4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</row>
    <row r="455" spans="1:43" ht="15.75" customHeight="1" x14ac:dyDescent="0.25">
      <c r="A455" s="3"/>
      <c r="B455" s="3"/>
      <c r="C455" s="3"/>
      <c r="D455" s="3"/>
      <c r="E455" s="4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4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</row>
    <row r="456" spans="1:43" ht="15.75" customHeight="1" x14ac:dyDescent="0.25">
      <c r="A456" s="3"/>
      <c r="B456" s="3"/>
      <c r="C456" s="3"/>
      <c r="D456" s="3"/>
      <c r="E456" s="4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4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</row>
    <row r="457" spans="1:43" ht="15.75" customHeight="1" x14ac:dyDescent="0.25">
      <c r="A457" s="3"/>
      <c r="B457" s="3"/>
      <c r="C457" s="3"/>
      <c r="D457" s="3"/>
      <c r="E457" s="4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4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</row>
    <row r="458" spans="1:43" ht="15.75" customHeight="1" x14ac:dyDescent="0.25">
      <c r="A458" s="3"/>
      <c r="B458" s="3"/>
      <c r="C458" s="3"/>
      <c r="D458" s="3"/>
      <c r="E458" s="4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4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</row>
    <row r="459" spans="1:43" ht="15.75" customHeight="1" x14ac:dyDescent="0.25">
      <c r="A459" s="3"/>
      <c r="B459" s="3"/>
      <c r="C459" s="3"/>
      <c r="D459" s="3"/>
      <c r="E459" s="4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4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</row>
    <row r="460" spans="1:43" ht="15.75" customHeight="1" x14ac:dyDescent="0.25">
      <c r="A460" s="3"/>
      <c r="B460" s="3"/>
      <c r="C460" s="3"/>
      <c r="D460" s="3"/>
      <c r="E460" s="4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4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</row>
    <row r="461" spans="1:43" ht="15.75" customHeight="1" x14ac:dyDescent="0.25">
      <c r="A461" s="3"/>
      <c r="B461" s="3"/>
      <c r="C461" s="3"/>
      <c r="D461" s="3"/>
      <c r="E461" s="4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4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</row>
    <row r="462" spans="1:43" ht="15.75" customHeight="1" x14ac:dyDescent="0.25">
      <c r="A462" s="3"/>
      <c r="B462" s="3"/>
      <c r="C462" s="3"/>
      <c r="D462" s="3"/>
      <c r="E462" s="4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4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</row>
    <row r="463" spans="1:43" ht="15.75" customHeight="1" x14ac:dyDescent="0.25">
      <c r="A463" s="3"/>
      <c r="B463" s="3"/>
      <c r="C463" s="3"/>
      <c r="D463" s="3"/>
      <c r="E463" s="4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4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</row>
    <row r="464" spans="1:43" ht="15.75" customHeight="1" x14ac:dyDescent="0.25">
      <c r="A464" s="3"/>
      <c r="B464" s="3"/>
      <c r="C464" s="3"/>
      <c r="D464" s="3"/>
      <c r="E464" s="4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4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</row>
    <row r="465" spans="1:43" ht="15.75" customHeight="1" x14ac:dyDescent="0.25">
      <c r="A465" s="3"/>
      <c r="B465" s="3"/>
      <c r="C465" s="3"/>
      <c r="D465" s="3"/>
      <c r="E465" s="4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4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</row>
    <row r="466" spans="1:43" ht="15.75" customHeight="1" x14ac:dyDescent="0.25">
      <c r="A466" s="3"/>
      <c r="B466" s="3"/>
      <c r="C466" s="3"/>
      <c r="D466" s="3"/>
      <c r="E466" s="4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4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</row>
    <row r="467" spans="1:43" ht="15.75" customHeight="1" x14ac:dyDescent="0.25">
      <c r="A467" s="3"/>
      <c r="B467" s="3"/>
      <c r="C467" s="3"/>
      <c r="D467" s="3"/>
      <c r="E467" s="4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4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</row>
    <row r="468" spans="1:43" ht="15.75" customHeight="1" x14ac:dyDescent="0.25">
      <c r="A468" s="3"/>
      <c r="B468" s="3"/>
      <c r="C468" s="3"/>
      <c r="D468" s="3"/>
      <c r="E468" s="4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4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</row>
    <row r="469" spans="1:43" ht="15.75" customHeight="1" x14ac:dyDescent="0.25">
      <c r="A469" s="3"/>
      <c r="B469" s="3"/>
      <c r="C469" s="3"/>
      <c r="D469" s="3"/>
      <c r="E469" s="4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4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</row>
    <row r="470" spans="1:43" ht="15.75" customHeight="1" x14ac:dyDescent="0.25">
      <c r="A470" s="3"/>
      <c r="B470" s="3"/>
      <c r="C470" s="3"/>
      <c r="D470" s="3"/>
      <c r="E470" s="4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4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</row>
    <row r="471" spans="1:43" ht="15.75" customHeight="1" x14ac:dyDescent="0.25">
      <c r="A471" s="3"/>
      <c r="B471" s="3"/>
      <c r="C471" s="3"/>
      <c r="D471" s="3"/>
      <c r="E471" s="4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4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</row>
    <row r="472" spans="1:43" ht="15.75" customHeight="1" x14ac:dyDescent="0.25">
      <c r="A472" s="3"/>
      <c r="B472" s="3"/>
      <c r="C472" s="3"/>
      <c r="D472" s="3"/>
      <c r="E472" s="4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4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</row>
    <row r="473" spans="1:43" ht="15.75" customHeight="1" x14ac:dyDescent="0.25">
      <c r="A473" s="3"/>
      <c r="B473" s="3"/>
      <c r="C473" s="3"/>
      <c r="D473" s="3"/>
      <c r="E473" s="4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4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</row>
    <row r="474" spans="1:43" ht="15.75" customHeight="1" x14ac:dyDescent="0.25">
      <c r="A474" s="3"/>
      <c r="B474" s="3"/>
      <c r="C474" s="3"/>
      <c r="D474" s="3"/>
      <c r="E474" s="4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4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</row>
    <row r="475" spans="1:43" ht="15.75" customHeight="1" x14ac:dyDescent="0.25">
      <c r="A475" s="3"/>
      <c r="B475" s="3"/>
      <c r="C475" s="3"/>
      <c r="D475" s="3"/>
      <c r="E475" s="4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4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</row>
    <row r="476" spans="1:43" ht="15.75" customHeight="1" x14ac:dyDescent="0.25">
      <c r="A476" s="3"/>
      <c r="B476" s="3"/>
      <c r="C476" s="3"/>
      <c r="D476" s="3"/>
      <c r="E476" s="4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4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</row>
    <row r="477" spans="1:43" ht="15.75" customHeight="1" x14ac:dyDescent="0.25">
      <c r="A477" s="3"/>
      <c r="B477" s="3"/>
      <c r="C477" s="3"/>
      <c r="D477" s="3"/>
      <c r="E477" s="4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4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</row>
    <row r="478" spans="1:43" ht="15.75" customHeight="1" x14ac:dyDescent="0.25">
      <c r="A478" s="3"/>
      <c r="B478" s="3"/>
      <c r="C478" s="3"/>
      <c r="D478" s="3"/>
      <c r="E478" s="4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4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</row>
    <row r="479" spans="1:43" ht="15.75" customHeight="1" x14ac:dyDescent="0.25">
      <c r="A479" s="3"/>
      <c r="B479" s="3"/>
      <c r="C479" s="3"/>
      <c r="D479" s="3"/>
      <c r="E479" s="4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4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</row>
    <row r="480" spans="1:43" ht="15.75" customHeight="1" x14ac:dyDescent="0.25">
      <c r="A480" s="3"/>
      <c r="B480" s="3"/>
      <c r="C480" s="3"/>
      <c r="D480" s="3"/>
      <c r="E480" s="4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4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</row>
    <row r="481" spans="1:43" ht="15.75" customHeight="1" x14ac:dyDescent="0.25">
      <c r="A481" s="3"/>
      <c r="B481" s="3"/>
      <c r="C481" s="3"/>
      <c r="D481" s="3"/>
      <c r="E481" s="4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4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</row>
    <row r="482" spans="1:43" ht="15.75" customHeight="1" x14ac:dyDescent="0.25">
      <c r="A482" s="3"/>
      <c r="B482" s="3"/>
      <c r="C482" s="3"/>
      <c r="D482" s="3"/>
      <c r="E482" s="4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4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</row>
    <row r="483" spans="1:43" ht="15.75" customHeight="1" x14ac:dyDescent="0.25">
      <c r="A483" s="3"/>
      <c r="B483" s="3"/>
      <c r="C483" s="3"/>
      <c r="D483" s="3"/>
      <c r="E483" s="4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4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</row>
    <row r="484" spans="1:43" ht="15.75" customHeight="1" x14ac:dyDescent="0.25">
      <c r="A484" s="3"/>
      <c r="B484" s="3"/>
      <c r="C484" s="3"/>
      <c r="D484" s="3"/>
      <c r="E484" s="4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4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</row>
    <row r="485" spans="1:43" ht="15.75" customHeight="1" x14ac:dyDescent="0.25">
      <c r="A485" s="3"/>
      <c r="B485" s="3"/>
      <c r="C485" s="3"/>
      <c r="D485" s="3"/>
      <c r="E485" s="4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4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</row>
    <row r="486" spans="1:43" ht="15.75" customHeight="1" x14ac:dyDescent="0.25">
      <c r="A486" s="3"/>
      <c r="B486" s="3"/>
      <c r="C486" s="3"/>
      <c r="D486" s="3"/>
      <c r="E486" s="4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4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</row>
    <row r="487" spans="1:43" ht="15.75" customHeight="1" x14ac:dyDescent="0.25">
      <c r="A487" s="3"/>
      <c r="B487" s="3"/>
      <c r="C487" s="3"/>
      <c r="D487" s="3"/>
      <c r="E487" s="4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4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</row>
    <row r="488" spans="1:43" ht="15.75" customHeight="1" x14ac:dyDescent="0.25">
      <c r="A488" s="3"/>
      <c r="B488" s="3"/>
      <c r="C488" s="3"/>
      <c r="D488" s="3"/>
      <c r="E488" s="4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4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</row>
    <row r="489" spans="1:43" ht="15.75" customHeight="1" x14ac:dyDescent="0.25">
      <c r="A489" s="3"/>
      <c r="B489" s="3"/>
      <c r="C489" s="3"/>
      <c r="D489" s="3"/>
      <c r="E489" s="4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4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</row>
    <row r="490" spans="1:43" ht="15.75" customHeight="1" x14ac:dyDescent="0.25">
      <c r="A490" s="3"/>
      <c r="B490" s="3"/>
      <c r="C490" s="3"/>
      <c r="D490" s="3"/>
      <c r="E490" s="4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4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</row>
    <row r="491" spans="1:43" ht="15.75" customHeight="1" x14ac:dyDescent="0.25">
      <c r="A491" s="3"/>
      <c r="B491" s="3"/>
      <c r="C491" s="3"/>
      <c r="D491" s="3"/>
      <c r="E491" s="4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4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</row>
    <row r="492" spans="1:43" ht="15.75" customHeight="1" x14ac:dyDescent="0.25">
      <c r="A492" s="3"/>
      <c r="B492" s="3"/>
      <c r="C492" s="3"/>
      <c r="D492" s="3"/>
      <c r="E492" s="4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4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</row>
    <row r="493" spans="1:43" ht="15.75" customHeight="1" x14ac:dyDescent="0.25">
      <c r="A493" s="3"/>
      <c r="B493" s="3"/>
      <c r="C493" s="3"/>
      <c r="D493" s="3"/>
      <c r="E493" s="4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4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</row>
    <row r="494" spans="1:43" ht="15.75" customHeight="1" x14ac:dyDescent="0.25">
      <c r="A494" s="3"/>
      <c r="B494" s="3"/>
      <c r="C494" s="3"/>
      <c r="D494" s="3"/>
      <c r="E494" s="4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4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</row>
    <row r="495" spans="1:43" ht="15.75" customHeight="1" x14ac:dyDescent="0.25">
      <c r="A495" s="3"/>
      <c r="B495" s="3"/>
      <c r="C495" s="3"/>
      <c r="D495" s="3"/>
      <c r="E495" s="4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4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</row>
    <row r="496" spans="1:43" ht="15.75" customHeight="1" x14ac:dyDescent="0.25">
      <c r="A496" s="3"/>
      <c r="B496" s="3"/>
      <c r="C496" s="3"/>
      <c r="D496" s="3"/>
      <c r="E496" s="4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4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</row>
    <row r="497" spans="1:43" ht="15.75" customHeight="1" x14ac:dyDescent="0.25">
      <c r="A497" s="3"/>
      <c r="B497" s="3"/>
      <c r="C497" s="3"/>
      <c r="D497" s="3"/>
      <c r="E497" s="4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4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</row>
    <row r="498" spans="1:43" ht="15.75" customHeight="1" x14ac:dyDescent="0.25">
      <c r="A498" s="3"/>
      <c r="B498" s="3"/>
      <c r="C498" s="3"/>
      <c r="D498" s="3"/>
      <c r="E498" s="4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4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</row>
    <row r="499" spans="1:43" ht="15.75" customHeight="1" x14ac:dyDescent="0.25">
      <c r="A499" s="3"/>
      <c r="B499" s="3"/>
      <c r="C499" s="3"/>
      <c r="D499" s="3"/>
      <c r="E499" s="4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4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</row>
    <row r="500" spans="1:43" ht="15.75" customHeight="1" x14ac:dyDescent="0.25">
      <c r="A500" s="3"/>
      <c r="B500" s="3"/>
      <c r="C500" s="3"/>
      <c r="D500" s="3"/>
      <c r="E500" s="4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4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</row>
    <row r="501" spans="1:43" ht="15.75" customHeight="1" x14ac:dyDescent="0.25">
      <c r="A501" s="3"/>
      <c r="B501" s="3"/>
      <c r="C501" s="3"/>
      <c r="D501" s="3"/>
      <c r="E501" s="4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4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</row>
    <row r="502" spans="1:43" ht="15.75" customHeight="1" x14ac:dyDescent="0.25">
      <c r="A502" s="3"/>
      <c r="B502" s="3"/>
      <c r="C502" s="3"/>
      <c r="D502" s="3"/>
      <c r="E502" s="4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4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</row>
    <row r="503" spans="1:43" ht="15.75" customHeight="1" x14ac:dyDescent="0.25">
      <c r="A503" s="3"/>
      <c r="B503" s="3"/>
      <c r="C503" s="3"/>
      <c r="D503" s="3"/>
      <c r="E503" s="4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4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</row>
    <row r="504" spans="1:43" ht="15.75" customHeight="1" x14ac:dyDescent="0.25">
      <c r="A504" s="3"/>
      <c r="B504" s="3"/>
      <c r="C504" s="3"/>
      <c r="D504" s="3"/>
      <c r="E504" s="4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4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</row>
    <row r="505" spans="1:43" ht="15.75" customHeight="1" x14ac:dyDescent="0.25">
      <c r="A505" s="3"/>
      <c r="B505" s="3"/>
      <c r="C505" s="3"/>
      <c r="D505" s="3"/>
      <c r="E505" s="4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4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</row>
    <row r="506" spans="1:43" ht="15.75" customHeight="1" x14ac:dyDescent="0.25">
      <c r="A506" s="3"/>
      <c r="B506" s="3"/>
      <c r="C506" s="3"/>
      <c r="D506" s="3"/>
      <c r="E506" s="4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4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</row>
    <row r="507" spans="1:43" ht="15.75" customHeight="1" x14ac:dyDescent="0.25">
      <c r="A507" s="3"/>
      <c r="B507" s="3"/>
      <c r="C507" s="3"/>
      <c r="D507" s="3"/>
      <c r="E507" s="4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4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</row>
    <row r="508" spans="1:43" ht="15.75" customHeight="1" x14ac:dyDescent="0.25">
      <c r="A508" s="3"/>
      <c r="B508" s="3"/>
      <c r="C508" s="3"/>
      <c r="D508" s="3"/>
      <c r="E508" s="4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4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</row>
    <row r="509" spans="1:43" ht="15.75" customHeight="1" x14ac:dyDescent="0.25">
      <c r="A509" s="3"/>
      <c r="B509" s="3"/>
      <c r="C509" s="3"/>
      <c r="D509" s="3"/>
      <c r="E509" s="4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4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</row>
    <row r="510" spans="1:43" ht="15.75" customHeight="1" x14ac:dyDescent="0.25">
      <c r="A510" s="3"/>
      <c r="B510" s="3"/>
      <c r="C510" s="3"/>
      <c r="D510" s="3"/>
      <c r="E510" s="4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4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</row>
    <row r="511" spans="1:43" ht="15.75" customHeight="1" x14ac:dyDescent="0.25">
      <c r="A511" s="3"/>
      <c r="B511" s="3"/>
      <c r="C511" s="3"/>
      <c r="D511" s="3"/>
      <c r="E511" s="4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4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</row>
    <row r="512" spans="1:43" ht="15.75" customHeight="1" x14ac:dyDescent="0.25">
      <c r="A512" s="3"/>
      <c r="B512" s="3"/>
      <c r="C512" s="3"/>
      <c r="D512" s="3"/>
      <c r="E512" s="4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4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</row>
    <row r="513" spans="1:43" ht="15.75" customHeight="1" x14ac:dyDescent="0.25">
      <c r="A513" s="3"/>
      <c r="B513" s="3"/>
      <c r="C513" s="3"/>
      <c r="D513" s="3"/>
      <c r="E513" s="4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4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</row>
    <row r="514" spans="1:43" ht="15.75" customHeight="1" x14ac:dyDescent="0.25">
      <c r="A514" s="3"/>
      <c r="B514" s="3"/>
      <c r="C514" s="3"/>
      <c r="D514" s="3"/>
      <c r="E514" s="4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4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</row>
    <row r="515" spans="1:43" ht="15.75" customHeight="1" x14ac:dyDescent="0.25">
      <c r="A515" s="3"/>
      <c r="B515" s="3"/>
      <c r="C515" s="3"/>
      <c r="D515" s="3"/>
      <c r="E515" s="4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4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</row>
    <row r="516" spans="1:43" ht="15.75" customHeight="1" x14ac:dyDescent="0.25">
      <c r="A516" s="3"/>
      <c r="B516" s="3"/>
      <c r="C516" s="3"/>
      <c r="D516" s="3"/>
      <c r="E516" s="4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4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</row>
    <row r="517" spans="1:43" ht="15.75" customHeight="1" x14ac:dyDescent="0.25">
      <c r="A517" s="3"/>
      <c r="B517" s="3"/>
      <c r="C517" s="3"/>
      <c r="D517" s="3"/>
      <c r="E517" s="4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4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</row>
    <row r="518" spans="1:43" ht="15.75" customHeight="1" x14ac:dyDescent="0.25">
      <c r="A518" s="3"/>
      <c r="B518" s="3"/>
      <c r="C518" s="3"/>
      <c r="D518" s="3"/>
      <c r="E518" s="4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4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</row>
    <row r="519" spans="1:43" ht="15.75" customHeight="1" x14ac:dyDescent="0.25">
      <c r="A519" s="3"/>
      <c r="B519" s="3"/>
      <c r="C519" s="3"/>
      <c r="D519" s="3"/>
      <c r="E519" s="4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4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</row>
    <row r="520" spans="1:43" ht="15.75" customHeight="1" x14ac:dyDescent="0.25">
      <c r="A520" s="3"/>
      <c r="B520" s="3"/>
      <c r="C520" s="3"/>
      <c r="D520" s="3"/>
      <c r="E520" s="4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4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</row>
    <row r="521" spans="1:43" ht="15.75" customHeight="1" x14ac:dyDescent="0.25">
      <c r="A521" s="3"/>
      <c r="B521" s="3"/>
      <c r="C521" s="3"/>
      <c r="D521" s="3"/>
      <c r="E521" s="4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4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</row>
    <row r="522" spans="1:43" ht="15.75" customHeight="1" x14ac:dyDescent="0.25">
      <c r="A522" s="3"/>
      <c r="B522" s="3"/>
      <c r="C522" s="3"/>
      <c r="D522" s="3"/>
      <c r="E522" s="4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4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</row>
    <row r="523" spans="1:43" ht="15.75" customHeight="1" x14ac:dyDescent="0.25">
      <c r="A523" s="3"/>
      <c r="B523" s="3"/>
      <c r="C523" s="3"/>
      <c r="D523" s="3"/>
      <c r="E523" s="4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4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</row>
    <row r="524" spans="1:43" ht="15.75" customHeight="1" x14ac:dyDescent="0.25">
      <c r="A524" s="3"/>
      <c r="B524" s="3"/>
      <c r="C524" s="3"/>
      <c r="D524" s="3"/>
      <c r="E524" s="4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4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</row>
    <row r="525" spans="1:43" ht="15.75" customHeight="1" x14ac:dyDescent="0.25">
      <c r="A525" s="3"/>
      <c r="B525" s="3"/>
      <c r="C525" s="3"/>
      <c r="D525" s="3"/>
      <c r="E525" s="4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4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</row>
    <row r="526" spans="1:43" ht="15.75" customHeight="1" x14ac:dyDescent="0.25">
      <c r="A526" s="3"/>
      <c r="B526" s="3"/>
      <c r="C526" s="3"/>
      <c r="D526" s="3"/>
      <c r="E526" s="4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4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</row>
    <row r="527" spans="1:43" ht="15.75" customHeight="1" x14ac:dyDescent="0.25">
      <c r="A527" s="3"/>
      <c r="B527" s="3"/>
      <c r="C527" s="3"/>
      <c r="D527" s="3"/>
      <c r="E527" s="4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4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</row>
    <row r="528" spans="1:43" ht="15.75" customHeight="1" x14ac:dyDescent="0.25">
      <c r="A528" s="3"/>
      <c r="B528" s="3"/>
      <c r="C528" s="3"/>
      <c r="D528" s="3"/>
      <c r="E528" s="4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4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</row>
    <row r="529" spans="1:43" ht="15.75" customHeight="1" x14ac:dyDescent="0.25">
      <c r="A529" s="3"/>
      <c r="B529" s="3"/>
      <c r="C529" s="3"/>
      <c r="D529" s="3"/>
      <c r="E529" s="4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4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</row>
    <row r="530" spans="1:43" ht="15.75" customHeight="1" x14ac:dyDescent="0.25">
      <c r="A530" s="3"/>
      <c r="B530" s="3"/>
      <c r="C530" s="3"/>
      <c r="D530" s="3"/>
      <c r="E530" s="4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4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</row>
    <row r="531" spans="1:43" ht="15.75" customHeight="1" x14ac:dyDescent="0.25">
      <c r="A531" s="3"/>
      <c r="B531" s="3"/>
      <c r="C531" s="3"/>
      <c r="D531" s="3"/>
      <c r="E531" s="4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4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</row>
    <row r="532" spans="1:43" ht="15.75" customHeight="1" x14ac:dyDescent="0.25">
      <c r="A532" s="3"/>
      <c r="B532" s="3"/>
      <c r="C532" s="3"/>
      <c r="D532" s="3"/>
      <c r="E532" s="4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4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</row>
    <row r="533" spans="1:43" ht="15.75" customHeight="1" x14ac:dyDescent="0.25">
      <c r="A533" s="3"/>
      <c r="B533" s="3"/>
      <c r="C533" s="3"/>
      <c r="D533" s="3"/>
      <c r="E533" s="4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4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</row>
    <row r="534" spans="1:43" ht="15.75" customHeight="1" x14ac:dyDescent="0.25">
      <c r="A534" s="3"/>
      <c r="B534" s="3"/>
      <c r="C534" s="3"/>
      <c r="D534" s="3"/>
      <c r="E534" s="4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4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</row>
    <row r="535" spans="1:43" ht="15.75" customHeight="1" x14ac:dyDescent="0.25">
      <c r="A535" s="3"/>
      <c r="B535" s="3"/>
      <c r="C535" s="3"/>
      <c r="D535" s="3"/>
      <c r="E535" s="4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4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</row>
    <row r="536" spans="1:43" ht="15.75" customHeight="1" x14ac:dyDescent="0.25">
      <c r="A536" s="3"/>
      <c r="B536" s="3"/>
      <c r="C536" s="3"/>
      <c r="D536" s="3"/>
      <c r="E536" s="4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4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</row>
    <row r="537" spans="1:43" ht="15.75" customHeight="1" x14ac:dyDescent="0.25">
      <c r="A537" s="3"/>
      <c r="B537" s="3"/>
      <c r="C537" s="3"/>
      <c r="D537" s="3"/>
      <c r="E537" s="4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4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</row>
    <row r="538" spans="1:43" ht="15.75" customHeight="1" x14ac:dyDescent="0.25">
      <c r="A538" s="3"/>
      <c r="B538" s="3"/>
      <c r="C538" s="3"/>
      <c r="D538" s="3"/>
      <c r="E538" s="4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4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</row>
    <row r="539" spans="1:43" ht="15.75" customHeight="1" x14ac:dyDescent="0.25">
      <c r="A539" s="3"/>
      <c r="B539" s="3"/>
      <c r="C539" s="3"/>
      <c r="D539" s="3"/>
      <c r="E539" s="4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4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</row>
    <row r="540" spans="1:43" ht="15.75" customHeight="1" x14ac:dyDescent="0.25">
      <c r="A540" s="3"/>
      <c r="B540" s="3"/>
      <c r="C540" s="3"/>
      <c r="D540" s="3"/>
      <c r="E540" s="4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4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</row>
    <row r="541" spans="1:43" ht="15.75" customHeight="1" x14ac:dyDescent="0.25">
      <c r="A541" s="3"/>
      <c r="B541" s="3"/>
      <c r="C541" s="3"/>
      <c r="D541" s="3"/>
      <c r="E541" s="4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4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</row>
    <row r="542" spans="1:43" ht="15.75" customHeight="1" x14ac:dyDescent="0.25">
      <c r="A542" s="3"/>
      <c r="B542" s="3"/>
      <c r="C542" s="3"/>
      <c r="D542" s="3"/>
      <c r="E542" s="4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4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</row>
    <row r="543" spans="1:43" ht="15.75" customHeight="1" x14ac:dyDescent="0.25">
      <c r="A543" s="3"/>
      <c r="B543" s="3"/>
      <c r="C543" s="3"/>
      <c r="D543" s="3"/>
      <c r="E543" s="4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4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</row>
    <row r="544" spans="1:43" ht="15.75" customHeight="1" x14ac:dyDescent="0.25">
      <c r="A544" s="3"/>
      <c r="B544" s="3"/>
      <c r="C544" s="3"/>
      <c r="D544" s="3"/>
      <c r="E544" s="4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4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</row>
    <row r="545" spans="1:43" ht="15.75" customHeight="1" x14ac:dyDescent="0.25">
      <c r="A545" s="3"/>
      <c r="B545" s="3"/>
      <c r="C545" s="3"/>
      <c r="D545" s="3"/>
      <c r="E545" s="4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4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</row>
    <row r="546" spans="1:43" ht="15.75" customHeight="1" x14ac:dyDescent="0.25">
      <c r="A546" s="3"/>
      <c r="B546" s="3"/>
      <c r="C546" s="3"/>
      <c r="D546" s="3"/>
      <c r="E546" s="4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4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</row>
    <row r="547" spans="1:43" ht="15.75" customHeight="1" x14ac:dyDescent="0.25">
      <c r="A547" s="3"/>
      <c r="B547" s="3"/>
      <c r="C547" s="3"/>
      <c r="D547" s="3"/>
      <c r="E547" s="4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4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</row>
    <row r="548" spans="1:43" ht="15.75" customHeight="1" x14ac:dyDescent="0.25">
      <c r="A548" s="3"/>
      <c r="B548" s="3"/>
      <c r="C548" s="3"/>
      <c r="D548" s="3"/>
      <c r="E548" s="4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4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</row>
    <row r="549" spans="1:43" ht="15.75" customHeight="1" x14ac:dyDescent="0.25">
      <c r="A549" s="3"/>
      <c r="B549" s="3"/>
      <c r="C549" s="3"/>
      <c r="D549" s="3"/>
      <c r="E549" s="4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4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</row>
    <row r="550" spans="1:43" ht="15.75" customHeight="1" x14ac:dyDescent="0.25">
      <c r="A550" s="3"/>
      <c r="B550" s="3"/>
      <c r="C550" s="3"/>
      <c r="D550" s="3"/>
      <c r="E550" s="4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4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</row>
    <row r="551" spans="1:43" ht="15.75" customHeight="1" x14ac:dyDescent="0.25">
      <c r="A551" s="3"/>
      <c r="B551" s="3"/>
      <c r="C551" s="3"/>
      <c r="D551" s="3"/>
      <c r="E551" s="4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4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</row>
    <row r="552" spans="1:43" ht="15.75" customHeight="1" x14ac:dyDescent="0.25">
      <c r="A552" s="3"/>
      <c r="B552" s="3"/>
      <c r="C552" s="3"/>
      <c r="D552" s="3"/>
      <c r="E552" s="4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4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</row>
    <row r="553" spans="1:43" ht="15.75" customHeight="1" x14ac:dyDescent="0.25">
      <c r="A553" s="3"/>
      <c r="B553" s="3"/>
      <c r="C553" s="3"/>
      <c r="D553" s="3"/>
      <c r="E553" s="4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4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</row>
    <row r="554" spans="1:43" ht="15.75" customHeight="1" x14ac:dyDescent="0.25">
      <c r="A554" s="3"/>
      <c r="B554" s="3"/>
      <c r="C554" s="3"/>
      <c r="D554" s="3"/>
      <c r="E554" s="4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4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</row>
    <row r="555" spans="1:43" ht="15.75" customHeight="1" x14ac:dyDescent="0.25">
      <c r="A555" s="3"/>
      <c r="B555" s="3"/>
      <c r="C555" s="3"/>
      <c r="D555" s="3"/>
      <c r="E555" s="4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4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</row>
    <row r="556" spans="1:43" ht="15.75" customHeight="1" x14ac:dyDescent="0.25">
      <c r="A556" s="3"/>
      <c r="B556" s="3"/>
      <c r="C556" s="3"/>
      <c r="D556" s="3"/>
      <c r="E556" s="4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4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</row>
    <row r="557" spans="1:43" ht="15.75" customHeight="1" x14ac:dyDescent="0.25">
      <c r="A557" s="3"/>
      <c r="B557" s="3"/>
      <c r="C557" s="3"/>
      <c r="D557" s="3"/>
      <c r="E557" s="4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4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</row>
    <row r="558" spans="1:43" ht="15.75" customHeight="1" x14ac:dyDescent="0.25">
      <c r="A558" s="3"/>
      <c r="B558" s="3"/>
      <c r="C558" s="3"/>
      <c r="D558" s="3"/>
      <c r="E558" s="4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4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</row>
    <row r="559" spans="1:43" ht="15.75" customHeight="1" x14ac:dyDescent="0.25">
      <c r="A559" s="3"/>
      <c r="B559" s="3"/>
      <c r="C559" s="3"/>
      <c r="D559" s="3"/>
      <c r="E559" s="4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4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</row>
    <row r="560" spans="1:43" ht="15.75" customHeight="1" x14ac:dyDescent="0.25">
      <c r="A560" s="3"/>
      <c r="B560" s="3"/>
      <c r="C560" s="3"/>
      <c r="D560" s="3"/>
      <c r="E560" s="4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4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</row>
    <row r="561" spans="1:43" ht="15.75" customHeight="1" x14ac:dyDescent="0.25">
      <c r="A561" s="3"/>
      <c r="B561" s="3"/>
      <c r="C561" s="3"/>
      <c r="D561" s="3"/>
      <c r="E561" s="4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4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</row>
    <row r="562" spans="1:43" ht="15.75" customHeight="1" x14ac:dyDescent="0.25">
      <c r="A562" s="3"/>
      <c r="B562" s="3"/>
      <c r="C562" s="3"/>
      <c r="D562" s="3"/>
      <c r="E562" s="4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4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</row>
    <row r="563" spans="1:43" ht="15.75" customHeight="1" x14ac:dyDescent="0.25">
      <c r="A563" s="3"/>
      <c r="B563" s="3"/>
      <c r="C563" s="3"/>
      <c r="D563" s="3"/>
      <c r="E563" s="4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4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</row>
    <row r="564" spans="1:43" ht="15.75" customHeight="1" x14ac:dyDescent="0.25">
      <c r="A564" s="3"/>
      <c r="B564" s="3"/>
      <c r="C564" s="3"/>
      <c r="D564" s="3"/>
      <c r="E564" s="4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4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</row>
    <row r="565" spans="1:43" ht="15.75" customHeight="1" x14ac:dyDescent="0.25">
      <c r="A565" s="3"/>
      <c r="B565" s="3"/>
      <c r="C565" s="3"/>
      <c r="D565" s="3"/>
      <c r="E565" s="4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4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</row>
    <row r="566" spans="1:43" ht="15.75" customHeight="1" x14ac:dyDescent="0.25">
      <c r="A566" s="3"/>
      <c r="B566" s="3"/>
      <c r="C566" s="3"/>
      <c r="D566" s="3"/>
      <c r="E566" s="4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4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</row>
    <row r="567" spans="1:43" ht="15.75" customHeight="1" x14ac:dyDescent="0.25">
      <c r="A567" s="3"/>
      <c r="B567" s="3"/>
      <c r="C567" s="3"/>
      <c r="D567" s="3"/>
      <c r="E567" s="4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4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</row>
    <row r="568" spans="1:43" ht="15.75" customHeight="1" x14ac:dyDescent="0.25">
      <c r="A568" s="3"/>
      <c r="B568" s="3"/>
      <c r="C568" s="3"/>
      <c r="D568" s="3"/>
      <c r="E568" s="4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4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</row>
    <row r="569" spans="1:43" ht="15.75" customHeight="1" x14ac:dyDescent="0.25">
      <c r="A569" s="3"/>
      <c r="B569" s="3"/>
      <c r="C569" s="3"/>
      <c r="D569" s="3"/>
      <c r="E569" s="4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4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</row>
    <row r="570" spans="1:43" ht="15.75" customHeight="1" x14ac:dyDescent="0.25">
      <c r="A570" s="3"/>
      <c r="B570" s="3"/>
      <c r="C570" s="3"/>
      <c r="D570" s="3"/>
      <c r="E570" s="4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4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</row>
    <row r="571" spans="1:43" ht="15.75" customHeight="1" x14ac:dyDescent="0.25">
      <c r="A571" s="3"/>
      <c r="B571" s="3"/>
      <c r="C571" s="3"/>
      <c r="D571" s="3"/>
      <c r="E571" s="4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4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</row>
    <row r="572" spans="1:43" ht="15.75" customHeight="1" x14ac:dyDescent="0.25">
      <c r="A572" s="3"/>
      <c r="B572" s="3"/>
      <c r="C572" s="3"/>
      <c r="D572" s="3"/>
      <c r="E572" s="4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4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</row>
    <row r="573" spans="1:43" ht="15.75" customHeight="1" x14ac:dyDescent="0.25">
      <c r="A573" s="3"/>
      <c r="B573" s="3"/>
      <c r="C573" s="3"/>
      <c r="D573" s="3"/>
      <c r="E573" s="4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4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</row>
    <row r="574" spans="1:43" ht="15.75" customHeight="1" x14ac:dyDescent="0.25">
      <c r="A574" s="3"/>
      <c r="B574" s="3"/>
      <c r="C574" s="3"/>
      <c r="D574" s="3"/>
      <c r="E574" s="4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4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</row>
    <row r="575" spans="1:43" ht="15.75" customHeight="1" x14ac:dyDescent="0.25">
      <c r="A575" s="3"/>
      <c r="B575" s="3"/>
      <c r="C575" s="3"/>
      <c r="D575" s="3"/>
      <c r="E575" s="4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4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</row>
    <row r="576" spans="1:43" ht="15.75" customHeight="1" x14ac:dyDescent="0.25">
      <c r="A576" s="3"/>
      <c r="B576" s="3"/>
      <c r="C576" s="3"/>
      <c r="D576" s="3"/>
      <c r="E576" s="4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4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</row>
    <row r="577" spans="1:43" ht="15.75" customHeight="1" x14ac:dyDescent="0.25">
      <c r="A577" s="3"/>
      <c r="B577" s="3"/>
      <c r="C577" s="3"/>
      <c r="D577" s="3"/>
      <c r="E577" s="4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4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</row>
    <row r="578" spans="1:43" ht="15.75" customHeight="1" x14ac:dyDescent="0.25">
      <c r="A578" s="3"/>
      <c r="B578" s="3"/>
      <c r="C578" s="3"/>
      <c r="D578" s="3"/>
      <c r="E578" s="4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4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</row>
    <row r="579" spans="1:43" ht="15.75" customHeight="1" x14ac:dyDescent="0.25">
      <c r="A579" s="3"/>
      <c r="B579" s="3"/>
      <c r="C579" s="3"/>
      <c r="D579" s="3"/>
      <c r="E579" s="4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4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</row>
    <row r="580" spans="1:43" ht="15.75" customHeight="1" x14ac:dyDescent="0.25">
      <c r="A580" s="3"/>
      <c r="B580" s="3"/>
      <c r="C580" s="3"/>
      <c r="D580" s="3"/>
      <c r="E580" s="4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4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</row>
    <row r="581" spans="1:43" ht="15.75" customHeight="1" x14ac:dyDescent="0.25">
      <c r="A581" s="3"/>
      <c r="B581" s="3"/>
      <c r="C581" s="3"/>
      <c r="D581" s="3"/>
      <c r="E581" s="4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4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</row>
    <row r="582" spans="1:43" ht="15.75" customHeight="1" x14ac:dyDescent="0.25">
      <c r="A582" s="3"/>
      <c r="B582" s="3"/>
      <c r="C582" s="3"/>
      <c r="D582" s="3"/>
      <c r="E582" s="4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4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</row>
    <row r="583" spans="1:43" ht="15.75" customHeight="1" x14ac:dyDescent="0.25">
      <c r="A583" s="3"/>
      <c r="B583" s="3"/>
      <c r="C583" s="3"/>
      <c r="D583" s="3"/>
      <c r="E583" s="4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4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</row>
    <row r="584" spans="1:43" ht="15.75" customHeight="1" x14ac:dyDescent="0.25">
      <c r="A584" s="3"/>
      <c r="B584" s="3"/>
      <c r="C584" s="3"/>
      <c r="D584" s="3"/>
      <c r="E584" s="4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4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</row>
    <row r="585" spans="1:43" ht="15.75" customHeight="1" x14ac:dyDescent="0.25">
      <c r="A585" s="3"/>
      <c r="B585" s="3"/>
      <c r="C585" s="3"/>
      <c r="D585" s="3"/>
      <c r="E585" s="4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4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</row>
    <row r="586" spans="1:43" ht="15.75" customHeight="1" x14ac:dyDescent="0.25">
      <c r="A586" s="3"/>
      <c r="B586" s="3"/>
      <c r="C586" s="3"/>
      <c r="D586" s="3"/>
      <c r="E586" s="4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4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</row>
    <row r="587" spans="1:43" ht="15.75" customHeight="1" x14ac:dyDescent="0.25">
      <c r="A587" s="3"/>
      <c r="B587" s="3"/>
      <c r="C587" s="3"/>
      <c r="D587" s="3"/>
      <c r="E587" s="4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4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</row>
    <row r="588" spans="1:43" ht="15.75" customHeight="1" x14ac:dyDescent="0.25">
      <c r="A588" s="3"/>
      <c r="B588" s="3"/>
      <c r="C588" s="3"/>
      <c r="D588" s="3"/>
      <c r="E588" s="4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4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</row>
    <row r="589" spans="1:43" ht="15.75" customHeight="1" x14ac:dyDescent="0.25">
      <c r="A589" s="3"/>
      <c r="B589" s="3"/>
      <c r="C589" s="3"/>
      <c r="D589" s="3"/>
      <c r="E589" s="4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4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</row>
    <row r="590" spans="1:43" ht="15.75" customHeight="1" x14ac:dyDescent="0.25">
      <c r="A590" s="3"/>
      <c r="B590" s="3"/>
      <c r="C590" s="3"/>
      <c r="D590" s="3"/>
      <c r="E590" s="4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4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</row>
    <row r="591" spans="1:43" ht="15.75" customHeight="1" x14ac:dyDescent="0.25">
      <c r="A591" s="3"/>
      <c r="B591" s="3"/>
      <c r="C591" s="3"/>
      <c r="D591" s="3"/>
      <c r="E591" s="4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4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</row>
    <row r="592" spans="1:43" ht="15.75" customHeight="1" x14ac:dyDescent="0.25">
      <c r="A592" s="3"/>
      <c r="B592" s="3"/>
      <c r="C592" s="3"/>
      <c r="D592" s="3"/>
      <c r="E592" s="4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4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</row>
    <row r="593" spans="1:43" ht="15.75" customHeight="1" x14ac:dyDescent="0.25">
      <c r="A593" s="3"/>
      <c r="B593" s="3"/>
      <c r="C593" s="3"/>
      <c r="D593" s="3"/>
      <c r="E593" s="4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4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</row>
    <row r="594" spans="1:43" ht="15.75" customHeight="1" x14ac:dyDescent="0.25">
      <c r="A594" s="3"/>
      <c r="B594" s="3"/>
      <c r="C594" s="3"/>
      <c r="D594" s="3"/>
      <c r="E594" s="4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4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</row>
    <row r="595" spans="1:43" ht="15.75" customHeight="1" x14ac:dyDescent="0.25">
      <c r="A595" s="3"/>
      <c r="B595" s="3"/>
      <c r="C595" s="3"/>
      <c r="D595" s="3"/>
      <c r="E595" s="4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4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</row>
    <row r="596" spans="1:43" ht="15.75" customHeight="1" x14ac:dyDescent="0.25">
      <c r="A596" s="3"/>
      <c r="B596" s="3"/>
      <c r="C596" s="3"/>
      <c r="D596" s="3"/>
      <c r="E596" s="4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4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</row>
    <row r="597" spans="1:43" ht="15.75" customHeight="1" x14ac:dyDescent="0.25">
      <c r="A597" s="3"/>
      <c r="B597" s="3"/>
      <c r="C597" s="3"/>
      <c r="D597" s="3"/>
      <c r="E597" s="4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4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</row>
    <row r="598" spans="1:43" ht="15.75" customHeight="1" x14ac:dyDescent="0.25">
      <c r="A598" s="3"/>
      <c r="B598" s="3"/>
      <c r="C598" s="3"/>
      <c r="D598" s="3"/>
      <c r="E598" s="4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4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</row>
    <row r="599" spans="1:43" ht="15.75" customHeight="1" x14ac:dyDescent="0.25">
      <c r="A599" s="3"/>
      <c r="B599" s="3"/>
      <c r="C599" s="3"/>
      <c r="D599" s="3"/>
      <c r="E599" s="4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4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</row>
    <row r="600" spans="1:43" ht="15.75" customHeight="1" x14ac:dyDescent="0.25">
      <c r="A600" s="3"/>
      <c r="B600" s="3"/>
      <c r="C600" s="3"/>
      <c r="D600" s="3"/>
      <c r="E600" s="4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4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</row>
    <row r="601" spans="1:43" ht="15.75" customHeight="1" x14ac:dyDescent="0.25">
      <c r="A601" s="3"/>
      <c r="B601" s="3"/>
      <c r="C601" s="3"/>
      <c r="D601" s="3"/>
      <c r="E601" s="4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4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</row>
    <row r="602" spans="1:43" ht="15.75" customHeight="1" x14ac:dyDescent="0.25">
      <c r="A602" s="3"/>
      <c r="B602" s="3"/>
      <c r="C602" s="3"/>
      <c r="D602" s="3"/>
      <c r="E602" s="4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4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</row>
    <row r="603" spans="1:43" ht="15.75" customHeight="1" x14ac:dyDescent="0.25">
      <c r="A603" s="3"/>
      <c r="B603" s="3"/>
      <c r="C603" s="3"/>
      <c r="D603" s="3"/>
      <c r="E603" s="4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4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</row>
    <row r="604" spans="1:43" ht="15.75" customHeight="1" x14ac:dyDescent="0.25">
      <c r="A604" s="3"/>
      <c r="B604" s="3"/>
      <c r="C604" s="3"/>
      <c r="D604" s="3"/>
      <c r="E604" s="4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4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</row>
    <row r="605" spans="1:43" ht="15.75" customHeight="1" x14ac:dyDescent="0.25">
      <c r="A605" s="3"/>
      <c r="B605" s="3"/>
      <c r="C605" s="3"/>
      <c r="D605" s="3"/>
      <c r="E605" s="4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4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</row>
    <row r="606" spans="1:43" ht="15.75" customHeight="1" x14ac:dyDescent="0.25">
      <c r="A606" s="3"/>
      <c r="B606" s="3"/>
      <c r="C606" s="3"/>
      <c r="D606" s="3"/>
      <c r="E606" s="4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4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</row>
    <row r="607" spans="1:43" ht="15.75" customHeight="1" x14ac:dyDescent="0.25">
      <c r="A607" s="3"/>
      <c r="B607" s="3"/>
      <c r="C607" s="3"/>
      <c r="D607" s="3"/>
      <c r="E607" s="4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4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</row>
    <row r="608" spans="1:43" ht="15.75" customHeight="1" x14ac:dyDescent="0.25">
      <c r="A608" s="3"/>
      <c r="B608" s="3"/>
      <c r="C608" s="3"/>
      <c r="D608" s="3"/>
      <c r="E608" s="4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4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</row>
    <row r="609" spans="1:43" ht="15.75" customHeight="1" x14ac:dyDescent="0.25">
      <c r="A609" s="3"/>
      <c r="B609" s="3"/>
      <c r="C609" s="3"/>
      <c r="D609" s="3"/>
      <c r="E609" s="4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4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</row>
    <row r="610" spans="1:43" ht="15.75" customHeight="1" x14ac:dyDescent="0.25">
      <c r="A610" s="3"/>
      <c r="B610" s="3"/>
      <c r="C610" s="3"/>
      <c r="D610" s="3"/>
      <c r="E610" s="4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4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</row>
    <row r="611" spans="1:43" ht="15.75" customHeight="1" x14ac:dyDescent="0.25">
      <c r="A611" s="3"/>
      <c r="B611" s="3"/>
      <c r="C611" s="3"/>
      <c r="D611" s="3"/>
      <c r="E611" s="4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4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</row>
    <row r="612" spans="1:43" ht="15.75" customHeight="1" x14ac:dyDescent="0.25">
      <c r="A612" s="3"/>
      <c r="B612" s="3"/>
      <c r="C612" s="3"/>
      <c r="D612" s="3"/>
      <c r="E612" s="4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4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</row>
    <row r="613" spans="1:43" ht="15.75" customHeight="1" x14ac:dyDescent="0.25">
      <c r="A613" s="3"/>
      <c r="B613" s="3"/>
      <c r="C613" s="3"/>
      <c r="D613" s="3"/>
      <c r="E613" s="4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4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</row>
    <row r="614" spans="1:43" ht="15.75" customHeight="1" x14ac:dyDescent="0.25">
      <c r="A614" s="3"/>
      <c r="B614" s="3"/>
      <c r="C614" s="3"/>
      <c r="D614" s="3"/>
      <c r="E614" s="4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4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</row>
    <row r="615" spans="1:43" ht="15.75" customHeight="1" x14ac:dyDescent="0.25">
      <c r="A615" s="3"/>
      <c r="B615" s="3"/>
      <c r="C615" s="3"/>
      <c r="D615" s="3"/>
      <c r="E615" s="4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4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</row>
    <row r="616" spans="1:43" ht="15.75" customHeight="1" x14ac:dyDescent="0.25">
      <c r="A616" s="3"/>
      <c r="B616" s="3"/>
      <c r="C616" s="3"/>
      <c r="D616" s="3"/>
      <c r="E616" s="4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4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</row>
    <row r="617" spans="1:43" ht="15.75" customHeight="1" x14ac:dyDescent="0.25">
      <c r="A617" s="3"/>
      <c r="B617" s="3"/>
      <c r="C617" s="3"/>
      <c r="D617" s="3"/>
      <c r="E617" s="4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4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</row>
    <row r="618" spans="1:43" ht="15.75" customHeight="1" x14ac:dyDescent="0.25">
      <c r="A618" s="3"/>
      <c r="B618" s="3"/>
      <c r="C618" s="3"/>
      <c r="D618" s="3"/>
      <c r="E618" s="4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4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</row>
    <row r="619" spans="1:43" ht="15.75" customHeight="1" x14ac:dyDescent="0.25">
      <c r="A619" s="3"/>
      <c r="B619" s="3"/>
      <c r="C619" s="3"/>
      <c r="D619" s="3"/>
      <c r="E619" s="4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4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</row>
    <row r="620" spans="1:43" ht="15.75" customHeight="1" x14ac:dyDescent="0.25">
      <c r="A620" s="3"/>
      <c r="B620" s="3"/>
      <c r="C620" s="3"/>
      <c r="D620" s="3"/>
      <c r="E620" s="4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4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</row>
    <row r="621" spans="1:43" ht="15.75" customHeight="1" x14ac:dyDescent="0.25">
      <c r="A621" s="3"/>
      <c r="B621" s="3"/>
      <c r="C621" s="3"/>
      <c r="D621" s="3"/>
      <c r="E621" s="4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4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</row>
    <row r="622" spans="1:43" ht="15.75" customHeight="1" x14ac:dyDescent="0.25">
      <c r="A622" s="3"/>
      <c r="B622" s="3"/>
      <c r="C622" s="3"/>
      <c r="D622" s="3"/>
      <c r="E622" s="4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4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</row>
    <row r="623" spans="1:43" ht="15.75" customHeight="1" x14ac:dyDescent="0.25">
      <c r="A623" s="3"/>
      <c r="B623" s="3"/>
      <c r="C623" s="3"/>
      <c r="D623" s="3"/>
      <c r="E623" s="4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4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</row>
    <row r="624" spans="1:43" ht="15.75" customHeight="1" x14ac:dyDescent="0.25">
      <c r="A624" s="3"/>
      <c r="B624" s="3"/>
      <c r="C624" s="3"/>
      <c r="D624" s="3"/>
      <c r="E624" s="4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4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</row>
    <row r="625" spans="1:43" ht="15.75" customHeight="1" x14ac:dyDescent="0.25">
      <c r="A625" s="3"/>
      <c r="B625" s="3"/>
      <c r="C625" s="3"/>
      <c r="D625" s="3"/>
      <c r="E625" s="4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4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</row>
    <row r="626" spans="1:43" ht="15.75" customHeight="1" x14ac:dyDescent="0.25">
      <c r="A626" s="3"/>
      <c r="B626" s="3"/>
      <c r="C626" s="3"/>
      <c r="D626" s="3"/>
      <c r="E626" s="4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4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</row>
    <row r="627" spans="1:43" ht="15.75" customHeight="1" x14ac:dyDescent="0.25">
      <c r="A627" s="3"/>
      <c r="B627" s="3"/>
      <c r="C627" s="3"/>
      <c r="D627" s="3"/>
      <c r="E627" s="4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4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</row>
    <row r="628" spans="1:43" ht="15.75" customHeight="1" x14ac:dyDescent="0.25">
      <c r="A628" s="3"/>
      <c r="B628" s="3"/>
      <c r="C628" s="3"/>
      <c r="D628" s="3"/>
      <c r="E628" s="4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4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</row>
    <row r="629" spans="1:43" ht="15.75" customHeight="1" x14ac:dyDescent="0.25">
      <c r="A629" s="3"/>
      <c r="B629" s="3"/>
      <c r="C629" s="3"/>
      <c r="D629" s="3"/>
      <c r="E629" s="4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4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</row>
    <row r="630" spans="1:43" ht="15.75" customHeight="1" x14ac:dyDescent="0.25">
      <c r="A630" s="3"/>
      <c r="B630" s="3"/>
      <c r="C630" s="3"/>
      <c r="D630" s="3"/>
      <c r="E630" s="4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4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</row>
    <row r="631" spans="1:43" ht="15.75" customHeight="1" x14ac:dyDescent="0.25">
      <c r="A631" s="3"/>
      <c r="B631" s="3"/>
      <c r="C631" s="3"/>
      <c r="D631" s="3"/>
      <c r="E631" s="4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4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</row>
    <row r="632" spans="1:43" ht="15.75" customHeight="1" x14ac:dyDescent="0.25">
      <c r="A632" s="3"/>
      <c r="B632" s="3"/>
      <c r="C632" s="3"/>
      <c r="D632" s="3"/>
      <c r="E632" s="4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4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</row>
    <row r="633" spans="1:43" ht="15.75" customHeight="1" x14ac:dyDescent="0.25">
      <c r="A633" s="3"/>
      <c r="B633" s="3"/>
      <c r="C633" s="3"/>
      <c r="D633" s="3"/>
      <c r="E633" s="4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4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</row>
    <row r="634" spans="1:43" ht="15.75" customHeight="1" x14ac:dyDescent="0.25">
      <c r="A634" s="3"/>
      <c r="B634" s="3"/>
      <c r="C634" s="3"/>
      <c r="D634" s="3"/>
      <c r="E634" s="4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4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</row>
    <row r="635" spans="1:43" ht="15.75" customHeight="1" x14ac:dyDescent="0.25">
      <c r="A635" s="3"/>
      <c r="B635" s="3"/>
      <c r="C635" s="3"/>
      <c r="D635" s="3"/>
      <c r="E635" s="4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4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</row>
    <row r="636" spans="1:43" ht="15.75" customHeight="1" x14ac:dyDescent="0.25">
      <c r="A636" s="3"/>
      <c r="B636" s="3"/>
      <c r="C636" s="3"/>
      <c r="D636" s="3"/>
      <c r="E636" s="4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4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</row>
    <row r="637" spans="1:43" ht="15.75" customHeight="1" x14ac:dyDescent="0.25">
      <c r="A637" s="3"/>
      <c r="B637" s="3"/>
      <c r="C637" s="3"/>
      <c r="D637" s="3"/>
      <c r="E637" s="4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4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</row>
    <row r="638" spans="1:43" ht="15.75" customHeight="1" x14ac:dyDescent="0.25">
      <c r="A638" s="3"/>
      <c r="B638" s="3"/>
      <c r="C638" s="3"/>
      <c r="D638" s="3"/>
      <c r="E638" s="4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4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</row>
    <row r="639" spans="1:43" ht="15.75" customHeight="1" x14ac:dyDescent="0.25">
      <c r="A639" s="3"/>
      <c r="B639" s="3"/>
      <c r="C639" s="3"/>
      <c r="D639" s="3"/>
      <c r="E639" s="4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4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</row>
    <row r="640" spans="1:43" ht="15.75" customHeight="1" x14ac:dyDescent="0.25">
      <c r="A640" s="3"/>
      <c r="B640" s="3"/>
      <c r="C640" s="3"/>
      <c r="D640" s="3"/>
      <c r="E640" s="4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4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</row>
    <row r="641" spans="1:43" ht="15.75" customHeight="1" x14ac:dyDescent="0.25">
      <c r="A641" s="3"/>
      <c r="B641" s="3"/>
      <c r="C641" s="3"/>
      <c r="D641" s="3"/>
      <c r="E641" s="4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4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</row>
    <row r="642" spans="1:43" ht="15.75" customHeight="1" x14ac:dyDescent="0.25">
      <c r="A642" s="3"/>
      <c r="B642" s="3"/>
      <c r="C642" s="3"/>
      <c r="D642" s="3"/>
      <c r="E642" s="4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4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</row>
    <row r="643" spans="1:43" ht="15.75" customHeight="1" x14ac:dyDescent="0.25">
      <c r="A643" s="3"/>
      <c r="B643" s="3"/>
      <c r="C643" s="3"/>
      <c r="D643" s="3"/>
      <c r="E643" s="4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4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</row>
    <row r="644" spans="1:43" ht="15.75" customHeight="1" x14ac:dyDescent="0.25">
      <c r="A644" s="3"/>
      <c r="B644" s="3"/>
      <c r="C644" s="3"/>
      <c r="D644" s="3"/>
      <c r="E644" s="4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4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</row>
    <row r="645" spans="1:43" ht="15.75" customHeight="1" x14ac:dyDescent="0.25">
      <c r="A645" s="3"/>
      <c r="B645" s="3"/>
      <c r="C645" s="3"/>
      <c r="D645" s="3"/>
      <c r="E645" s="4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4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</row>
    <row r="646" spans="1:43" ht="15.75" customHeight="1" x14ac:dyDescent="0.25">
      <c r="A646" s="3"/>
      <c r="B646" s="3"/>
      <c r="C646" s="3"/>
      <c r="D646" s="3"/>
      <c r="E646" s="4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4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</row>
    <row r="647" spans="1:43" ht="15.75" customHeight="1" x14ac:dyDescent="0.25">
      <c r="A647" s="3"/>
      <c r="B647" s="3"/>
      <c r="C647" s="3"/>
      <c r="D647" s="3"/>
      <c r="E647" s="4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4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</row>
    <row r="648" spans="1:43" ht="15.75" customHeight="1" x14ac:dyDescent="0.25">
      <c r="A648" s="3"/>
      <c r="B648" s="3"/>
      <c r="C648" s="3"/>
      <c r="D648" s="3"/>
      <c r="E648" s="4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4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</row>
    <row r="649" spans="1:43" ht="15.75" customHeight="1" x14ac:dyDescent="0.25">
      <c r="A649" s="3"/>
      <c r="B649" s="3"/>
      <c r="C649" s="3"/>
      <c r="D649" s="3"/>
      <c r="E649" s="4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4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</row>
    <row r="650" spans="1:43" ht="15.75" customHeight="1" x14ac:dyDescent="0.25">
      <c r="A650" s="3"/>
      <c r="B650" s="3"/>
      <c r="C650" s="3"/>
      <c r="D650" s="3"/>
      <c r="E650" s="4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4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</row>
    <row r="651" spans="1:43" ht="15.75" customHeight="1" x14ac:dyDescent="0.25">
      <c r="A651" s="3"/>
      <c r="B651" s="3"/>
      <c r="C651" s="3"/>
      <c r="D651" s="3"/>
      <c r="E651" s="4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4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</row>
    <row r="652" spans="1:43" ht="15.75" customHeight="1" x14ac:dyDescent="0.25">
      <c r="A652" s="3"/>
      <c r="B652" s="3"/>
      <c r="C652" s="3"/>
      <c r="D652" s="3"/>
      <c r="E652" s="4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4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</row>
    <row r="653" spans="1:43" ht="15.75" customHeight="1" x14ac:dyDescent="0.25">
      <c r="A653" s="3"/>
      <c r="B653" s="3"/>
      <c r="C653" s="3"/>
      <c r="D653" s="3"/>
      <c r="E653" s="4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4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</row>
    <row r="654" spans="1:43" ht="15.75" customHeight="1" x14ac:dyDescent="0.25">
      <c r="A654" s="3"/>
      <c r="B654" s="3"/>
      <c r="C654" s="3"/>
      <c r="D654" s="3"/>
      <c r="E654" s="4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4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</row>
    <row r="655" spans="1:43" ht="15.75" customHeight="1" x14ac:dyDescent="0.25">
      <c r="A655" s="3"/>
      <c r="B655" s="3"/>
      <c r="C655" s="3"/>
      <c r="D655" s="3"/>
      <c r="E655" s="4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4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</row>
    <row r="656" spans="1:43" ht="15.75" customHeight="1" x14ac:dyDescent="0.25">
      <c r="A656" s="3"/>
      <c r="B656" s="3"/>
      <c r="C656" s="3"/>
      <c r="D656" s="3"/>
      <c r="E656" s="4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4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</row>
    <row r="657" spans="1:43" ht="15.75" customHeight="1" x14ac:dyDescent="0.25">
      <c r="A657" s="3"/>
      <c r="B657" s="3"/>
      <c r="C657" s="3"/>
      <c r="D657" s="3"/>
      <c r="E657" s="4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4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</row>
    <row r="658" spans="1:43" ht="15.75" customHeight="1" x14ac:dyDescent="0.25">
      <c r="A658" s="3"/>
      <c r="B658" s="3"/>
      <c r="C658" s="3"/>
      <c r="D658" s="3"/>
      <c r="E658" s="4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4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</row>
    <row r="659" spans="1:43" ht="15.75" customHeight="1" x14ac:dyDescent="0.25">
      <c r="A659" s="3"/>
      <c r="B659" s="3"/>
      <c r="C659" s="3"/>
      <c r="D659" s="3"/>
      <c r="E659" s="4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4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</row>
    <row r="660" spans="1:43" ht="15.75" customHeight="1" x14ac:dyDescent="0.25">
      <c r="A660" s="3"/>
      <c r="B660" s="3"/>
      <c r="C660" s="3"/>
      <c r="D660" s="3"/>
      <c r="E660" s="4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4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</row>
    <row r="661" spans="1:43" ht="15.75" customHeight="1" x14ac:dyDescent="0.25">
      <c r="A661" s="3"/>
      <c r="B661" s="3"/>
      <c r="C661" s="3"/>
      <c r="D661" s="3"/>
      <c r="E661" s="4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4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</row>
    <row r="662" spans="1:43" ht="15.75" customHeight="1" x14ac:dyDescent="0.25">
      <c r="A662" s="3"/>
      <c r="B662" s="3"/>
      <c r="C662" s="3"/>
      <c r="D662" s="3"/>
      <c r="E662" s="4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4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</row>
    <row r="663" spans="1:43" ht="15.75" customHeight="1" x14ac:dyDescent="0.25">
      <c r="A663" s="3"/>
      <c r="B663" s="3"/>
      <c r="C663" s="3"/>
      <c r="D663" s="3"/>
      <c r="E663" s="4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4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</row>
    <row r="664" spans="1:43" ht="15.75" customHeight="1" x14ac:dyDescent="0.25">
      <c r="A664" s="3"/>
      <c r="B664" s="3"/>
      <c r="C664" s="3"/>
      <c r="D664" s="3"/>
      <c r="E664" s="4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4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</row>
    <row r="665" spans="1:43" ht="15.75" customHeight="1" x14ac:dyDescent="0.25">
      <c r="A665" s="3"/>
      <c r="B665" s="3"/>
      <c r="C665" s="3"/>
      <c r="D665" s="3"/>
      <c r="E665" s="4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4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</row>
    <row r="666" spans="1:43" ht="15.75" customHeight="1" x14ac:dyDescent="0.25">
      <c r="A666" s="3"/>
      <c r="B666" s="3"/>
      <c r="C666" s="3"/>
      <c r="D666" s="3"/>
      <c r="E666" s="4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4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</row>
    <row r="667" spans="1:43" ht="15.75" customHeight="1" x14ac:dyDescent="0.25">
      <c r="A667" s="3"/>
      <c r="B667" s="3"/>
      <c r="C667" s="3"/>
      <c r="D667" s="3"/>
      <c r="E667" s="4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4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</row>
    <row r="668" spans="1:43" ht="15.75" customHeight="1" x14ac:dyDescent="0.25">
      <c r="A668" s="3"/>
      <c r="B668" s="3"/>
      <c r="C668" s="3"/>
      <c r="D668" s="3"/>
      <c r="E668" s="4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4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</row>
    <row r="669" spans="1:43" ht="15.75" customHeight="1" x14ac:dyDescent="0.25">
      <c r="A669" s="3"/>
      <c r="B669" s="3"/>
      <c r="C669" s="3"/>
      <c r="D669" s="3"/>
      <c r="E669" s="4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4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</row>
    <row r="670" spans="1:43" ht="15.75" customHeight="1" x14ac:dyDescent="0.25">
      <c r="A670" s="3"/>
      <c r="B670" s="3"/>
      <c r="C670" s="3"/>
      <c r="D670" s="3"/>
      <c r="E670" s="4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4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</row>
    <row r="671" spans="1:43" ht="15.75" customHeight="1" x14ac:dyDescent="0.25">
      <c r="A671" s="3"/>
      <c r="B671" s="3"/>
      <c r="C671" s="3"/>
      <c r="D671" s="3"/>
      <c r="E671" s="4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4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</row>
    <row r="672" spans="1:43" ht="15.75" customHeight="1" x14ac:dyDescent="0.25">
      <c r="A672" s="3"/>
      <c r="B672" s="3"/>
      <c r="C672" s="3"/>
      <c r="D672" s="3"/>
      <c r="E672" s="4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4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</row>
    <row r="673" spans="1:43" ht="15.75" customHeight="1" x14ac:dyDescent="0.25">
      <c r="A673" s="3"/>
      <c r="B673" s="3"/>
      <c r="C673" s="3"/>
      <c r="D673" s="3"/>
      <c r="E673" s="4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4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</row>
    <row r="674" spans="1:43" ht="15.75" customHeight="1" x14ac:dyDescent="0.25">
      <c r="A674" s="3"/>
      <c r="B674" s="3"/>
      <c r="C674" s="3"/>
      <c r="D674" s="3"/>
      <c r="E674" s="4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4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</row>
    <row r="675" spans="1:43" ht="15.75" customHeight="1" x14ac:dyDescent="0.25">
      <c r="A675" s="3"/>
      <c r="B675" s="3"/>
      <c r="C675" s="3"/>
      <c r="D675" s="3"/>
      <c r="E675" s="4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4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</row>
    <row r="676" spans="1:43" ht="15.75" customHeight="1" x14ac:dyDescent="0.25">
      <c r="A676" s="3"/>
      <c r="B676" s="3"/>
      <c r="C676" s="3"/>
      <c r="D676" s="3"/>
      <c r="E676" s="4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4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</row>
    <row r="677" spans="1:43" ht="15.75" customHeight="1" x14ac:dyDescent="0.25">
      <c r="A677" s="3"/>
      <c r="B677" s="3"/>
      <c r="C677" s="3"/>
      <c r="D677" s="3"/>
      <c r="E677" s="4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4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</row>
    <row r="678" spans="1:43" ht="15.75" customHeight="1" x14ac:dyDescent="0.25">
      <c r="A678" s="3"/>
      <c r="B678" s="3"/>
      <c r="C678" s="3"/>
      <c r="D678" s="3"/>
      <c r="E678" s="4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4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</row>
    <row r="679" spans="1:43" ht="15.75" customHeight="1" x14ac:dyDescent="0.25">
      <c r="A679" s="3"/>
      <c r="B679" s="3"/>
      <c r="C679" s="3"/>
      <c r="D679" s="3"/>
      <c r="E679" s="4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4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</row>
    <row r="680" spans="1:43" ht="15.75" customHeight="1" x14ac:dyDescent="0.25">
      <c r="A680" s="3"/>
      <c r="B680" s="3"/>
      <c r="C680" s="3"/>
      <c r="D680" s="3"/>
      <c r="E680" s="4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4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</row>
    <row r="681" spans="1:43" ht="15.75" customHeight="1" x14ac:dyDescent="0.25">
      <c r="A681" s="3"/>
      <c r="B681" s="3"/>
      <c r="C681" s="3"/>
      <c r="D681" s="3"/>
      <c r="E681" s="4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4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</row>
    <row r="682" spans="1:43" ht="15.75" customHeight="1" x14ac:dyDescent="0.25">
      <c r="A682" s="3"/>
      <c r="B682" s="3"/>
      <c r="C682" s="3"/>
      <c r="D682" s="3"/>
      <c r="E682" s="4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4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</row>
    <row r="683" spans="1:43" ht="15.75" customHeight="1" x14ac:dyDescent="0.25">
      <c r="A683" s="3"/>
      <c r="B683" s="3"/>
      <c r="C683" s="3"/>
      <c r="D683" s="3"/>
      <c r="E683" s="4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4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</row>
    <row r="684" spans="1:43" ht="15.75" customHeight="1" x14ac:dyDescent="0.25">
      <c r="A684" s="3"/>
      <c r="B684" s="3"/>
      <c r="C684" s="3"/>
      <c r="D684" s="3"/>
      <c r="E684" s="4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4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</row>
    <row r="685" spans="1:43" ht="15.75" customHeight="1" x14ac:dyDescent="0.25">
      <c r="A685" s="3"/>
      <c r="B685" s="3"/>
      <c r="C685" s="3"/>
      <c r="D685" s="3"/>
      <c r="E685" s="4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4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</row>
    <row r="686" spans="1:43" ht="15.75" customHeight="1" x14ac:dyDescent="0.25">
      <c r="A686" s="3"/>
      <c r="B686" s="3"/>
      <c r="C686" s="3"/>
      <c r="D686" s="3"/>
      <c r="E686" s="4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4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</row>
    <row r="687" spans="1:43" ht="15.75" customHeight="1" x14ac:dyDescent="0.25">
      <c r="A687" s="3"/>
      <c r="B687" s="3"/>
      <c r="C687" s="3"/>
      <c r="D687" s="3"/>
      <c r="E687" s="4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4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</row>
    <row r="688" spans="1:43" ht="15.75" customHeight="1" x14ac:dyDescent="0.25">
      <c r="A688" s="3"/>
      <c r="B688" s="3"/>
      <c r="C688" s="3"/>
      <c r="D688" s="3"/>
      <c r="E688" s="4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4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</row>
    <row r="689" spans="1:43" ht="15.75" customHeight="1" x14ac:dyDescent="0.25">
      <c r="A689" s="3"/>
      <c r="B689" s="3"/>
      <c r="C689" s="3"/>
      <c r="D689" s="3"/>
      <c r="E689" s="4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4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</row>
    <row r="690" spans="1:43" ht="15.75" customHeight="1" x14ac:dyDescent="0.25">
      <c r="A690" s="3"/>
      <c r="B690" s="3"/>
      <c r="C690" s="3"/>
      <c r="D690" s="3"/>
      <c r="E690" s="4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4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</row>
    <row r="691" spans="1:43" ht="15.75" customHeight="1" x14ac:dyDescent="0.25">
      <c r="A691" s="3"/>
      <c r="B691" s="3"/>
      <c r="C691" s="3"/>
      <c r="D691" s="3"/>
      <c r="E691" s="4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4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</row>
    <row r="692" spans="1:43" ht="15.75" customHeight="1" x14ac:dyDescent="0.25">
      <c r="A692" s="3"/>
      <c r="B692" s="3"/>
      <c r="C692" s="3"/>
      <c r="D692" s="3"/>
      <c r="E692" s="4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4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</row>
    <row r="693" spans="1:43" ht="15.75" customHeight="1" x14ac:dyDescent="0.25">
      <c r="A693" s="3"/>
      <c r="B693" s="3"/>
      <c r="C693" s="3"/>
      <c r="D693" s="3"/>
      <c r="E693" s="4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4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</row>
    <row r="694" spans="1:43" ht="15.75" customHeight="1" x14ac:dyDescent="0.25">
      <c r="A694" s="3"/>
      <c r="B694" s="3"/>
      <c r="C694" s="3"/>
      <c r="D694" s="3"/>
      <c r="E694" s="4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4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</row>
    <row r="695" spans="1:43" ht="15.75" customHeight="1" x14ac:dyDescent="0.25">
      <c r="A695" s="3"/>
      <c r="B695" s="3"/>
      <c r="C695" s="3"/>
      <c r="D695" s="3"/>
      <c r="E695" s="4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4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</row>
    <row r="696" spans="1:43" ht="15.75" customHeight="1" x14ac:dyDescent="0.25">
      <c r="A696" s="3"/>
      <c r="B696" s="3"/>
      <c r="C696" s="3"/>
      <c r="D696" s="3"/>
      <c r="E696" s="4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4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</row>
    <row r="697" spans="1:43" ht="15.75" customHeight="1" x14ac:dyDescent="0.25">
      <c r="A697" s="3"/>
      <c r="B697" s="3"/>
      <c r="C697" s="3"/>
      <c r="D697" s="3"/>
      <c r="E697" s="4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4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</row>
    <row r="698" spans="1:43" ht="15.75" customHeight="1" x14ac:dyDescent="0.25">
      <c r="A698" s="3"/>
      <c r="B698" s="3"/>
      <c r="C698" s="3"/>
      <c r="D698" s="3"/>
      <c r="E698" s="4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4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</row>
    <row r="699" spans="1:43" ht="15.75" customHeight="1" x14ac:dyDescent="0.25">
      <c r="A699" s="3"/>
      <c r="B699" s="3"/>
      <c r="C699" s="3"/>
      <c r="D699" s="3"/>
      <c r="E699" s="4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4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</row>
    <row r="700" spans="1:43" ht="15.75" customHeight="1" x14ac:dyDescent="0.25">
      <c r="A700" s="3"/>
      <c r="B700" s="3"/>
      <c r="C700" s="3"/>
      <c r="D700" s="3"/>
      <c r="E700" s="4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4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</row>
    <row r="701" spans="1:43" ht="15.75" customHeight="1" x14ac:dyDescent="0.25">
      <c r="A701" s="3"/>
      <c r="B701" s="3"/>
      <c r="C701" s="3"/>
      <c r="D701" s="3"/>
      <c r="E701" s="4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4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</row>
    <row r="702" spans="1:43" ht="15.75" customHeight="1" x14ac:dyDescent="0.25">
      <c r="A702" s="3"/>
      <c r="B702" s="3"/>
      <c r="C702" s="3"/>
      <c r="D702" s="3"/>
      <c r="E702" s="4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4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</row>
    <row r="703" spans="1:43" ht="15.75" customHeight="1" x14ac:dyDescent="0.25">
      <c r="A703" s="3"/>
      <c r="B703" s="3"/>
      <c r="C703" s="3"/>
      <c r="D703" s="3"/>
      <c r="E703" s="4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4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</row>
    <row r="704" spans="1:43" ht="15.75" customHeight="1" x14ac:dyDescent="0.25">
      <c r="A704" s="3"/>
      <c r="B704" s="3"/>
      <c r="C704" s="3"/>
      <c r="D704" s="3"/>
      <c r="E704" s="4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4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</row>
    <row r="705" spans="1:43" ht="15.75" customHeight="1" x14ac:dyDescent="0.25">
      <c r="A705" s="3"/>
      <c r="B705" s="3"/>
      <c r="C705" s="3"/>
      <c r="D705" s="3"/>
      <c r="E705" s="4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4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</row>
    <row r="706" spans="1:43" ht="15.75" customHeight="1" x14ac:dyDescent="0.25">
      <c r="A706" s="3"/>
      <c r="B706" s="3"/>
      <c r="C706" s="3"/>
      <c r="D706" s="3"/>
      <c r="E706" s="4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4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</row>
    <row r="707" spans="1:43" ht="15.75" customHeight="1" x14ac:dyDescent="0.25">
      <c r="A707" s="3"/>
      <c r="B707" s="3"/>
      <c r="C707" s="3"/>
      <c r="D707" s="3"/>
      <c r="E707" s="4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4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</row>
    <row r="708" spans="1:43" ht="15.75" customHeight="1" x14ac:dyDescent="0.25">
      <c r="A708" s="3"/>
      <c r="B708" s="3"/>
      <c r="C708" s="3"/>
      <c r="D708" s="3"/>
      <c r="E708" s="4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4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</row>
    <row r="709" spans="1:43" ht="15.75" customHeight="1" x14ac:dyDescent="0.25">
      <c r="A709" s="3"/>
      <c r="B709" s="3"/>
      <c r="C709" s="3"/>
      <c r="D709" s="3"/>
      <c r="E709" s="4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4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</row>
    <row r="710" spans="1:43" ht="15.75" customHeight="1" x14ac:dyDescent="0.25">
      <c r="A710" s="3"/>
      <c r="B710" s="3"/>
      <c r="C710" s="3"/>
      <c r="D710" s="3"/>
      <c r="E710" s="4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4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</row>
    <row r="711" spans="1:43" ht="15.75" customHeight="1" x14ac:dyDescent="0.25">
      <c r="A711" s="3"/>
      <c r="B711" s="3"/>
      <c r="C711" s="3"/>
      <c r="D711" s="3"/>
      <c r="E711" s="4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4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</row>
    <row r="712" spans="1:43" ht="15.75" customHeight="1" x14ac:dyDescent="0.25">
      <c r="A712" s="3"/>
      <c r="B712" s="3"/>
      <c r="C712" s="3"/>
      <c r="D712" s="3"/>
      <c r="E712" s="4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4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</row>
    <row r="713" spans="1:43" ht="15.75" customHeight="1" x14ac:dyDescent="0.25">
      <c r="A713" s="3"/>
      <c r="B713" s="3"/>
      <c r="C713" s="3"/>
      <c r="D713" s="3"/>
      <c r="E713" s="4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4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</row>
    <row r="714" spans="1:43" ht="15.75" customHeight="1" x14ac:dyDescent="0.25">
      <c r="A714" s="3"/>
      <c r="B714" s="3"/>
      <c r="C714" s="3"/>
      <c r="D714" s="3"/>
      <c r="E714" s="4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4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</row>
    <row r="715" spans="1:43" ht="15.75" customHeight="1" x14ac:dyDescent="0.25">
      <c r="A715" s="3"/>
      <c r="B715" s="3"/>
      <c r="C715" s="3"/>
      <c r="D715" s="3"/>
      <c r="E715" s="4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4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</row>
    <row r="716" spans="1:43" ht="15.75" customHeight="1" x14ac:dyDescent="0.25">
      <c r="A716" s="3"/>
      <c r="B716" s="3"/>
      <c r="C716" s="3"/>
      <c r="D716" s="3"/>
      <c r="E716" s="4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4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</row>
    <row r="717" spans="1:43" ht="15.75" customHeight="1" x14ac:dyDescent="0.25">
      <c r="A717" s="3"/>
      <c r="B717" s="3"/>
      <c r="C717" s="3"/>
      <c r="D717" s="3"/>
      <c r="E717" s="4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4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</row>
    <row r="718" spans="1:43" ht="15.75" customHeight="1" x14ac:dyDescent="0.25">
      <c r="A718" s="3"/>
      <c r="B718" s="3"/>
      <c r="C718" s="3"/>
      <c r="D718" s="3"/>
      <c r="E718" s="4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4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</row>
    <row r="719" spans="1:43" ht="15.75" customHeight="1" x14ac:dyDescent="0.25">
      <c r="A719" s="3"/>
      <c r="B719" s="3"/>
      <c r="C719" s="3"/>
      <c r="D719" s="3"/>
      <c r="E719" s="4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4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</row>
    <row r="720" spans="1:43" ht="15.75" customHeight="1" x14ac:dyDescent="0.25">
      <c r="A720" s="3"/>
      <c r="B720" s="3"/>
      <c r="C720" s="3"/>
      <c r="D720" s="3"/>
      <c r="E720" s="4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4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</row>
    <row r="721" spans="1:43" ht="15.75" customHeight="1" x14ac:dyDescent="0.25">
      <c r="A721" s="3"/>
      <c r="B721" s="3"/>
      <c r="C721" s="3"/>
      <c r="D721" s="3"/>
      <c r="E721" s="4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4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</row>
    <row r="722" spans="1:43" ht="15.75" customHeight="1" x14ac:dyDescent="0.25">
      <c r="A722" s="3"/>
      <c r="B722" s="3"/>
      <c r="C722" s="3"/>
      <c r="D722" s="3"/>
      <c r="E722" s="4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4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</row>
    <row r="723" spans="1:43" ht="15.75" customHeight="1" x14ac:dyDescent="0.25">
      <c r="A723" s="3"/>
      <c r="B723" s="3"/>
      <c r="C723" s="3"/>
      <c r="D723" s="3"/>
      <c r="E723" s="4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4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</row>
    <row r="724" spans="1:43" ht="15.75" customHeight="1" x14ac:dyDescent="0.25">
      <c r="A724" s="3"/>
      <c r="B724" s="3"/>
      <c r="C724" s="3"/>
      <c r="D724" s="3"/>
      <c r="E724" s="4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4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</row>
    <row r="725" spans="1:43" ht="15.75" customHeight="1" x14ac:dyDescent="0.25">
      <c r="A725" s="3"/>
      <c r="B725" s="3"/>
      <c r="C725" s="3"/>
      <c r="D725" s="3"/>
      <c r="E725" s="4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4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</row>
    <row r="726" spans="1:43" ht="15.75" customHeight="1" x14ac:dyDescent="0.25">
      <c r="A726" s="3"/>
      <c r="B726" s="3"/>
      <c r="C726" s="3"/>
      <c r="D726" s="3"/>
      <c r="E726" s="4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4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</row>
    <row r="727" spans="1:43" ht="15.75" customHeight="1" x14ac:dyDescent="0.25">
      <c r="A727" s="3"/>
      <c r="B727" s="3"/>
      <c r="C727" s="3"/>
      <c r="D727" s="3"/>
      <c r="E727" s="4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4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</row>
    <row r="728" spans="1:43" ht="15.75" customHeight="1" x14ac:dyDescent="0.25">
      <c r="A728" s="3"/>
      <c r="B728" s="3"/>
      <c r="C728" s="3"/>
      <c r="D728" s="3"/>
      <c r="E728" s="4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4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</row>
    <row r="729" spans="1:43" ht="15.75" customHeight="1" x14ac:dyDescent="0.25">
      <c r="A729" s="3"/>
      <c r="B729" s="3"/>
      <c r="C729" s="3"/>
      <c r="D729" s="3"/>
      <c r="E729" s="4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4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</row>
    <row r="730" spans="1:43" ht="15.75" customHeight="1" x14ac:dyDescent="0.25">
      <c r="A730" s="3"/>
      <c r="B730" s="3"/>
      <c r="C730" s="3"/>
      <c r="D730" s="3"/>
      <c r="E730" s="4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4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</row>
    <row r="731" spans="1:43" ht="15.75" customHeight="1" x14ac:dyDescent="0.25">
      <c r="A731" s="3"/>
      <c r="B731" s="3"/>
      <c r="C731" s="3"/>
      <c r="D731" s="3"/>
      <c r="E731" s="4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4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</row>
    <row r="732" spans="1:43" ht="15.75" customHeight="1" x14ac:dyDescent="0.25">
      <c r="A732" s="3"/>
      <c r="B732" s="3"/>
      <c r="C732" s="3"/>
      <c r="D732" s="3"/>
      <c r="E732" s="4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4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</row>
    <row r="733" spans="1:43" ht="15.75" customHeight="1" x14ac:dyDescent="0.25">
      <c r="A733" s="3"/>
      <c r="B733" s="3"/>
      <c r="C733" s="3"/>
      <c r="D733" s="3"/>
      <c r="E733" s="4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4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</row>
    <row r="734" spans="1:43" ht="15.75" customHeight="1" x14ac:dyDescent="0.25">
      <c r="A734" s="3"/>
      <c r="B734" s="3"/>
      <c r="C734" s="3"/>
      <c r="D734" s="3"/>
      <c r="E734" s="4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4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</row>
    <row r="735" spans="1:43" ht="15.75" customHeight="1" x14ac:dyDescent="0.25">
      <c r="A735" s="3"/>
      <c r="B735" s="3"/>
      <c r="C735" s="3"/>
      <c r="D735" s="3"/>
      <c r="E735" s="4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4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</row>
    <row r="736" spans="1:43" ht="15.75" customHeight="1" x14ac:dyDescent="0.25">
      <c r="A736" s="3"/>
      <c r="B736" s="3"/>
      <c r="C736" s="3"/>
      <c r="D736" s="3"/>
      <c r="E736" s="4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4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</row>
    <row r="737" spans="1:43" ht="15.75" customHeight="1" x14ac:dyDescent="0.25">
      <c r="A737" s="3"/>
      <c r="B737" s="3"/>
      <c r="C737" s="3"/>
      <c r="D737" s="3"/>
      <c r="E737" s="4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4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</row>
    <row r="738" spans="1:43" ht="15.75" customHeight="1" x14ac:dyDescent="0.25">
      <c r="A738" s="3"/>
      <c r="B738" s="3"/>
      <c r="C738" s="3"/>
      <c r="D738" s="3"/>
      <c r="E738" s="4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4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</row>
    <row r="739" spans="1:43" ht="15.75" customHeight="1" x14ac:dyDescent="0.25">
      <c r="A739" s="3"/>
      <c r="B739" s="3"/>
      <c r="C739" s="3"/>
      <c r="D739" s="3"/>
      <c r="E739" s="4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4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</row>
    <row r="740" spans="1:43" ht="15.75" customHeight="1" x14ac:dyDescent="0.25">
      <c r="A740" s="3"/>
      <c r="B740" s="3"/>
      <c r="C740" s="3"/>
      <c r="D740" s="3"/>
      <c r="E740" s="4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4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</row>
    <row r="741" spans="1:43" ht="15.75" customHeight="1" x14ac:dyDescent="0.25">
      <c r="A741" s="3"/>
      <c r="B741" s="3"/>
      <c r="C741" s="3"/>
      <c r="D741" s="3"/>
      <c r="E741" s="4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4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</row>
    <row r="742" spans="1:43" ht="15.75" customHeight="1" x14ac:dyDescent="0.25">
      <c r="A742" s="3"/>
      <c r="B742" s="3"/>
      <c r="C742" s="3"/>
      <c r="D742" s="3"/>
      <c r="E742" s="4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4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</row>
    <row r="743" spans="1:43" ht="15.75" customHeight="1" x14ac:dyDescent="0.25">
      <c r="A743" s="3"/>
      <c r="B743" s="3"/>
      <c r="C743" s="3"/>
      <c r="D743" s="3"/>
      <c r="E743" s="4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4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</row>
    <row r="744" spans="1:43" ht="15.75" customHeight="1" x14ac:dyDescent="0.25">
      <c r="A744" s="3"/>
      <c r="B744" s="3"/>
      <c r="C744" s="3"/>
      <c r="D744" s="3"/>
      <c r="E744" s="4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4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</row>
    <row r="745" spans="1:43" ht="15.75" customHeight="1" x14ac:dyDescent="0.25">
      <c r="A745" s="3"/>
      <c r="B745" s="3"/>
      <c r="C745" s="3"/>
      <c r="D745" s="3"/>
      <c r="E745" s="4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4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</row>
    <row r="746" spans="1:43" ht="15.75" customHeight="1" x14ac:dyDescent="0.25">
      <c r="A746" s="3"/>
      <c r="B746" s="3"/>
      <c r="C746" s="3"/>
      <c r="D746" s="3"/>
      <c r="E746" s="4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4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</row>
    <row r="747" spans="1:43" ht="15.75" customHeight="1" x14ac:dyDescent="0.25">
      <c r="A747" s="3"/>
      <c r="B747" s="3"/>
      <c r="C747" s="3"/>
      <c r="D747" s="3"/>
      <c r="E747" s="4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4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</row>
    <row r="748" spans="1:43" ht="15.75" customHeight="1" x14ac:dyDescent="0.25">
      <c r="A748" s="3"/>
      <c r="B748" s="3"/>
      <c r="C748" s="3"/>
      <c r="D748" s="3"/>
      <c r="E748" s="4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4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</row>
    <row r="749" spans="1:43" ht="15.75" customHeight="1" x14ac:dyDescent="0.25">
      <c r="A749" s="3"/>
      <c r="B749" s="3"/>
      <c r="C749" s="3"/>
      <c r="D749" s="3"/>
      <c r="E749" s="4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4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</row>
    <row r="750" spans="1:43" ht="15.75" customHeight="1" x14ac:dyDescent="0.25">
      <c r="A750" s="3"/>
      <c r="B750" s="3"/>
      <c r="C750" s="3"/>
      <c r="D750" s="3"/>
      <c r="E750" s="4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4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</row>
    <row r="751" spans="1:43" ht="15.75" customHeight="1" x14ac:dyDescent="0.25">
      <c r="A751" s="3"/>
      <c r="B751" s="3"/>
      <c r="C751" s="3"/>
      <c r="D751" s="3"/>
      <c r="E751" s="4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4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</row>
    <row r="752" spans="1:43" ht="15.75" customHeight="1" x14ac:dyDescent="0.25">
      <c r="A752" s="3"/>
      <c r="B752" s="3"/>
      <c r="C752" s="3"/>
      <c r="D752" s="3"/>
      <c r="E752" s="4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4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</row>
    <row r="753" spans="1:43" ht="15.75" customHeight="1" x14ac:dyDescent="0.25">
      <c r="A753" s="3"/>
      <c r="B753" s="3"/>
      <c r="C753" s="3"/>
      <c r="D753" s="3"/>
      <c r="E753" s="4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4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</row>
    <row r="754" spans="1:43" ht="15.75" customHeight="1" x14ac:dyDescent="0.25">
      <c r="A754" s="3"/>
      <c r="B754" s="3"/>
      <c r="C754" s="3"/>
      <c r="D754" s="3"/>
      <c r="E754" s="4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4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</row>
    <row r="755" spans="1:43" ht="15.75" customHeight="1" x14ac:dyDescent="0.25">
      <c r="A755" s="3"/>
      <c r="B755" s="3"/>
      <c r="C755" s="3"/>
      <c r="D755" s="3"/>
      <c r="E755" s="4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4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</row>
    <row r="756" spans="1:43" ht="15.75" customHeight="1" x14ac:dyDescent="0.25">
      <c r="A756" s="3"/>
      <c r="B756" s="3"/>
      <c r="C756" s="3"/>
      <c r="D756" s="3"/>
      <c r="E756" s="4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4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</row>
    <row r="757" spans="1:43" ht="15.75" customHeight="1" x14ac:dyDescent="0.25">
      <c r="A757" s="3"/>
      <c r="B757" s="3"/>
      <c r="C757" s="3"/>
      <c r="D757" s="3"/>
      <c r="E757" s="4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4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</row>
    <row r="758" spans="1:43" ht="15.75" customHeight="1" x14ac:dyDescent="0.25">
      <c r="A758" s="3"/>
      <c r="B758" s="3"/>
      <c r="C758" s="3"/>
      <c r="D758" s="3"/>
      <c r="E758" s="4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4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</row>
    <row r="759" spans="1:43" ht="15.75" customHeight="1" x14ac:dyDescent="0.25">
      <c r="A759" s="3"/>
      <c r="B759" s="3"/>
      <c r="C759" s="3"/>
      <c r="D759" s="3"/>
      <c r="E759" s="4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4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</row>
    <row r="760" spans="1:43" ht="15.75" customHeight="1" x14ac:dyDescent="0.25">
      <c r="A760" s="3"/>
      <c r="B760" s="3"/>
      <c r="C760" s="3"/>
      <c r="D760" s="3"/>
      <c r="E760" s="4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4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</row>
    <row r="761" spans="1:43" ht="15.75" customHeight="1" x14ac:dyDescent="0.25">
      <c r="A761" s="3"/>
      <c r="B761" s="3"/>
      <c r="C761" s="3"/>
      <c r="D761" s="3"/>
      <c r="E761" s="4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4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</row>
    <row r="762" spans="1:43" ht="15.75" customHeight="1" x14ac:dyDescent="0.25">
      <c r="A762" s="3"/>
      <c r="B762" s="3"/>
      <c r="C762" s="3"/>
      <c r="D762" s="3"/>
      <c r="E762" s="4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4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</row>
    <row r="763" spans="1:43" ht="15.75" customHeight="1" x14ac:dyDescent="0.25">
      <c r="A763" s="3"/>
      <c r="B763" s="3"/>
      <c r="C763" s="3"/>
      <c r="D763" s="3"/>
      <c r="E763" s="4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4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</row>
    <row r="764" spans="1:43" ht="15.75" customHeight="1" x14ac:dyDescent="0.25">
      <c r="A764" s="3"/>
      <c r="B764" s="3"/>
      <c r="C764" s="3"/>
      <c r="D764" s="3"/>
      <c r="E764" s="4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4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</row>
    <row r="765" spans="1:43" ht="15.75" customHeight="1" x14ac:dyDescent="0.25">
      <c r="A765" s="3"/>
      <c r="B765" s="3"/>
      <c r="C765" s="3"/>
      <c r="D765" s="3"/>
      <c r="E765" s="4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4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</row>
    <row r="766" spans="1:43" ht="15.75" customHeight="1" x14ac:dyDescent="0.25">
      <c r="A766" s="3"/>
      <c r="B766" s="3"/>
      <c r="C766" s="3"/>
      <c r="D766" s="3"/>
      <c r="E766" s="4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4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</row>
    <row r="767" spans="1:43" ht="15.75" customHeight="1" x14ac:dyDescent="0.25">
      <c r="A767" s="3"/>
      <c r="B767" s="3"/>
      <c r="C767" s="3"/>
      <c r="D767" s="3"/>
      <c r="E767" s="4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4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</row>
    <row r="768" spans="1:43" ht="15.75" customHeight="1" x14ac:dyDescent="0.25">
      <c r="A768" s="3"/>
      <c r="B768" s="3"/>
      <c r="C768" s="3"/>
      <c r="D768" s="3"/>
      <c r="E768" s="4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4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</row>
    <row r="769" spans="1:43" ht="15.75" customHeight="1" x14ac:dyDescent="0.25">
      <c r="A769" s="3"/>
      <c r="B769" s="3"/>
      <c r="C769" s="3"/>
      <c r="D769" s="3"/>
      <c r="E769" s="4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4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</row>
    <row r="770" spans="1:43" ht="15.75" customHeight="1" x14ac:dyDescent="0.25">
      <c r="A770" s="3"/>
      <c r="B770" s="3"/>
      <c r="C770" s="3"/>
      <c r="D770" s="3"/>
      <c r="E770" s="4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4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</row>
    <row r="771" spans="1:43" ht="15.75" customHeight="1" x14ac:dyDescent="0.25">
      <c r="A771" s="3"/>
      <c r="B771" s="3"/>
      <c r="C771" s="3"/>
      <c r="D771" s="3"/>
      <c r="E771" s="4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4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</row>
    <row r="772" spans="1:43" ht="15.75" customHeight="1" x14ac:dyDescent="0.25">
      <c r="A772" s="3"/>
      <c r="B772" s="3"/>
      <c r="C772" s="3"/>
      <c r="D772" s="3"/>
      <c r="E772" s="4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4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</row>
    <row r="773" spans="1:43" ht="15.75" customHeight="1" x14ac:dyDescent="0.25">
      <c r="A773" s="3"/>
      <c r="B773" s="3"/>
      <c r="C773" s="3"/>
      <c r="D773" s="3"/>
      <c r="E773" s="4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4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</row>
    <row r="774" spans="1:43" ht="15.75" customHeight="1" x14ac:dyDescent="0.25">
      <c r="A774" s="3"/>
      <c r="B774" s="3"/>
      <c r="C774" s="3"/>
      <c r="D774" s="3"/>
      <c r="E774" s="4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4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</row>
    <row r="775" spans="1:43" ht="15.75" customHeight="1" x14ac:dyDescent="0.25">
      <c r="A775" s="3"/>
      <c r="B775" s="3"/>
      <c r="C775" s="3"/>
      <c r="D775" s="3"/>
      <c r="E775" s="4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4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</row>
    <row r="776" spans="1:43" ht="15.75" customHeight="1" x14ac:dyDescent="0.25">
      <c r="A776" s="3"/>
      <c r="B776" s="3"/>
      <c r="C776" s="3"/>
      <c r="D776" s="3"/>
      <c r="E776" s="4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4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</row>
    <row r="777" spans="1:43" ht="15.75" customHeight="1" x14ac:dyDescent="0.25">
      <c r="A777" s="3"/>
      <c r="B777" s="3"/>
      <c r="C777" s="3"/>
      <c r="D777" s="3"/>
      <c r="E777" s="4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4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</row>
    <row r="778" spans="1:43" ht="15.75" customHeight="1" x14ac:dyDescent="0.25">
      <c r="A778" s="3"/>
      <c r="B778" s="3"/>
      <c r="C778" s="3"/>
      <c r="D778" s="3"/>
      <c r="E778" s="4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4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</row>
    <row r="779" spans="1:43" ht="15.75" customHeight="1" x14ac:dyDescent="0.25">
      <c r="A779" s="3"/>
      <c r="B779" s="3"/>
      <c r="C779" s="3"/>
      <c r="D779" s="3"/>
      <c r="E779" s="4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4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</row>
    <row r="780" spans="1:43" ht="15.75" customHeight="1" x14ac:dyDescent="0.25">
      <c r="A780" s="3"/>
      <c r="B780" s="3"/>
      <c r="C780" s="3"/>
      <c r="D780" s="3"/>
      <c r="E780" s="4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4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</row>
    <row r="781" spans="1:43" ht="15.75" customHeight="1" x14ac:dyDescent="0.25">
      <c r="A781" s="3"/>
      <c r="B781" s="3"/>
      <c r="C781" s="3"/>
      <c r="D781" s="3"/>
      <c r="E781" s="4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4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</row>
    <row r="782" spans="1:43" ht="15.75" customHeight="1" x14ac:dyDescent="0.25">
      <c r="A782" s="3"/>
      <c r="B782" s="3"/>
      <c r="C782" s="3"/>
      <c r="D782" s="3"/>
      <c r="E782" s="4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4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</row>
    <row r="783" spans="1:43" ht="15.75" customHeight="1" x14ac:dyDescent="0.25">
      <c r="A783" s="3"/>
      <c r="B783" s="3"/>
      <c r="C783" s="3"/>
      <c r="D783" s="3"/>
      <c r="E783" s="4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4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</row>
    <row r="784" spans="1:43" ht="15.75" customHeight="1" x14ac:dyDescent="0.25">
      <c r="A784" s="3"/>
      <c r="B784" s="3"/>
      <c r="C784" s="3"/>
      <c r="D784" s="3"/>
      <c r="E784" s="4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4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</row>
    <row r="785" spans="1:43" ht="15.75" customHeight="1" x14ac:dyDescent="0.25">
      <c r="A785" s="3"/>
      <c r="B785" s="3"/>
      <c r="C785" s="3"/>
      <c r="D785" s="3"/>
      <c r="E785" s="4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4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</row>
    <row r="786" spans="1:43" ht="15.75" customHeight="1" x14ac:dyDescent="0.25">
      <c r="A786" s="3"/>
      <c r="B786" s="3"/>
      <c r="C786" s="3"/>
      <c r="D786" s="3"/>
      <c r="E786" s="4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4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</row>
    <row r="787" spans="1:43" ht="15.75" customHeight="1" x14ac:dyDescent="0.25">
      <c r="A787" s="3"/>
      <c r="B787" s="3"/>
      <c r="C787" s="3"/>
      <c r="D787" s="3"/>
      <c r="E787" s="4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4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</row>
    <row r="788" spans="1:43" ht="15.75" customHeight="1" x14ac:dyDescent="0.25">
      <c r="A788" s="3"/>
      <c r="B788" s="3"/>
      <c r="C788" s="3"/>
      <c r="D788" s="3"/>
      <c r="E788" s="4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4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</row>
    <row r="789" spans="1:43" ht="15.75" customHeight="1" x14ac:dyDescent="0.25">
      <c r="A789" s="3"/>
      <c r="B789" s="3"/>
      <c r="C789" s="3"/>
      <c r="D789" s="3"/>
      <c r="E789" s="4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4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</row>
    <row r="790" spans="1:43" ht="15.75" customHeight="1" x14ac:dyDescent="0.25">
      <c r="A790" s="3"/>
      <c r="B790" s="3"/>
      <c r="C790" s="3"/>
      <c r="D790" s="3"/>
      <c r="E790" s="4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4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</row>
    <row r="791" spans="1:43" ht="15.75" customHeight="1" x14ac:dyDescent="0.25">
      <c r="A791" s="3"/>
      <c r="B791" s="3"/>
      <c r="C791" s="3"/>
      <c r="D791" s="3"/>
      <c r="E791" s="4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4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</row>
    <row r="792" spans="1:43" ht="15.75" customHeight="1" x14ac:dyDescent="0.25">
      <c r="A792" s="3"/>
      <c r="B792" s="3"/>
      <c r="C792" s="3"/>
      <c r="D792" s="3"/>
      <c r="E792" s="4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4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</row>
    <row r="793" spans="1:43" ht="15.75" customHeight="1" x14ac:dyDescent="0.25">
      <c r="A793" s="3"/>
      <c r="B793" s="3"/>
      <c r="C793" s="3"/>
      <c r="D793" s="3"/>
      <c r="E793" s="4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4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</row>
    <row r="794" spans="1:43" ht="15.75" customHeight="1" x14ac:dyDescent="0.25">
      <c r="A794" s="3"/>
      <c r="B794" s="3"/>
      <c r="C794" s="3"/>
      <c r="D794" s="3"/>
      <c r="E794" s="4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4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</row>
    <row r="795" spans="1:43" ht="15.75" customHeight="1" x14ac:dyDescent="0.25">
      <c r="A795" s="3"/>
      <c r="B795" s="3"/>
      <c r="C795" s="3"/>
      <c r="D795" s="3"/>
      <c r="E795" s="4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4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</row>
    <row r="796" spans="1:43" ht="15.75" customHeight="1" x14ac:dyDescent="0.25">
      <c r="A796" s="3"/>
      <c r="B796" s="3"/>
      <c r="C796" s="3"/>
      <c r="D796" s="3"/>
      <c r="E796" s="4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4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</row>
    <row r="797" spans="1:43" ht="15.75" customHeight="1" x14ac:dyDescent="0.25">
      <c r="A797" s="3"/>
      <c r="B797" s="3"/>
      <c r="C797" s="3"/>
      <c r="D797" s="3"/>
      <c r="E797" s="4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4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</row>
    <row r="798" spans="1:43" ht="15.75" customHeight="1" x14ac:dyDescent="0.25">
      <c r="A798" s="3"/>
      <c r="B798" s="3"/>
      <c r="C798" s="3"/>
      <c r="D798" s="3"/>
      <c r="E798" s="4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4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</row>
    <row r="799" spans="1:43" ht="15.75" customHeight="1" x14ac:dyDescent="0.25">
      <c r="A799" s="3"/>
      <c r="B799" s="3"/>
      <c r="C799" s="3"/>
      <c r="D799" s="3"/>
      <c r="E799" s="4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4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</row>
    <row r="800" spans="1:43" ht="15.75" customHeight="1" x14ac:dyDescent="0.25">
      <c r="A800" s="3"/>
      <c r="B800" s="3"/>
      <c r="C800" s="3"/>
      <c r="D800" s="3"/>
      <c r="E800" s="4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4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</row>
    <row r="801" spans="1:43" ht="15.75" customHeight="1" x14ac:dyDescent="0.25">
      <c r="A801" s="3"/>
      <c r="B801" s="3"/>
      <c r="C801" s="3"/>
      <c r="D801" s="3"/>
      <c r="E801" s="4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4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</row>
    <row r="802" spans="1:43" ht="15.75" customHeight="1" x14ac:dyDescent="0.25">
      <c r="A802" s="3"/>
      <c r="B802" s="3"/>
      <c r="C802" s="3"/>
      <c r="D802" s="3"/>
      <c r="E802" s="4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4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</row>
    <row r="803" spans="1:43" ht="15.75" customHeight="1" x14ac:dyDescent="0.25">
      <c r="A803" s="3"/>
      <c r="B803" s="3"/>
      <c r="C803" s="3"/>
      <c r="D803" s="3"/>
      <c r="E803" s="4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4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</row>
    <row r="804" spans="1:43" ht="15.75" customHeight="1" x14ac:dyDescent="0.25">
      <c r="A804" s="3"/>
      <c r="B804" s="3"/>
      <c r="C804" s="3"/>
      <c r="D804" s="3"/>
      <c r="E804" s="4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4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</row>
    <row r="805" spans="1:43" ht="15.75" customHeight="1" x14ac:dyDescent="0.25">
      <c r="A805" s="3"/>
      <c r="B805" s="3"/>
      <c r="C805" s="3"/>
      <c r="D805" s="3"/>
      <c r="E805" s="4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4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</row>
    <row r="806" spans="1:43" ht="15.75" customHeight="1" x14ac:dyDescent="0.25">
      <c r="A806" s="3"/>
      <c r="B806" s="3"/>
      <c r="C806" s="3"/>
      <c r="D806" s="3"/>
      <c r="E806" s="4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4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</row>
    <row r="807" spans="1:43" ht="15.75" customHeight="1" x14ac:dyDescent="0.25">
      <c r="A807" s="3"/>
      <c r="B807" s="3"/>
      <c r="C807" s="3"/>
      <c r="D807" s="3"/>
      <c r="E807" s="4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4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</row>
    <row r="808" spans="1:43" ht="15.75" customHeight="1" x14ac:dyDescent="0.25">
      <c r="A808" s="3"/>
      <c r="B808" s="3"/>
      <c r="C808" s="3"/>
      <c r="D808" s="3"/>
      <c r="E808" s="4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4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</row>
    <row r="809" spans="1:43" ht="15.75" customHeight="1" x14ac:dyDescent="0.25">
      <c r="A809" s="3"/>
      <c r="B809" s="3"/>
      <c r="C809" s="3"/>
      <c r="D809" s="3"/>
      <c r="E809" s="4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4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</row>
    <row r="810" spans="1:43" ht="15.75" customHeight="1" x14ac:dyDescent="0.25">
      <c r="A810" s="3"/>
      <c r="B810" s="3"/>
      <c r="C810" s="3"/>
      <c r="D810" s="3"/>
      <c r="E810" s="4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4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</row>
    <row r="811" spans="1:43" ht="15.75" customHeight="1" x14ac:dyDescent="0.25">
      <c r="A811" s="3"/>
      <c r="B811" s="3"/>
      <c r="C811" s="3"/>
      <c r="D811" s="3"/>
      <c r="E811" s="4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4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</row>
    <row r="812" spans="1:43" ht="15.75" customHeight="1" x14ac:dyDescent="0.25">
      <c r="A812" s="3"/>
      <c r="B812" s="3"/>
      <c r="C812" s="3"/>
      <c r="D812" s="3"/>
      <c r="E812" s="4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4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</row>
    <row r="813" spans="1:43" ht="15.75" customHeight="1" x14ac:dyDescent="0.25">
      <c r="A813" s="3"/>
      <c r="B813" s="3"/>
      <c r="C813" s="3"/>
      <c r="D813" s="3"/>
      <c r="E813" s="4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4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</row>
    <row r="814" spans="1:43" ht="15.75" customHeight="1" x14ac:dyDescent="0.25">
      <c r="A814" s="3"/>
      <c r="B814" s="3"/>
      <c r="C814" s="3"/>
      <c r="D814" s="3"/>
      <c r="E814" s="4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4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</row>
    <row r="815" spans="1:43" ht="15.75" customHeight="1" x14ac:dyDescent="0.25">
      <c r="A815" s="3"/>
      <c r="B815" s="3"/>
      <c r="C815" s="3"/>
      <c r="D815" s="3"/>
      <c r="E815" s="4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4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</row>
    <row r="816" spans="1:43" ht="15.75" customHeight="1" x14ac:dyDescent="0.25">
      <c r="A816" s="3"/>
      <c r="B816" s="3"/>
      <c r="C816" s="3"/>
      <c r="D816" s="3"/>
      <c r="E816" s="4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4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</row>
    <row r="817" spans="1:43" ht="15.75" customHeight="1" x14ac:dyDescent="0.25">
      <c r="A817" s="3"/>
      <c r="B817" s="3"/>
      <c r="C817" s="3"/>
      <c r="D817" s="3"/>
      <c r="E817" s="4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4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</row>
    <row r="818" spans="1:43" ht="15.75" customHeight="1" x14ac:dyDescent="0.25">
      <c r="A818" s="3"/>
      <c r="B818" s="3"/>
      <c r="C818" s="3"/>
      <c r="D818" s="3"/>
      <c r="E818" s="4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4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</row>
    <row r="819" spans="1:43" ht="15.75" customHeight="1" x14ac:dyDescent="0.25">
      <c r="A819" s="3"/>
      <c r="B819" s="3"/>
      <c r="C819" s="3"/>
      <c r="D819" s="3"/>
      <c r="E819" s="4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4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</row>
    <row r="820" spans="1:43" ht="15.75" customHeight="1" x14ac:dyDescent="0.25">
      <c r="A820" s="3"/>
      <c r="B820" s="3"/>
      <c r="C820" s="3"/>
      <c r="D820" s="3"/>
      <c r="E820" s="4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4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</row>
    <row r="821" spans="1:43" ht="15.75" customHeight="1" x14ac:dyDescent="0.25">
      <c r="A821" s="3"/>
      <c r="B821" s="3"/>
      <c r="C821" s="3"/>
      <c r="D821" s="3"/>
      <c r="E821" s="4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4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</row>
    <row r="822" spans="1:43" ht="15.75" customHeight="1" x14ac:dyDescent="0.25">
      <c r="A822" s="3"/>
      <c r="B822" s="3"/>
      <c r="C822" s="3"/>
      <c r="D822" s="3"/>
      <c r="E822" s="4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4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</row>
    <row r="823" spans="1:43" ht="15.75" customHeight="1" x14ac:dyDescent="0.25">
      <c r="A823" s="3"/>
      <c r="B823" s="3"/>
      <c r="C823" s="3"/>
      <c r="D823" s="3"/>
      <c r="E823" s="4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4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</row>
    <row r="824" spans="1:43" ht="15.75" customHeight="1" x14ac:dyDescent="0.25">
      <c r="A824" s="3"/>
      <c r="B824" s="3"/>
      <c r="C824" s="3"/>
      <c r="D824" s="3"/>
      <c r="E824" s="4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4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</row>
    <row r="825" spans="1:43" ht="15.75" customHeight="1" x14ac:dyDescent="0.25">
      <c r="A825" s="3"/>
      <c r="B825" s="3"/>
      <c r="C825" s="3"/>
      <c r="D825" s="3"/>
      <c r="E825" s="4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4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</row>
    <row r="826" spans="1:43" ht="15.75" customHeight="1" x14ac:dyDescent="0.25">
      <c r="A826" s="3"/>
      <c r="B826" s="3"/>
      <c r="C826" s="3"/>
      <c r="D826" s="3"/>
      <c r="E826" s="4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4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</row>
    <row r="827" spans="1:43" ht="15.75" customHeight="1" x14ac:dyDescent="0.25">
      <c r="A827" s="3"/>
      <c r="B827" s="3"/>
      <c r="C827" s="3"/>
      <c r="D827" s="3"/>
      <c r="E827" s="4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4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</row>
    <row r="828" spans="1:43" ht="15.75" customHeight="1" x14ac:dyDescent="0.25">
      <c r="A828" s="3"/>
      <c r="B828" s="3"/>
      <c r="C828" s="3"/>
      <c r="D828" s="3"/>
      <c r="E828" s="4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4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</row>
    <row r="829" spans="1:43" ht="15.75" customHeight="1" x14ac:dyDescent="0.25">
      <c r="A829" s="3"/>
      <c r="B829" s="3"/>
      <c r="C829" s="3"/>
      <c r="D829" s="3"/>
      <c r="E829" s="4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4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</row>
    <row r="830" spans="1:43" ht="15.75" customHeight="1" x14ac:dyDescent="0.25">
      <c r="A830" s="3"/>
      <c r="B830" s="3"/>
      <c r="C830" s="3"/>
      <c r="D830" s="3"/>
      <c r="E830" s="4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4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</row>
    <row r="831" spans="1:43" ht="15.75" customHeight="1" x14ac:dyDescent="0.25">
      <c r="A831" s="3"/>
      <c r="B831" s="3"/>
      <c r="C831" s="3"/>
      <c r="D831" s="3"/>
      <c r="E831" s="4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4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</row>
    <row r="832" spans="1:43" ht="15.75" customHeight="1" x14ac:dyDescent="0.25">
      <c r="A832" s="3"/>
      <c r="B832" s="3"/>
      <c r="C832" s="3"/>
      <c r="D832" s="3"/>
      <c r="E832" s="4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4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</row>
    <row r="833" spans="1:43" ht="15.75" customHeight="1" x14ac:dyDescent="0.25">
      <c r="A833" s="3"/>
      <c r="B833" s="3"/>
      <c r="C833" s="3"/>
      <c r="D833" s="3"/>
      <c r="E833" s="4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4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</row>
    <row r="834" spans="1:43" ht="15.75" customHeight="1" x14ac:dyDescent="0.25">
      <c r="A834" s="3"/>
      <c r="B834" s="3"/>
      <c r="C834" s="3"/>
      <c r="D834" s="3"/>
      <c r="E834" s="4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4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</row>
    <row r="835" spans="1:43" ht="15.75" customHeight="1" x14ac:dyDescent="0.25">
      <c r="A835" s="3"/>
      <c r="B835" s="3"/>
      <c r="C835" s="3"/>
      <c r="D835" s="3"/>
      <c r="E835" s="4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4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</row>
    <row r="836" spans="1:43" ht="15.75" customHeight="1" x14ac:dyDescent="0.25">
      <c r="A836" s="3"/>
      <c r="B836" s="3"/>
      <c r="C836" s="3"/>
      <c r="D836" s="3"/>
      <c r="E836" s="4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4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</row>
    <row r="837" spans="1:43" ht="15.75" customHeight="1" x14ac:dyDescent="0.25">
      <c r="A837" s="3"/>
      <c r="B837" s="3"/>
      <c r="C837" s="3"/>
      <c r="D837" s="3"/>
      <c r="E837" s="4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4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</row>
    <row r="838" spans="1:43" ht="15.75" customHeight="1" x14ac:dyDescent="0.25">
      <c r="A838" s="3"/>
      <c r="B838" s="3"/>
      <c r="C838" s="3"/>
      <c r="D838" s="3"/>
      <c r="E838" s="4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4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</row>
    <row r="839" spans="1:43" ht="15.75" customHeight="1" x14ac:dyDescent="0.25">
      <c r="A839" s="3"/>
      <c r="B839" s="3"/>
      <c r="C839" s="3"/>
      <c r="D839" s="3"/>
      <c r="E839" s="4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4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</row>
    <row r="840" spans="1:43" ht="15.75" customHeight="1" x14ac:dyDescent="0.25">
      <c r="A840" s="3"/>
      <c r="B840" s="3"/>
      <c r="C840" s="3"/>
      <c r="D840" s="3"/>
      <c r="E840" s="4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4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</row>
    <row r="841" spans="1:43" ht="15.75" customHeight="1" x14ac:dyDescent="0.25">
      <c r="A841" s="3"/>
      <c r="B841" s="3"/>
      <c r="C841" s="3"/>
      <c r="D841" s="3"/>
      <c r="E841" s="4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4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</row>
    <row r="842" spans="1:43" ht="15.75" customHeight="1" x14ac:dyDescent="0.25">
      <c r="A842" s="3"/>
      <c r="B842" s="3"/>
      <c r="C842" s="3"/>
      <c r="D842" s="3"/>
      <c r="E842" s="4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4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</row>
    <row r="843" spans="1:43" ht="15.75" customHeight="1" x14ac:dyDescent="0.25">
      <c r="A843" s="3"/>
      <c r="B843" s="3"/>
      <c r="C843" s="3"/>
      <c r="D843" s="3"/>
      <c r="E843" s="4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4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</row>
    <row r="844" spans="1:43" ht="15.75" customHeight="1" x14ac:dyDescent="0.25">
      <c r="A844" s="3"/>
      <c r="B844" s="3"/>
      <c r="C844" s="3"/>
      <c r="D844" s="3"/>
      <c r="E844" s="4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4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</row>
    <row r="845" spans="1:43" ht="15.75" customHeight="1" x14ac:dyDescent="0.25">
      <c r="A845" s="3"/>
      <c r="B845" s="3"/>
      <c r="C845" s="3"/>
      <c r="D845" s="3"/>
      <c r="E845" s="4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4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</row>
    <row r="846" spans="1:43" ht="15.75" customHeight="1" x14ac:dyDescent="0.25">
      <c r="A846" s="3"/>
      <c r="B846" s="3"/>
      <c r="C846" s="3"/>
      <c r="D846" s="3"/>
      <c r="E846" s="4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4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</row>
    <row r="847" spans="1:43" ht="15.75" customHeight="1" x14ac:dyDescent="0.25">
      <c r="A847" s="3"/>
      <c r="B847" s="3"/>
      <c r="C847" s="3"/>
      <c r="D847" s="3"/>
      <c r="E847" s="4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4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</row>
    <row r="848" spans="1:43" ht="15.75" customHeight="1" x14ac:dyDescent="0.25">
      <c r="A848" s="3"/>
      <c r="B848" s="3"/>
      <c r="C848" s="3"/>
      <c r="D848" s="3"/>
      <c r="E848" s="4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4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</row>
    <row r="849" spans="1:43" ht="15.75" customHeight="1" x14ac:dyDescent="0.25">
      <c r="A849" s="3"/>
      <c r="B849" s="3"/>
      <c r="C849" s="3"/>
      <c r="D849" s="3"/>
      <c r="E849" s="4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4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</row>
    <row r="850" spans="1:43" ht="15.75" customHeight="1" x14ac:dyDescent="0.25">
      <c r="A850" s="3"/>
      <c r="B850" s="3"/>
      <c r="C850" s="3"/>
      <c r="D850" s="3"/>
      <c r="E850" s="4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4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</row>
    <row r="851" spans="1:43" ht="15.75" customHeight="1" x14ac:dyDescent="0.25">
      <c r="A851" s="3"/>
      <c r="B851" s="3"/>
      <c r="C851" s="3"/>
      <c r="D851" s="3"/>
      <c r="E851" s="4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4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</row>
    <row r="852" spans="1:43" ht="15.75" customHeight="1" x14ac:dyDescent="0.25">
      <c r="A852" s="3"/>
      <c r="B852" s="3"/>
      <c r="C852" s="3"/>
      <c r="D852" s="3"/>
      <c r="E852" s="4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4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</row>
    <row r="853" spans="1:43" ht="15.75" customHeight="1" x14ac:dyDescent="0.25">
      <c r="A853" s="3"/>
      <c r="B853" s="3"/>
      <c r="C853" s="3"/>
      <c r="D853" s="3"/>
      <c r="E853" s="4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4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</row>
    <row r="854" spans="1:43" ht="15.75" customHeight="1" x14ac:dyDescent="0.25">
      <c r="A854" s="3"/>
      <c r="B854" s="3"/>
      <c r="C854" s="3"/>
      <c r="D854" s="3"/>
      <c r="E854" s="4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4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</row>
    <row r="855" spans="1:43" ht="15.75" customHeight="1" x14ac:dyDescent="0.25">
      <c r="A855" s="3"/>
      <c r="B855" s="3"/>
      <c r="C855" s="3"/>
      <c r="D855" s="3"/>
      <c r="E855" s="4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4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</row>
    <row r="856" spans="1:43" ht="15.75" customHeight="1" x14ac:dyDescent="0.25">
      <c r="A856" s="3"/>
      <c r="B856" s="3"/>
      <c r="C856" s="3"/>
      <c r="D856" s="3"/>
      <c r="E856" s="4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4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</row>
    <row r="857" spans="1:43" ht="15.75" customHeight="1" x14ac:dyDescent="0.25">
      <c r="A857" s="3"/>
      <c r="B857" s="3"/>
      <c r="C857" s="3"/>
      <c r="D857" s="3"/>
      <c r="E857" s="4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4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</row>
    <row r="858" spans="1:43" ht="15.75" customHeight="1" x14ac:dyDescent="0.25">
      <c r="A858" s="3"/>
      <c r="B858" s="3"/>
      <c r="C858" s="3"/>
      <c r="D858" s="3"/>
      <c r="E858" s="4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4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</row>
    <row r="859" spans="1:43" ht="15.75" customHeight="1" x14ac:dyDescent="0.25">
      <c r="A859" s="3"/>
      <c r="B859" s="3"/>
      <c r="C859" s="3"/>
      <c r="D859" s="3"/>
      <c r="E859" s="4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4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</row>
    <row r="860" spans="1:43" ht="15.75" customHeight="1" x14ac:dyDescent="0.25">
      <c r="A860" s="3"/>
      <c r="B860" s="3"/>
      <c r="C860" s="3"/>
      <c r="D860" s="3"/>
      <c r="E860" s="4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4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</row>
    <row r="861" spans="1:43" ht="15.75" customHeight="1" x14ac:dyDescent="0.25">
      <c r="A861" s="3"/>
      <c r="B861" s="3"/>
      <c r="C861" s="3"/>
      <c r="D861" s="3"/>
      <c r="E861" s="4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4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</row>
    <row r="862" spans="1:43" ht="15.75" customHeight="1" x14ac:dyDescent="0.25">
      <c r="A862" s="3"/>
      <c r="B862" s="3"/>
      <c r="C862" s="3"/>
      <c r="D862" s="3"/>
      <c r="E862" s="4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4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</row>
    <row r="863" spans="1:43" ht="15.75" customHeight="1" x14ac:dyDescent="0.25">
      <c r="A863" s="3"/>
      <c r="B863" s="3"/>
      <c r="C863" s="3"/>
      <c r="D863" s="3"/>
      <c r="E863" s="4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4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</row>
    <row r="864" spans="1:43" ht="15.75" customHeight="1" x14ac:dyDescent="0.25">
      <c r="A864" s="3"/>
      <c r="B864" s="3"/>
      <c r="C864" s="3"/>
      <c r="D864" s="3"/>
      <c r="E864" s="4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4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</row>
    <row r="865" spans="1:43" ht="15.75" customHeight="1" x14ac:dyDescent="0.25">
      <c r="A865" s="3"/>
      <c r="B865" s="3"/>
      <c r="C865" s="3"/>
      <c r="D865" s="3"/>
      <c r="E865" s="4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4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</row>
    <row r="866" spans="1:43" ht="15.75" customHeight="1" x14ac:dyDescent="0.25">
      <c r="A866" s="3"/>
      <c r="B866" s="3"/>
      <c r="C866" s="3"/>
      <c r="D866" s="3"/>
      <c r="E866" s="4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4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</row>
    <row r="867" spans="1:43" ht="15.75" customHeight="1" x14ac:dyDescent="0.25">
      <c r="A867" s="3"/>
      <c r="B867" s="3"/>
      <c r="C867" s="3"/>
      <c r="D867" s="3"/>
      <c r="E867" s="4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4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</row>
    <row r="868" spans="1:43" ht="15.75" customHeight="1" x14ac:dyDescent="0.25">
      <c r="A868" s="3"/>
      <c r="B868" s="3"/>
      <c r="C868" s="3"/>
      <c r="D868" s="3"/>
      <c r="E868" s="4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4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</row>
    <row r="869" spans="1:43" ht="15.75" customHeight="1" x14ac:dyDescent="0.25">
      <c r="A869" s="3"/>
      <c r="B869" s="3"/>
      <c r="C869" s="3"/>
      <c r="D869" s="3"/>
      <c r="E869" s="4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4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</row>
    <row r="870" spans="1:43" ht="15.75" customHeight="1" x14ac:dyDescent="0.25">
      <c r="A870" s="3"/>
      <c r="B870" s="3"/>
      <c r="C870" s="3"/>
      <c r="D870" s="3"/>
      <c r="E870" s="4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4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</row>
    <row r="871" spans="1:43" ht="15.75" customHeight="1" x14ac:dyDescent="0.25">
      <c r="A871" s="3"/>
      <c r="B871" s="3"/>
      <c r="C871" s="3"/>
      <c r="D871" s="3"/>
      <c r="E871" s="4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4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</row>
    <row r="872" spans="1:43" ht="15.75" customHeight="1" x14ac:dyDescent="0.25">
      <c r="A872" s="3"/>
      <c r="B872" s="3"/>
      <c r="C872" s="3"/>
      <c r="D872" s="3"/>
      <c r="E872" s="4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4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</row>
    <row r="873" spans="1:43" ht="15.75" customHeight="1" x14ac:dyDescent="0.25">
      <c r="A873" s="3"/>
      <c r="B873" s="3"/>
      <c r="C873" s="3"/>
      <c r="D873" s="3"/>
      <c r="E873" s="4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4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</row>
    <row r="874" spans="1:43" ht="15.75" customHeight="1" x14ac:dyDescent="0.25">
      <c r="A874" s="3"/>
      <c r="B874" s="3"/>
      <c r="C874" s="3"/>
      <c r="D874" s="3"/>
      <c r="E874" s="4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4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</row>
    <row r="875" spans="1:43" ht="15.75" customHeight="1" x14ac:dyDescent="0.25">
      <c r="A875" s="3"/>
      <c r="B875" s="3"/>
      <c r="C875" s="3"/>
      <c r="D875" s="3"/>
      <c r="E875" s="4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4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</row>
    <row r="876" spans="1:43" ht="15.75" customHeight="1" x14ac:dyDescent="0.25">
      <c r="A876" s="3"/>
      <c r="B876" s="3"/>
      <c r="C876" s="3"/>
      <c r="D876" s="3"/>
      <c r="E876" s="4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4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</row>
    <row r="877" spans="1:43" ht="15.75" customHeight="1" x14ac:dyDescent="0.25">
      <c r="A877" s="3"/>
      <c r="B877" s="3"/>
      <c r="C877" s="3"/>
      <c r="D877" s="3"/>
      <c r="E877" s="4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4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</row>
    <row r="878" spans="1:43" ht="15.75" customHeight="1" x14ac:dyDescent="0.25">
      <c r="A878" s="3"/>
      <c r="B878" s="3"/>
      <c r="C878" s="3"/>
      <c r="D878" s="3"/>
      <c r="E878" s="4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4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</row>
    <row r="879" spans="1:43" ht="15.75" customHeight="1" x14ac:dyDescent="0.25">
      <c r="A879" s="3"/>
      <c r="B879" s="3"/>
      <c r="C879" s="3"/>
      <c r="D879" s="3"/>
      <c r="E879" s="4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4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</row>
    <row r="880" spans="1:43" ht="15.75" customHeight="1" x14ac:dyDescent="0.25">
      <c r="A880" s="3"/>
      <c r="B880" s="3"/>
      <c r="C880" s="3"/>
      <c r="D880" s="3"/>
      <c r="E880" s="4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4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</row>
    <row r="881" spans="1:43" ht="15.75" customHeight="1" x14ac:dyDescent="0.25">
      <c r="A881" s="3"/>
      <c r="B881" s="3"/>
      <c r="C881" s="3"/>
      <c r="D881" s="3"/>
      <c r="E881" s="4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4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</row>
    <row r="882" spans="1:43" ht="15.75" customHeight="1" x14ac:dyDescent="0.25">
      <c r="A882" s="3"/>
      <c r="B882" s="3"/>
      <c r="C882" s="3"/>
      <c r="D882" s="3"/>
      <c r="E882" s="4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4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</row>
    <row r="883" spans="1:43" ht="15.75" customHeight="1" x14ac:dyDescent="0.25">
      <c r="A883" s="3"/>
      <c r="B883" s="3"/>
      <c r="C883" s="3"/>
      <c r="D883" s="3"/>
      <c r="E883" s="4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4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</row>
    <row r="884" spans="1:43" ht="15.75" customHeight="1" x14ac:dyDescent="0.25">
      <c r="A884" s="3"/>
      <c r="B884" s="3"/>
      <c r="C884" s="3"/>
      <c r="D884" s="3"/>
      <c r="E884" s="4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4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</row>
    <row r="885" spans="1:43" ht="15.75" customHeight="1" x14ac:dyDescent="0.25">
      <c r="A885" s="3"/>
      <c r="B885" s="3"/>
      <c r="C885" s="3"/>
      <c r="D885" s="3"/>
      <c r="E885" s="4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4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</row>
    <row r="886" spans="1:43" ht="15.75" customHeight="1" x14ac:dyDescent="0.25">
      <c r="A886" s="3"/>
      <c r="B886" s="3"/>
      <c r="C886" s="3"/>
      <c r="D886" s="3"/>
      <c r="E886" s="4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4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</row>
    <row r="887" spans="1:43" ht="15.75" customHeight="1" x14ac:dyDescent="0.25">
      <c r="A887" s="3"/>
      <c r="B887" s="3"/>
      <c r="C887" s="3"/>
      <c r="D887" s="3"/>
      <c r="E887" s="4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4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</row>
    <row r="888" spans="1:43" ht="15.75" customHeight="1" x14ac:dyDescent="0.25">
      <c r="A888" s="3"/>
      <c r="B888" s="3"/>
      <c r="C888" s="3"/>
      <c r="D888" s="3"/>
      <c r="E888" s="4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4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</row>
    <row r="889" spans="1:43" ht="15.75" customHeight="1" x14ac:dyDescent="0.25">
      <c r="A889" s="3"/>
      <c r="B889" s="3"/>
      <c r="C889" s="3"/>
      <c r="D889" s="3"/>
      <c r="E889" s="4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4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</row>
    <row r="890" spans="1:43" ht="15.75" customHeight="1" x14ac:dyDescent="0.25">
      <c r="A890" s="3"/>
      <c r="B890" s="3"/>
      <c r="C890" s="3"/>
      <c r="D890" s="3"/>
      <c r="E890" s="4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4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</row>
    <row r="891" spans="1:43" ht="15.75" customHeight="1" x14ac:dyDescent="0.25">
      <c r="A891" s="3"/>
      <c r="B891" s="3"/>
      <c r="C891" s="3"/>
      <c r="D891" s="3"/>
      <c r="E891" s="4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4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</row>
    <row r="892" spans="1:43" ht="15.75" customHeight="1" x14ac:dyDescent="0.25">
      <c r="A892" s="3"/>
      <c r="B892" s="3"/>
      <c r="C892" s="3"/>
      <c r="D892" s="3"/>
      <c r="E892" s="4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4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</row>
    <row r="893" spans="1:43" ht="15.75" customHeight="1" x14ac:dyDescent="0.25">
      <c r="A893" s="3"/>
      <c r="B893" s="3"/>
      <c r="C893" s="3"/>
      <c r="D893" s="3"/>
      <c r="E893" s="4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4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</row>
    <row r="894" spans="1:43" ht="15.75" customHeight="1" x14ac:dyDescent="0.25">
      <c r="A894" s="3"/>
      <c r="B894" s="3"/>
      <c r="C894" s="3"/>
      <c r="D894" s="3"/>
      <c r="E894" s="4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4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</row>
    <row r="895" spans="1:43" ht="15.75" customHeight="1" x14ac:dyDescent="0.25">
      <c r="A895" s="3"/>
      <c r="B895" s="3"/>
      <c r="C895" s="3"/>
      <c r="D895" s="3"/>
      <c r="E895" s="4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4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</row>
    <row r="896" spans="1:43" ht="15.75" customHeight="1" x14ac:dyDescent="0.25">
      <c r="A896" s="3"/>
      <c r="B896" s="3"/>
      <c r="C896" s="3"/>
      <c r="D896" s="3"/>
      <c r="E896" s="4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4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</row>
    <row r="897" spans="1:43" ht="15.75" customHeight="1" x14ac:dyDescent="0.25">
      <c r="A897" s="3"/>
      <c r="B897" s="3"/>
      <c r="C897" s="3"/>
      <c r="D897" s="3"/>
      <c r="E897" s="4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4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</row>
    <row r="898" spans="1:43" ht="15.75" customHeight="1" x14ac:dyDescent="0.25">
      <c r="A898" s="3"/>
      <c r="B898" s="3"/>
      <c r="C898" s="3"/>
      <c r="D898" s="3"/>
      <c r="E898" s="4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4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</row>
    <row r="899" spans="1:43" ht="15.75" customHeight="1" x14ac:dyDescent="0.25">
      <c r="A899" s="3"/>
      <c r="B899" s="3"/>
      <c r="C899" s="3"/>
      <c r="D899" s="3"/>
      <c r="E899" s="4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4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</row>
    <row r="900" spans="1:43" ht="15.75" customHeight="1" x14ac:dyDescent="0.25">
      <c r="A900" s="3"/>
      <c r="B900" s="3"/>
      <c r="C900" s="3"/>
      <c r="D900" s="3"/>
      <c r="E900" s="4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4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</row>
    <row r="901" spans="1:43" ht="15.75" customHeight="1" x14ac:dyDescent="0.25">
      <c r="A901" s="3"/>
      <c r="B901" s="3"/>
      <c r="C901" s="3"/>
      <c r="D901" s="3"/>
      <c r="E901" s="4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4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</row>
    <row r="902" spans="1:43" ht="15.75" customHeight="1" x14ac:dyDescent="0.25">
      <c r="A902" s="3"/>
      <c r="B902" s="3"/>
      <c r="C902" s="3"/>
      <c r="D902" s="3"/>
      <c r="E902" s="4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4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</row>
    <row r="903" spans="1:43" ht="15.75" customHeight="1" x14ac:dyDescent="0.25">
      <c r="A903" s="3"/>
      <c r="B903" s="3"/>
      <c r="C903" s="3"/>
      <c r="D903" s="3"/>
      <c r="E903" s="4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4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</row>
    <row r="904" spans="1:43" ht="15.75" customHeight="1" x14ac:dyDescent="0.25">
      <c r="A904" s="3"/>
      <c r="B904" s="3"/>
      <c r="C904" s="3"/>
      <c r="D904" s="3"/>
      <c r="E904" s="4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4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</row>
    <row r="905" spans="1:43" ht="15.75" customHeight="1" x14ac:dyDescent="0.25">
      <c r="A905" s="3"/>
      <c r="B905" s="3"/>
      <c r="C905" s="3"/>
      <c r="D905" s="3"/>
      <c r="E905" s="4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4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</row>
    <row r="906" spans="1:43" ht="15.75" customHeight="1" x14ac:dyDescent="0.25">
      <c r="A906" s="3"/>
      <c r="B906" s="3"/>
      <c r="C906" s="3"/>
      <c r="D906" s="3"/>
      <c r="E906" s="4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4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</row>
    <row r="907" spans="1:43" ht="15.75" customHeight="1" x14ac:dyDescent="0.25">
      <c r="A907" s="3"/>
      <c r="B907" s="3"/>
      <c r="C907" s="3"/>
      <c r="D907" s="3"/>
      <c r="E907" s="4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4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</row>
    <row r="908" spans="1:43" ht="15.75" customHeight="1" x14ac:dyDescent="0.25">
      <c r="A908" s="3"/>
      <c r="B908" s="3"/>
      <c r="C908" s="3"/>
      <c r="D908" s="3"/>
      <c r="E908" s="4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4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</row>
    <row r="909" spans="1:43" ht="15.75" customHeight="1" x14ac:dyDescent="0.25">
      <c r="A909" s="3"/>
      <c r="B909" s="3"/>
      <c r="C909" s="3"/>
      <c r="D909" s="3"/>
      <c r="E909" s="4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4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</row>
    <row r="910" spans="1:43" ht="15.75" customHeight="1" x14ac:dyDescent="0.25">
      <c r="A910" s="3"/>
      <c r="B910" s="3"/>
      <c r="C910" s="3"/>
      <c r="D910" s="3"/>
      <c r="E910" s="4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4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</row>
    <row r="911" spans="1:43" ht="15.75" customHeight="1" x14ac:dyDescent="0.25">
      <c r="A911" s="3"/>
      <c r="B911" s="3"/>
      <c r="C911" s="3"/>
      <c r="D911" s="3"/>
      <c r="E911" s="4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4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</row>
    <row r="912" spans="1:43" ht="15.75" customHeight="1" x14ac:dyDescent="0.25">
      <c r="A912" s="3"/>
      <c r="B912" s="3"/>
      <c r="C912" s="3"/>
      <c r="D912" s="3"/>
      <c r="E912" s="4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4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</row>
    <row r="913" spans="1:43" ht="15.75" customHeight="1" x14ac:dyDescent="0.25">
      <c r="A913" s="3"/>
      <c r="B913" s="3"/>
      <c r="C913" s="3"/>
      <c r="D913" s="3"/>
      <c r="E913" s="4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4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</row>
    <row r="914" spans="1:43" ht="15.75" customHeight="1" x14ac:dyDescent="0.25">
      <c r="A914" s="3"/>
      <c r="B914" s="3"/>
      <c r="C914" s="3"/>
      <c r="D914" s="3"/>
      <c r="E914" s="4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4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</row>
    <row r="915" spans="1:43" ht="15.75" customHeight="1" x14ac:dyDescent="0.25">
      <c r="A915" s="3"/>
      <c r="B915" s="3"/>
      <c r="C915" s="3"/>
      <c r="D915" s="3"/>
      <c r="E915" s="4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4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</row>
    <row r="916" spans="1:43" ht="15.75" customHeight="1" x14ac:dyDescent="0.25">
      <c r="A916" s="3"/>
      <c r="B916" s="3"/>
      <c r="C916" s="3"/>
      <c r="D916" s="3"/>
      <c r="E916" s="4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4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</row>
    <row r="917" spans="1:43" ht="15.75" customHeight="1" x14ac:dyDescent="0.25">
      <c r="A917" s="3"/>
      <c r="B917" s="3"/>
      <c r="C917" s="3"/>
      <c r="D917" s="3"/>
      <c r="E917" s="4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4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</row>
    <row r="918" spans="1:43" ht="15.75" customHeight="1" x14ac:dyDescent="0.25">
      <c r="A918" s="3"/>
      <c r="B918" s="3"/>
      <c r="C918" s="3"/>
      <c r="D918" s="3"/>
      <c r="E918" s="4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4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</row>
    <row r="919" spans="1:43" ht="15.75" customHeight="1" x14ac:dyDescent="0.25">
      <c r="A919" s="3"/>
      <c r="B919" s="3"/>
      <c r="C919" s="3"/>
      <c r="D919" s="3"/>
      <c r="E919" s="4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4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</row>
    <row r="920" spans="1:43" ht="15.75" customHeight="1" x14ac:dyDescent="0.25">
      <c r="A920" s="3"/>
      <c r="B920" s="3"/>
      <c r="C920" s="3"/>
      <c r="D920" s="3"/>
      <c r="E920" s="4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4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</row>
    <row r="921" spans="1:43" ht="15.75" customHeight="1" x14ac:dyDescent="0.25">
      <c r="A921" s="3"/>
      <c r="B921" s="3"/>
      <c r="C921" s="3"/>
      <c r="D921" s="3"/>
      <c r="E921" s="4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4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</row>
    <row r="922" spans="1:43" ht="15.75" customHeight="1" x14ac:dyDescent="0.25">
      <c r="A922" s="3"/>
      <c r="B922" s="3"/>
      <c r="C922" s="3"/>
      <c r="D922" s="3"/>
      <c r="E922" s="4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4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</row>
    <row r="923" spans="1:43" ht="15.75" customHeight="1" x14ac:dyDescent="0.25">
      <c r="A923" s="3"/>
      <c r="B923" s="3"/>
      <c r="C923" s="3"/>
      <c r="D923" s="3"/>
      <c r="E923" s="4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4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</row>
    <row r="924" spans="1:43" ht="15.75" customHeight="1" x14ac:dyDescent="0.25">
      <c r="A924" s="3"/>
      <c r="B924" s="3"/>
      <c r="C924" s="3"/>
      <c r="D924" s="3"/>
      <c r="E924" s="4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4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</row>
    <row r="925" spans="1:43" ht="15.75" customHeight="1" x14ac:dyDescent="0.25">
      <c r="A925" s="3"/>
      <c r="B925" s="3"/>
      <c r="C925" s="3"/>
      <c r="D925" s="3"/>
      <c r="E925" s="4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4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</row>
    <row r="926" spans="1:43" ht="15.75" customHeight="1" x14ac:dyDescent="0.25">
      <c r="A926" s="3"/>
      <c r="B926" s="3"/>
      <c r="C926" s="3"/>
      <c r="D926" s="3"/>
      <c r="E926" s="4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4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</row>
    <row r="927" spans="1:43" ht="15.75" customHeight="1" x14ac:dyDescent="0.25">
      <c r="A927" s="3"/>
      <c r="B927" s="3"/>
      <c r="C927" s="3"/>
      <c r="D927" s="3"/>
      <c r="E927" s="4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4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</row>
    <row r="928" spans="1:43" ht="15.75" customHeight="1" x14ac:dyDescent="0.25">
      <c r="A928" s="3"/>
      <c r="B928" s="3"/>
      <c r="C928" s="3"/>
      <c r="D928" s="3"/>
      <c r="E928" s="4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4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</row>
    <row r="929" spans="1:43" ht="15.75" customHeight="1" x14ac:dyDescent="0.25">
      <c r="A929" s="3"/>
      <c r="B929" s="3"/>
      <c r="C929" s="3"/>
      <c r="D929" s="3"/>
      <c r="E929" s="4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4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</row>
    <row r="930" spans="1:43" ht="15.75" customHeight="1" x14ac:dyDescent="0.25">
      <c r="A930" s="3"/>
      <c r="B930" s="3"/>
      <c r="C930" s="3"/>
      <c r="D930" s="3"/>
      <c r="E930" s="4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4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</row>
    <row r="931" spans="1:43" ht="15.75" customHeight="1" x14ac:dyDescent="0.25">
      <c r="A931" s="3"/>
      <c r="B931" s="3"/>
      <c r="C931" s="3"/>
      <c r="D931" s="3"/>
      <c r="E931" s="4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4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</row>
    <row r="932" spans="1:43" ht="15.75" customHeight="1" x14ac:dyDescent="0.25">
      <c r="A932" s="3"/>
      <c r="B932" s="3"/>
      <c r="C932" s="3"/>
      <c r="D932" s="3"/>
      <c r="E932" s="4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4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</row>
    <row r="933" spans="1:43" ht="15.75" customHeight="1" x14ac:dyDescent="0.25">
      <c r="A933" s="3"/>
      <c r="B933" s="3"/>
      <c r="C933" s="3"/>
      <c r="D933" s="3"/>
      <c r="E933" s="4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4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</row>
    <row r="934" spans="1:43" ht="15.75" customHeight="1" x14ac:dyDescent="0.25">
      <c r="A934" s="3"/>
      <c r="B934" s="3"/>
      <c r="C934" s="3"/>
      <c r="D934" s="3"/>
      <c r="E934" s="4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4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</row>
    <row r="935" spans="1:43" ht="15.75" customHeight="1" x14ac:dyDescent="0.25">
      <c r="A935" s="3"/>
      <c r="B935" s="3"/>
      <c r="C935" s="3"/>
      <c r="D935" s="3"/>
      <c r="E935" s="4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4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</row>
    <row r="936" spans="1:43" ht="15.75" customHeight="1" x14ac:dyDescent="0.25">
      <c r="A936" s="3"/>
      <c r="B936" s="3"/>
      <c r="C936" s="3"/>
      <c r="D936" s="3"/>
      <c r="E936" s="4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4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</row>
    <row r="937" spans="1:43" ht="15.75" customHeight="1" x14ac:dyDescent="0.25">
      <c r="A937" s="3"/>
      <c r="B937" s="3"/>
      <c r="C937" s="3"/>
      <c r="D937" s="3"/>
      <c r="E937" s="4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4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</row>
    <row r="938" spans="1:43" ht="15.75" customHeight="1" x14ac:dyDescent="0.25">
      <c r="A938" s="3"/>
      <c r="B938" s="3"/>
      <c r="C938" s="3"/>
      <c r="D938" s="3"/>
      <c r="E938" s="4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4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</row>
    <row r="939" spans="1:43" ht="15.75" customHeight="1" x14ac:dyDescent="0.25">
      <c r="A939" s="3"/>
      <c r="B939" s="3"/>
      <c r="C939" s="3"/>
      <c r="D939" s="3"/>
      <c r="E939" s="4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4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</row>
    <row r="940" spans="1:43" ht="15.75" customHeight="1" x14ac:dyDescent="0.25">
      <c r="A940" s="3"/>
      <c r="B940" s="3"/>
      <c r="C940" s="3"/>
      <c r="D940" s="3"/>
      <c r="E940" s="4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4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</row>
    <row r="941" spans="1:43" ht="15.75" customHeight="1" x14ac:dyDescent="0.25">
      <c r="A941" s="3"/>
      <c r="B941" s="3"/>
      <c r="C941" s="3"/>
      <c r="D941" s="3"/>
      <c r="E941" s="4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4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</row>
    <row r="942" spans="1:43" ht="15.75" customHeight="1" x14ac:dyDescent="0.25">
      <c r="A942" s="3"/>
      <c r="B942" s="3"/>
      <c r="C942" s="3"/>
      <c r="D942" s="3"/>
      <c r="E942" s="4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4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</row>
    <row r="943" spans="1:43" ht="15.75" customHeight="1" x14ac:dyDescent="0.25">
      <c r="A943" s="3"/>
      <c r="B943" s="3"/>
      <c r="C943" s="3"/>
      <c r="D943" s="3"/>
      <c r="E943" s="4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4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</row>
    <row r="944" spans="1:43" ht="15.75" customHeight="1" x14ac:dyDescent="0.25">
      <c r="A944" s="3"/>
      <c r="B944" s="3"/>
      <c r="C944" s="3"/>
      <c r="D944" s="3"/>
      <c r="E944" s="4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4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</row>
    <row r="945" spans="1:43" ht="15.75" customHeight="1" x14ac:dyDescent="0.25">
      <c r="A945" s="3"/>
      <c r="B945" s="3"/>
      <c r="C945" s="3"/>
      <c r="D945" s="3"/>
      <c r="E945" s="4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4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</row>
    <row r="946" spans="1:43" ht="15.75" customHeight="1" x14ac:dyDescent="0.25">
      <c r="A946" s="3"/>
      <c r="B946" s="3"/>
      <c r="C946" s="3"/>
      <c r="D946" s="3"/>
      <c r="E946" s="4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4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</row>
    <row r="947" spans="1:43" ht="15.75" customHeight="1" x14ac:dyDescent="0.25">
      <c r="A947" s="3"/>
      <c r="B947" s="3"/>
      <c r="C947" s="3"/>
      <c r="D947" s="3"/>
      <c r="E947" s="4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4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</row>
    <row r="948" spans="1:43" ht="15.75" customHeight="1" x14ac:dyDescent="0.25">
      <c r="A948" s="3"/>
      <c r="B948" s="3"/>
      <c r="C948" s="3"/>
      <c r="D948" s="3"/>
      <c r="E948" s="4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4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</row>
    <row r="949" spans="1:43" ht="15.75" customHeight="1" x14ac:dyDescent="0.25">
      <c r="A949" s="3"/>
      <c r="B949" s="3"/>
      <c r="C949" s="3"/>
      <c r="D949" s="3"/>
      <c r="E949" s="4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4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</row>
    <row r="950" spans="1:43" ht="15.75" customHeight="1" x14ac:dyDescent="0.25">
      <c r="A950" s="3"/>
      <c r="B950" s="3"/>
      <c r="C950" s="3"/>
      <c r="D950" s="3"/>
      <c r="E950" s="4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4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</row>
    <row r="951" spans="1:43" ht="15.75" customHeight="1" x14ac:dyDescent="0.25">
      <c r="A951" s="3"/>
      <c r="B951" s="3"/>
      <c r="C951" s="3"/>
      <c r="D951" s="3"/>
      <c r="E951" s="4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4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</row>
    <row r="952" spans="1:43" ht="15.75" customHeight="1" x14ac:dyDescent="0.25">
      <c r="A952" s="3"/>
      <c r="B952" s="3"/>
      <c r="C952" s="3"/>
      <c r="D952" s="3"/>
      <c r="E952" s="4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4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</row>
    <row r="953" spans="1:43" ht="15.75" customHeight="1" x14ac:dyDescent="0.25">
      <c r="A953" s="3"/>
      <c r="B953" s="3"/>
      <c r="C953" s="3"/>
      <c r="D953" s="3"/>
      <c r="E953" s="4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4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</row>
    <row r="954" spans="1:43" ht="15.75" customHeight="1" x14ac:dyDescent="0.25">
      <c r="A954" s="3"/>
      <c r="B954" s="3"/>
      <c r="C954" s="3"/>
      <c r="D954" s="3"/>
      <c r="E954" s="4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4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</row>
    <row r="955" spans="1:43" ht="15.75" customHeight="1" x14ac:dyDescent="0.25">
      <c r="A955" s="3"/>
      <c r="B955" s="3"/>
      <c r="C955" s="3"/>
      <c r="D955" s="3"/>
      <c r="E955" s="4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4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</row>
    <row r="956" spans="1:43" ht="15.75" customHeight="1" x14ac:dyDescent="0.25">
      <c r="A956" s="3"/>
      <c r="B956" s="3"/>
      <c r="C956" s="3"/>
      <c r="D956" s="3"/>
      <c r="E956" s="4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4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</row>
    <row r="957" spans="1:43" ht="15.75" customHeight="1" x14ac:dyDescent="0.25">
      <c r="A957" s="3"/>
      <c r="B957" s="3"/>
      <c r="C957" s="3"/>
      <c r="D957" s="3"/>
      <c r="E957" s="4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4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</row>
    <row r="958" spans="1:43" ht="15.75" customHeight="1" x14ac:dyDescent="0.25">
      <c r="A958" s="3"/>
      <c r="B958" s="3"/>
      <c r="C958" s="3"/>
      <c r="D958" s="3"/>
      <c r="E958" s="4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4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</row>
    <row r="959" spans="1:43" ht="15.75" customHeight="1" x14ac:dyDescent="0.25">
      <c r="A959" s="3"/>
      <c r="B959" s="3"/>
      <c r="C959" s="3"/>
      <c r="D959" s="3"/>
      <c r="E959" s="4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4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</row>
    <row r="960" spans="1:43" ht="15.75" customHeight="1" x14ac:dyDescent="0.25">
      <c r="A960" s="3"/>
      <c r="B960" s="3"/>
      <c r="C960" s="3"/>
      <c r="D960" s="3"/>
      <c r="E960" s="4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4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</row>
    <row r="961" spans="1:43" ht="15.75" customHeight="1" x14ac:dyDescent="0.25">
      <c r="A961" s="3"/>
      <c r="B961" s="3"/>
      <c r="C961" s="3"/>
      <c r="D961" s="3"/>
      <c r="E961" s="4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4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</row>
    <row r="962" spans="1:43" ht="15.75" customHeight="1" x14ac:dyDescent="0.25">
      <c r="A962" s="3"/>
      <c r="B962" s="3"/>
      <c r="C962" s="3"/>
      <c r="D962" s="3"/>
      <c r="E962" s="4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4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</row>
    <row r="963" spans="1:43" ht="15.75" customHeight="1" x14ac:dyDescent="0.25">
      <c r="A963" s="3"/>
      <c r="B963" s="3"/>
      <c r="C963" s="3"/>
      <c r="D963" s="3"/>
      <c r="E963" s="4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4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</row>
    <row r="964" spans="1:43" ht="15.75" customHeight="1" x14ac:dyDescent="0.25">
      <c r="A964" s="3"/>
      <c r="B964" s="3"/>
      <c r="C964" s="3"/>
      <c r="D964" s="3"/>
      <c r="E964" s="4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4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</row>
    <row r="965" spans="1:43" ht="15.75" customHeight="1" x14ac:dyDescent="0.25">
      <c r="A965" s="3"/>
      <c r="B965" s="3"/>
      <c r="C965" s="3"/>
      <c r="D965" s="3"/>
      <c r="E965" s="4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4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</row>
    <row r="966" spans="1:43" ht="15.75" customHeight="1" x14ac:dyDescent="0.25">
      <c r="A966" s="3"/>
      <c r="B966" s="3"/>
      <c r="C966" s="3"/>
      <c r="D966" s="3"/>
      <c r="E966" s="4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4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</row>
    <row r="967" spans="1:43" ht="15.75" customHeight="1" x14ac:dyDescent="0.25">
      <c r="A967" s="3"/>
      <c r="B967" s="3"/>
      <c r="C967" s="3"/>
      <c r="D967" s="3"/>
      <c r="E967" s="4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4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</row>
    <row r="968" spans="1:43" ht="15.75" customHeight="1" x14ac:dyDescent="0.25">
      <c r="A968" s="3"/>
      <c r="B968" s="3"/>
      <c r="C968" s="3"/>
      <c r="D968" s="3"/>
      <c r="E968" s="4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4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</row>
    <row r="969" spans="1:43" ht="15.75" customHeight="1" x14ac:dyDescent="0.25">
      <c r="A969" s="3"/>
      <c r="B969" s="3"/>
      <c r="C969" s="3"/>
      <c r="D969" s="3"/>
      <c r="E969" s="4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4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</row>
    <row r="970" spans="1:43" ht="15.75" customHeight="1" x14ac:dyDescent="0.25">
      <c r="A970" s="3"/>
      <c r="B970" s="3"/>
      <c r="C970" s="3"/>
      <c r="D970" s="3"/>
      <c r="E970" s="4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4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</row>
    <row r="971" spans="1:43" ht="15.75" customHeight="1" x14ac:dyDescent="0.25">
      <c r="A971" s="3"/>
      <c r="B971" s="3"/>
      <c r="C971" s="3"/>
      <c r="D971" s="3"/>
      <c r="E971" s="4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4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</row>
    <row r="972" spans="1:43" ht="15.75" customHeight="1" x14ac:dyDescent="0.25">
      <c r="A972" s="3"/>
      <c r="B972" s="3"/>
      <c r="C972" s="3"/>
      <c r="D972" s="3"/>
      <c r="E972" s="4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4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</row>
    <row r="973" spans="1:43" ht="15.75" customHeight="1" x14ac:dyDescent="0.25">
      <c r="A973" s="3"/>
      <c r="B973" s="3"/>
      <c r="C973" s="3"/>
      <c r="D973" s="3"/>
      <c r="E973" s="4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4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</row>
    <row r="974" spans="1:43" ht="15.75" customHeight="1" x14ac:dyDescent="0.25">
      <c r="A974" s="3"/>
      <c r="B974" s="3"/>
      <c r="C974" s="3"/>
      <c r="D974" s="3"/>
      <c r="E974" s="4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4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</row>
    <row r="975" spans="1:43" ht="15.75" customHeight="1" x14ac:dyDescent="0.25">
      <c r="A975" s="3"/>
      <c r="B975" s="3"/>
      <c r="C975" s="3"/>
      <c r="D975" s="3"/>
      <c r="E975" s="4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4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</row>
    <row r="976" spans="1:43" ht="15.75" customHeight="1" x14ac:dyDescent="0.25">
      <c r="A976" s="3"/>
      <c r="B976" s="3"/>
      <c r="C976" s="3"/>
      <c r="D976" s="3"/>
      <c r="E976" s="4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4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</row>
    <row r="977" spans="1:43" ht="15.75" customHeight="1" x14ac:dyDescent="0.25">
      <c r="A977" s="3"/>
      <c r="B977" s="3"/>
      <c r="C977" s="3"/>
      <c r="D977" s="3"/>
      <c r="E977" s="4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4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</row>
    <row r="978" spans="1:43" ht="15.75" customHeight="1" x14ac:dyDescent="0.25">
      <c r="A978" s="3"/>
      <c r="B978" s="3"/>
      <c r="C978" s="3"/>
      <c r="D978" s="3"/>
      <c r="E978" s="4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4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</row>
    <row r="979" spans="1:43" ht="15.75" customHeight="1" x14ac:dyDescent="0.25">
      <c r="A979" s="3"/>
      <c r="B979" s="3"/>
      <c r="C979" s="3"/>
      <c r="D979" s="3"/>
      <c r="E979" s="4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4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</row>
    <row r="980" spans="1:43" ht="15.75" customHeight="1" x14ac:dyDescent="0.25">
      <c r="A980" s="3"/>
      <c r="B980" s="3"/>
      <c r="C980" s="3"/>
      <c r="D980" s="3"/>
      <c r="E980" s="4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4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</row>
    <row r="981" spans="1:43" ht="15.75" customHeight="1" x14ac:dyDescent="0.25">
      <c r="A981" s="3"/>
      <c r="B981" s="3"/>
      <c r="C981" s="3"/>
      <c r="D981" s="3"/>
      <c r="E981" s="4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4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</row>
    <row r="982" spans="1:43" ht="15.75" customHeight="1" x14ac:dyDescent="0.25">
      <c r="A982" s="3"/>
      <c r="B982" s="3"/>
      <c r="C982" s="3"/>
      <c r="D982" s="3"/>
      <c r="E982" s="4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4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</row>
    <row r="983" spans="1:43" ht="15.75" customHeight="1" x14ac:dyDescent="0.25">
      <c r="A983" s="3"/>
      <c r="B983" s="3"/>
      <c r="C983" s="3"/>
      <c r="D983" s="3"/>
      <c r="E983" s="4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4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</row>
    <row r="984" spans="1:43" ht="15.75" customHeight="1" x14ac:dyDescent="0.25">
      <c r="A984" s="3"/>
      <c r="B984" s="3"/>
      <c r="C984" s="3"/>
      <c r="D984" s="3"/>
      <c r="E984" s="4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4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</row>
    <row r="985" spans="1:43" ht="15.75" customHeight="1" x14ac:dyDescent="0.25">
      <c r="A985" s="3"/>
      <c r="B985" s="3"/>
      <c r="C985" s="3"/>
      <c r="D985" s="3"/>
      <c r="E985" s="4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4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</row>
    <row r="986" spans="1:43" ht="15.75" customHeight="1" x14ac:dyDescent="0.25">
      <c r="A986" s="3"/>
      <c r="B986" s="3"/>
      <c r="C986" s="3"/>
      <c r="D986" s="3"/>
      <c r="E986" s="4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4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</row>
    <row r="987" spans="1:43" ht="15.75" customHeight="1" x14ac:dyDescent="0.25">
      <c r="A987" s="3"/>
      <c r="B987" s="3"/>
      <c r="C987" s="3"/>
      <c r="D987" s="3"/>
      <c r="E987" s="4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4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</row>
    <row r="988" spans="1:43" ht="15.75" customHeight="1" x14ac:dyDescent="0.25">
      <c r="A988" s="3"/>
      <c r="B988" s="3"/>
      <c r="C988" s="3"/>
      <c r="D988" s="3"/>
      <c r="E988" s="4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4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</row>
    <row r="989" spans="1:43" ht="15.75" customHeight="1" x14ac:dyDescent="0.25">
      <c r="A989" s="3"/>
      <c r="B989" s="3"/>
      <c r="C989" s="3"/>
      <c r="D989" s="3"/>
      <c r="E989" s="4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4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</row>
    <row r="990" spans="1:43" ht="15.75" customHeight="1" x14ac:dyDescent="0.25">
      <c r="A990" s="3"/>
      <c r="B990" s="3"/>
      <c r="C990" s="3"/>
      <c r="D990" s="3"/>
      <c r="E990" s="4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4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</row>
    <row r="991" spans="1:43" ht="15.75" customHeight="1" x14ac:dyDescent="0.25">
      <c r="A991" s="3"/>
      <c r="B991" s="3"/>
      <c r="C991" s="3"/>
      <c r="D991" s="3"/>
      <c r="E991" s="4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4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</row>
    <row r="992" spans="1:43" ht="15.75" customHeight="1" x14ac:dyDescent="0.25">
      <c r="A992" s="3"/>
      <c r="B992" s="3"/>
      <c r="C992" s="3"/>
      <c r="D992" s="3"/>
      <c r="E992" s="4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4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</row>
    <row r="993" spans="1:43" ht="15.75" customHeight="1" x14ac:dyDescent="0.25">
      <c r="A993" s="3"/>
      <c r="B993" s="3"/>
      <c r="C993" s="3"/>
      <c r="D993" s="3"/>
      <c r="E993" s="4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4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</row>
    <row r="994" spans="1:43" ht="15.75" customHeight="1" x14ac:dyDescent="0.25">
      <c r="A994" s="3"/>
      <c r="B994" s="3"/>
      <c r="C994" s="3"/>
      <c r="D994" s="3"/>
      <c r="E994" s="4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4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</row>
    <row r="995" spans="1:43" ht="15.75" customHeight="1" x14ac:dyDescent="0.25">
      <c r="A995" s="3"/>
      <c r="B995" s="3"/>
      <c r="C995" s="3"/>
      <c r="D995" s="3"/>
      <c r="E995" s="4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4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</row>
    <row r="996" spans="1:43" ht="15.75" customHeight="1" x14ac:dyDescent="0.25">
      <c r="A996" s="3"/>
      <c r="B996" s="3"/>
      <c r="C996" s="3"/>
      <c r="D996" s="3"/>
      <c r="E996" s="4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4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</row>
    <row r="997" spans="1:43" ht="15.75" customHeight="1" x14ac:dyDescent="0.25">
      <c r="A997" s="3"/>
      <c r="B997" s="3"/>
      <c r="C997" s="3"/>
      <c r="D997" s="3"/>
      <c r="E997" s="4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4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</row>
    <row r="998" spans="1:43" ht="15.75" customHeight="1" x14ac:dyDescent="0.25">
      <c r="A998" s="3"/>
      <c r="B998" s="3"/>
      <c r="C998" s="3"/>
      <c r="D998" s="3"/>
      <c r="E998" s="4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4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</row>
    <row r="999" spans="1:43" ht="15.75" customHeight="1" x14ac:dyDescent="0.25">
      <c r="A999" s="3"/>
      <c r="B999" s="3"/>
      <c r="C999" s="3"/>
      <c r="D999" s="3"/>
      <c r="E999" s="4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4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</row>
    <row r="1000" spans="1:43" ht="15.75" customHeight="1" x14ac:dyDescent="0.25">
      <c r="A1000" s="3"/>
      <c r="B1000" s="3"/>
      <c r="C1000" s="3"/>
      <c r="D1000" s="3"/>
      <c r="E1000" s="4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4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</row>
    <row r="1001" spans="1:43" ht="15.75" customHeight="1" x14ac:dyDescent="0.25">
      <c r="A1001" s="3"/>
      <c r="B1001" s="3"/>
      <c r="C1001" s="3"/>
      <c r="D1001" s="3"/>
      <c r="E1001" s="4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4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</row>
    <row r="1002" spans="1:43" ht="15.75" customHeight="1" x14ac:dyDescent="0.25">
      <c r="A1002" s="3"/>
      <c r="B1002" s="3"/>
      <c r="C1002" s="3"/>
      <c r="D1002" s="3"/>
      <c r="E1002" s="4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4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</row>
    <row r="1003" spans="1:43" ht="15.75" customHeight="1" x14ac:dyDescent="0.25">
      <c r="A1003" s="3"/>
      <c r="B1003" s="3"/>
      <c r="C1003" s="3"/>
      <c r="D1003" s="3"/>
      <c r="E1003" s="4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4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</row>
  </sheetData>
  <dataValidations count="1">
    <dataValidation type="list" allowBlank="1" showErrorMessage="1" sqref="D53" xr:uid="{00000000-0002-0000-0300-000000000000}">
      <formula1>#REF!</formula1>
    </dataValidation>
  </dataValidations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S1000"/>
  <sheetViews>
    <sheetView showGridLines="0" tabSelected="1" workbookViewId="0">
      <selection activeCell="H54" sqref="H54"/>
    </sheetView>
  </sheetViews>
  <sheetFormatPr defaultColWidth="11.21875" defaultRowHeight="15" customHeight="1" outlineLevelRow="1" x14ac:dyDescent="0.2"/>
  <cols>
    <col min="1" max="2" width="8.5546875" customWidth="1"/>
    <col min="3" max="3" width="27.88671875" customWidth="1"/>
    <col min="4" max="4" width="17.21875" customWidth="1"/>
    <col min="5" max="5" width="9.6640625" customWidth="1"/>
    <col min="6" max="6" width="10.21875" customWidth="1"/>
    <col min="7" max="7" width="10.88671875" customWidth="1"/>
    <col min="8" max="8" width="8.5546875" customWidth="1"/>
    <col min="9" max="43" width="10.21875" customWidth="1"/>
    <col min="44" max="45" width="8.5546875" customWidth="1"/>
  </cols>
  <sheetData>
    <row r="1" spans="1:45" ht="15.75" customHeight="1" x14ac:dyDescent="0.2"/>
    <row r="2" spans="1:45" ht="15.75" customHeight="1" x14ac:dyDescent="0.25">
      <c r="A2" s="3"/>
      <c r="B2" s="3" t="s">
        <v>80</v>
      </c>
      <c r="C2" s="34"/>
      <c r="D2" s="34"/>
      <c r="E2" s="101"/>
      <c r="F2" s="101"/>
      <c r="G2" s="101"/>
      <c r="H2" s="101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</row>
    <row r="3" spans="1:45" ht="15.75" customHeight="1" x14ac:dyDescent="0.25">
      <c r="A3" s="3"/>
      <c r="B3" s="3"/>
      <c r="C3" s="34"/>
      <c r="D3" s="34"/>
      <c r="E3" s="101"/>
      <c r="F3" s="101"/>
      <c r="G3" s="101"/>
      <c r="H3" s="101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</row>
    <row r="4" spans="1:45" ht="15.75" customHeight="1" x14ac:dyDescent="0.2">
      <c r="A4" s="6"/>
      <c r="B4" s="7"/>
      <c r="C4" s="104"/>
      <c r="D4" s="105"/>
      <c r="E4" s="106" t="s">
        <v>69</v>
      </c>
      <c r="F4" s="107" t="s">
        <v>70</v>
      </c>
      <c r="G4" s="107" t="s">
        <v>71</v>
      </c>
      <c r="H4" s="108">
        <v>1</v>
      </c>
      <c r="I4" s="109">
        <v>1</v>
      </c>
      <c r="J4" s="109">
        <v>1</v>
      </c>
      <c r="K4" s="109">
        <v>1</v>
      </c>
      <c r="L4" s="109">
        <v>1</v>
      </c>
      <c r="M4" s="109">
        <v>1</v>
      </c>
      <c r="N4" s="109">
        <v>1</v>
      </c>
      <c r="O4" s="109">
        <v>1</v>
      </c>
      <c r="P4" s="109">
        <v>1</v>
      </c>
      <c r="Q4" s="109">
        <v>1</v>
      </c>
      <c r="R4" s="109">
        <v>1</v>
      </c>
      <c r="S4" s="110">
        <v>1</v>
      </c>
      <c r="T4" s="108">
        <v>2</v>
      </c>
      <c r="U4" s="109">
        <v>2</v>
      </c>
      <c r="V4" s="109">
        <v>2</v>
      </c>
      <c r="W4" s="109">
        <v>2</v>
      </c>
      <c r="X4" s="109">
        <v>2</v>
      </c>
      <c r="Y4" s="109">
        <v>2</v>
      </c>
      <c r="Z4" s="109">
        <v>2</v>
      </c>
      <c r="AA4" s="109">
        <v>2</v>
      </c>
      <c r="AB4" s="109">
        <v>2</v>
      </c>
      <c r="AC4" s="109">
        <v>2</v>
      </c>
      <c r="AD4" s="109">
        <v>2</v>
      </c>
      <c r="AE4" s="110">
        <v>2</v>
      </c>
      <c r="AF4" s="108">
        <v>3</v>
      </c>
      <c r="AG4" s="109">
        <v>3</v>
      </c>
      <c r="AH4" s="109">
        <v>3</v>
      </c>
      <c r="AI4" s="109">
        <v>3</v>
      </c>
      <c r="AJ4" s="109">
        <v>3</v>
      </c>
      <c r="AK4" s="109">
        <v>3</v>
      </c>
      <c r="AL4" s="109">
        <v>3</v>
      </c>
      <c r="AM4" s="109">
        <v>3</v>
      </c>
      <c r="AN4" s="109">
        <v>3</v>
      </c>
      <c r="AO4" s="109">
        <v>3</v>
      </c>
      <c r="AP4" s="109">
        <v>3</v>
      </c>
      <c r="AQ4" s="110">
        <v>3</v>
      </c>
      <c r="AR4" s="6" t="s">
        <v>81</v>
      </c>
      <c r="AS4" s="6"/>
    </row>
    <row r="5" spans="1:45" ht="15.75" customHeight="1" x14ac:dyDescent="0.2">
      <c r="A5" s="6"/>
      <c r="B5" s="111"/>
      <c r="C5" s="68"/>
      <c r="D5" s="112"/>
      <c r="E5" s="113"/>
      <c r="F5" s="114"/>
      <c r="G5" s="114"/>
      <c r="H5" s="115">
        <v>1</v>
      </c>
      <c r="I5" s="116">
        <v>2</v>
      </c>
      <c r="J5" s="116">
        <v>3</v>
      </c>
      <c r="K5" s="116">
        <v>4</v>
      </c>
      <c r="L5" s="116">
        <v>5</v>
      </c>
      <c r="M5" s="116">
        <v>6</v>
      </c>
      <c r="N5" s="116">
        <v>7</v>
      </c>
      <c r="O5" s="116">
        <v>8</v>
      </c>
      <c r="P5" s="116">
        <v>9</v>
      </c>
      <c r="Q5" s="116">
        <v>10</v>
      </c>
      <c r="R5" s="116">
        <v>11</v>
      </c>
      <c r="S5" s="116">
        <v>12</v>
      </c>
      <c r="T5" s="116">
        <v>13</v>
      </c>
      <c r="U5" s="116">
        <v>14</v>
      </c>
      <c r="V5" s="116">
        <v>15</v>
      </c>
      <c r="W5" s="116">
        <v>16</v>
      </c>
      <c r="X5" s="116">
        <v>17</v>
      </c>
      <c r="Y5" s="116">
        <v>18</v>
      </c>
      <c r="Z5" s="116">
        <v>19</v>
      </c>
      <c r="AA5" s="116">
        <v>20</v>
      </c>
      <c r="AB5" s="116">
        <v>21</v>
      </c>
      <c r="AC5" s="116">
        <v>22</v>
      </c>
      <c r="AD5" s="116">
        <v>23</v>
      </c>
      <c r="AE5" s="116">
        <v>24</v>
      </c>
      <c r="AF5" s="116">
        <v>25</v>
      </c>
      <c r="AG5" s="116">
        <v>26</v>
      </c>
      <c r="AH5" s="116">
        <v>27</v>
      </c>
      <c r="AI5" s="116">
        <v>28</v>
      </c>
      <c r="AJ5" s="116">
        <v>29</v>
      </c>
      <c r="AK5" s="116">
        <v>30</v>
      </c>
      <c r="AL5" s="116">
        <v>31</v>
      </c>
      <c r="AM5" s="116">
        <v>32</v>
      </c>
      <c r="AN5" s="116">
        <v>33</v>
      </c>
      <c r="AO5" s="116">
        <v>34</v>
      </c>
      <c r="AP5" s="116">
        <v>35</v>
      </c>
      <c r="AQ5" s="116">
        <v>36</v>
      </c>
      <c r="AR5" s="6" t="s">
        <v>82</v>
      </c>
      <c r="AS5" s="6"/>
    </row>
    <row r="6" spans="1:45" ht="15.75" customHeight="1" x14ac:dyDescent="0.2">
      <c r="A6" s="117"/>
      <c r="B6" s="118" t="s">
        <v>83</v>
      </c>
      <c r="C6" s="119"/>
      <c r="D6" s="120"/>
      <c r="E6" s="121">
        <f>'4 Финмодель_автоматически'!E56</f>
        <v>3909504</v>
      </c>
      <c r="F6" s="121">
        <f>'4 Финмодель_автоматически'!F56</f>
        <v>7683480</v>
      </c>
      <c r="G6" s="122">
        <f>'4 Финмодель_автоматически'!G56</f>
        <v>13518660</v>
      </c>
      <c r="H6" s="123">
        <f>'4 Финмодель_автоматически'!H56</f>
        <v>325792</v>
      </c>
      <c r="I6" s="124">
        <f>'4 Финмодель_автоматически'!I56</f>
        <v>325792</v>
      </c>
      <c r="J6" s="124">
        <f>'4 Финмодель_автоматически'!J56</f>
        <v>325792</v>
      </c>
      <c r="K6" s="124">
        <f>'4 Финмодель_автоматически'!K56</f>
        <v>325792</v>
      </c>
      <c r="L6" s="124">
        <f>'4 Финмодель_автоматически'!L56</f>
        <v>325792</v>
      </c>
      <c r="M6" s="124">
        <f>'4 Финмодель_автоматически'!M56</f>
        <v>325792</v>
      </c>
      <c r="N6" s="124">
        <f>'4 Финмодель_автоматически'!N56</f>
        <v>325792</v>
      </c>
      <c r="O6" s="124">
        <f>'4 Финмодель_автоматически'!O56</f>
        <v>325792</v>
      </c>
      <c r="P6" s="124">
        <f>'4 Финмодель_автоматически'!P56</f>
        <v>325792</v>
      </c>
      <c r="Q6" s="124">
        <f>'4 Финмодель_автоматически'!Q56</f>
        <v>325792</v>
      </c>
      <c r="R6" s="124">
        <f>'4 Финмодель_автоматически'!R56</f>
        <v>325792</v>
      </c>
      <c r="S6" s="125">
        <f>'4 Финмодель_автоматически'!S56</f>
        <v>325792</v>
      </c>
      <c r="T6" s="123">
        <f>'4 Финмодель_автоматически'!T56</f>
        <v>640290</v>
      </c>
      <c r="U6" s="124">
        <f>'4 Финмодель_автоматически'!U56</f>
        <v>640290</v>
      </c>
      <c r="V6" s="124">
        <f>'4 Финмодель_автоматически'!V56</f>
        <v>640290</v>
      </c>
      <c r="W6" s="124">
        <f>'4 Финмодель_автоматически'!W56</f>
        <v>640290</v>
      </c>
      <c r="X6" s="124">
        <f>'4 Финмодель_автоматически'!X56</f>
        <v>640290</v>
      </c>
      <c r="Y6" s="124">
        <f>'4 Финмодель_автоматически'!Y56</f>
        <v>640290</v>
      </c>
      <c r="Z6" s="124">
        <f>'4 Финмодель_автоматически'!Z56</f>
        <v>640290</v>
      </c>
      <c r="AA6" s="124">
        <f>'4 Финмодель_автоматически'!AA56</f>
        <v>640290</v>
      </c>
      <c r="AB6" s="124">
        <f>'4 Финмодель_автоматически'!AB56</f>
        <v>640290</v>
      </c>
      <c r="AC6" s="124">
        <f>'4 Финмодель_автоматически'!AC56</f>
        <v>640290</v>
      </c>
      <c r="AD6" s="124">
        <f>'4 Финмодель_автоматически'!AD56</f>
        <v>640290</v>
      </c>
      <c r="AE6" s="125">
        <f>'4 Финмодель_автоматически'!AE56</f>
        <v>640290</v>
      </c>
      <c r="AF6" s="123">
        <f>'4 Финмодель_автоматически'!AF56</f>
        <v>1126555</v>
      </c>
      <c r="AG6" s="124">
        <f>'4 Финмодель_автоматически'!AG56</f>
        <v>1126555</v>
      </c>
      <c r="AH6" s="124">
        <f>'4 Финмодель_автоматически'!AH56</f>
        <v>1126555</v>
      </c>
      <c r="AI6" s="124">
        <f>'4 Финмодель_автоматически'!AI56</f>
        <v>1126555</v>
      </c>
      <c r="AJ6" s="124">
        <f>'4 Финмодель_автоматически'!AJ56</f>
        <v>1126555</v>
      </c>
      <c r="AK6" s="124">
        <f>'4 Финмодель_автоматически'!AK56</f>
        <v>1126555</v>
      </c>
      <c r="AL6" s="124">
        <f>'4 Финмодель_автоматически'!AL56</f>
        <v>1126555</v>
      </c>
      <c r="AM6" s="124">
        <f>'4 Финмодель_автоматически'!AM56</f>
        <v>1126555</v>
      </c>
      <c r="AN6" s="124">
        <f>'4 Финмодель_автоматически'!AN56</f>
        <v>1126555</v>
      </c>
      <c r="AO6" s="124">
        <f>'4 Финмодель_автоматически'!AO56</f>
        <v>1126555</v>
      </c>
      <c r="AP6" s="124">
        <f>'4 Финмодель_автоматически'!AP56</f>
        <v>1126555</v>
      </c>
      <c r="AQ6" s="125">
        <f>'4 Финмодель_автоматически'!AQ56</f>
        <v>1126555</v>
      </c>
      <c r="AR6" s="117"/>
      <c r="AS6" s="117"/>
    </row>
    <row r="7" spans="1:45" ht="15.75" customHeight="1" x14ac:dyDescent="0.25">
      <c r="A7" s="3"/>
      <c r="B7" s="126" t="s">
        <v>84</v>
      </c>
      <c r="C7" s="127"/>
      <c r="D7" s="128"/>
      <c r="E7" s="129">
        <f>SUM(E6:F6)</f>
        <v>11592984</v>
      </c>
      <c r="F7" s="130">
        <f>F6+G6</f>
        <v>21202140</v>
      </c>
      <c r="G7" s="130">
        <f>G6+G6</f>
        <v>27037320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ht="15.75" customHeight="1" x14ac:dyDescent="0.25">
      <c r="A8" s="3"/>
      <c r="B8" s="3"/>
      <c r="C8" s="34"/>
      <c r="D8" s="34"/>
      <c r="E8" s="101"/>
      <c r="F8" s="101"/>
      <c r="G8" s="101"/>
      <c r="H8" s="101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1:45" ht="15.75" customHeight="1" x14ac:dyDescent="0.25">
      <c r="A9" s="3"/>
      <c r="B9" s="3"/>
      <c r="C9" s="34"/>
      <c r="D9" s="34"/>
      <c r="E9" s="101"/>
      <c r="F9" s="101"/>
      <c r="G9" s="101"/>
      <c r="H9" s="101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:45" ht="15.75" customHeight="1" x14ac:dyDescent="0.25">
      <c r="A10" s="131"/>
      <c r="B10" s="131"/>
      <c r="C10" s="132"/>
      <c r="D10" s="132"/>
      <c r="E10" s="133"/>
      <c r="F10" s="133"/>
      <c r="G10" s="133"/>
      <c r="H10" s="133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</row>
    <row r="11" spans="1:45" ht="15.75" customHeight="1" x14ac:dyDescent="0.25">
      <c r="A11" s="2"/>
      <c r="B11" s="3" t="s">
        <v>85</v>
      </c>
      <c r="C11" s="34"/>
      <c r="D11" s="34"/>
      <c r="E11" s="101"/>
      <c r="F11" s="101"/>
      <c r="G11" s="101"/>
      <c r="H11" s="101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</row>
    <row r="12" spans="1:45" ht="15.75" customHeight="1" x14ac:dyDescent="0.25">
      <c r="A12" s="2"/>
      <c r="B12" s="3"/>
      <c r="C12" s="34"/>
      <c r="D12" s="34"/>
      <c r="E12" s="101"/>
      <c r="F12" s="101"/>
      <c r="G12" s="101"/>
      <c r="H12" s="101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</row>
    <row r="13" spans="1:45" ht="15.75" customHeight="1" x14ac:dyDescent="0.25">
      <c r="A13" s="6"/>
      <c r="B13" s="7"/>
      <c r="C13" s="104"/>
      <c r="D13" s="105"/>
      <c r="E13" s="106" t="s">
        <v>69</v>
      </c>
      <c r="F13" s="107" t="s">
        <v>70</v>
      </c>
      <c r="G13" s="107" t="s">
        <v>71</v>
      </c>
      <c r="H13" s="101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</row>
    <row r="14" spans="1:45" ht="15.75" customHeight="1" x14ac:dyDescent="0.25">
      <c r="A14" s="3"/>
      <c r="B14" s="126" t="s">
        <v>84</v>
      </c>
      <c r="C14" s="127"/>
      <c r="D14" s="128"/>
      <c r="E14" s="129">
        <f t="shared" ref="E14:G14" si="0">E7</f>
        <v>11592984</v>
      </c>
      <c r="F14" s="129">
        <f t="shared" si="0"/>
        <v>21202140</v>
      </c>
      <c r="G14" s="129">
        <f t="shared" si="0"/>
        <v>27037320</v>
      </c>
      <c r="H14" s="134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</row>
    <row r="15" spans="1:45" ht="15.75" customHeight="1" x14ac:dyDescent="0.25">
      <c r="A15" s="3"/>
      <c r="B15" s="135" t="s">
        <v>86</v>
      </c>
      <c r="C15" s="136"/>
      <c r="D15" s="136"/>
      <c r="E15" s="137">
        <f>'1 Инвестиции'!D51</f>
        <v>3697000</v>
      </c>
      <c r="F15" s="101"/>
      <c r="G15" s="101"/>
      <c r="H15" s="101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1:45" ht="15.75" customHeight="1" x14ac:dyDescent="0.25">
      <c r="A16" s="117"/>
      <c r="B16" s="3"/>
      <c r="C16" s="93"/>
      <c r="D16" s="93"/>
      <c r="E16" s="138"/>
      <c r="F16" s="138"/>
      <c r="G16" s="47"/>
      <c r="H16" s="94"/>
      <c r="I16" s="117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spans="1:45" ht="15.75" customHeight="1" x14ac:dyDescent="0.25">
      <c r="A17" s="3"/>
      <c r="B17" s="139" t="s">
        <v>87</v>
      </c>
      <c r="C17" s="140"/>
      <c r="D17" s="141"/>
      <c r="E17" s="141"/>
      <c r="F17" s="142">
        <v>0.5</v>
      </c>
      <c r="G17" s="3"/>
      <c r="H17" s="134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</row>
    <row r="18" spans="1:45" ht="15.75" customHeight="1" x14ac:dyDescent="0.25">
      <c r="A18" s="3"/>
      <c r="B18" s="3"/>
      <c r="C18" s="34"/>
      <c r="D18" s="34"/>
      <c r="E18" s="3"/>
      <c r="F18" s="101"/>
      <c r="G18" s="101"/>
      <c r="H18" s="101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</row>
    <row r="19" spans="1:45" ht="15.75" customHeight="1" x14ac:dyDescent="0.25">
      <c r="A19" s="3"/>
      <c r="B19" s="3"/>
      <c r="C19" s="34"/>
      <c r="D19" s="34"/>
      <c r="E19" s="101"/>
      <c r="F19" s="101"/>
      <c r="G19" s="101"/>
      <c r="H19" s="101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</row>
    <row r="20" spans="1:45" ht="15.75" customHeight="1" x14ac:dyDescent="0.25">
      <c r="A20" s="131"/>
      <c r="B20" s="131"/>
      <c r="C20" s="132"/>
      <c r="D20" s="132"/>
      <c r="E20" s="133"/>
      <c r="F20" s="133"/>
      <c r="G20" s="133"/>
      <c r="H20" s="133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</row>
    <row r="21" spans="1:45" ht="15.75" customHeight="1" x14ac:dyDescent="0.25">
      <c r="A21" s="1"/>
      <c r="B21" s="2"/>
      <c r="C21" s="3"/>
      <c r="D21" s="3"/>
      <c r="E21" s="4"/>
      <c r="F21" s="4"/>
      <c r="G21" s="4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4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1:45" ht="15.75" customHeight="1" x14ac:dyDescent="0.25">
      <c r="A22" s="3"/>
      <c r="B22" s="3" t="s">
        <v>88</v>
      </c>
      <c r="C22" s="34"/>
      <c r="D22" s="34"/>
      <c r="E22" s="101"/>
      <c r="F22" s="101"/>
      <c r="G22" s="101"/>
      <c r="H22" s="101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</row>
    <row r="23" spans="1:45" ht="15.75" customHeight="1" x14ac:dyDescent="0.25">
      <c r="A23" s="3"/>
      <c r="B23" s="3"/>
      <c r="C23" s="34"/>
      <c r="D23" s="34"/>
      <c r="E23" s="101"/>
      <c r="F23" s="101"/>
      <c r="G23" s="101"/>
      <c r="H23" s="101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</row>
    <row r="24" spans="1:45" ht="15.75" customHeight="1" x14ac:dyDescent="0.25">
      <c r="A24" s="117"/>
      <c r="B24" s="68"/>
      <c r="C24" s="68"/>
      <c r="D24" s="143"/>
      <c r="E24" s="106" t="s">
        <v>69</v>
      </c>
      <c r="F24" s="107" t="s">
        <v>70</v>
      </c>
      <c r="G24" s="144" t="s">
        <v>71</v>
      </c>
      <c r="H24" s="101"/>
      <c r="I24" s="117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</row>
    <row r="25" spans="1:45" ht="15.75" customHeight="1" x14ac:dyDescent="0.25">
      <c r="A25" s="3"/>
      <c r="B25" s="145" t="s">
        <v>89</v>
      </c>
      <c r="C25" s="146"/>
      <c r="D25" s="147">
        <f>F17</f>
        <v>0.5</v>
      </c>
      <c r="E25" s="148">
        <f t="shared" ref="E25:G25" si="1">$D$25*E14</f>
        <v>5796492</v>
      </c>
      <c r="F25" s="148">
        <f t="shared" si="1"/>
        <v>10601070</v>
      </c>
      <c r="G25" s="148">
        <f t="shared" si="1"/>
        <v>13518660</v>
      </c>
      <c r="H25" s="101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</row>
    <row r="26" spans="1:45" ht="15.75" customHeight="1" x14ac:dyDescent="0.25">
      <c r="A26" s="3"/>
      <c r="B26" s="118" t="s">
        <v>90</v>
      </c>
      <c r="C26" s="136"/>
      <c r="D26" s="136"/>
      <c r="E26" s="149"/>
      <c r="F26" s="149">
        <f>F25-E25</f>
        <v>4804578</v>
      </c>
      <c r="G26" s="149">
        <f>G25-E25</f>
        <v>7722168</v>
      </c>
      <c r="H26" s="101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</row>
    <row r="27" spans="1:45" ht="15.75" customHeight="1" x14ac:dyDescent="0.25">
      <c r="A27" s="150"/>
      <c r="B27" s="118" t="s">
        <v>91</v>
      </c>
      <c r="C27" s="136"/>
      <c r="D27" s="136"/>
      <c r="E27" s="149"/>
      <c r="F27" s="151">
        <f>IFERROR((F25/E25-100%),0)</f>
        <v>0.82887684482269619</v>
      </c>
      <c r="G27" s="151">
        <f>IFERROR((G25/E25-100%),0)</f>
        <v>1.3322140356615693</v>
      </c>
      <c r="H27" s="152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</row>
    <row r="28" spans="1:45" ht="15.75" customHeight="1" x14ac:dyDescent="0.25">
      <c r="A28" s="3"/>
      <c r="B28" s="3"/>
      <c r="C28" s="34"/>
      <c r="D28" s="34"/>
      <c r="E28" s="101"/>
      <c r="F28" s="101"/>
      <c r="G28" s="101"/>
      <c r="H28" s="101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1:45" ht="15.75" customHeight="1" x14ac:dyDescent="0.25">
      <c r="A29" s="3"/>
      <c r="B29" s="3"/>
      <c r="C29" s="34"/>
      <c r="D29" s="34"/>
      <c r="E29" s="101"/>
      <c r="F29" s="101"/>
      <c r="G29" s="101"/>
      <c r="H29" s="101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</row>
    <row r="30" spans="1:45" ht="15.75" customHeight="1" x14ac:dyDescent="0.25">
      <c r="A30" s="131"/>
      <c r="B30" s="131"/>
      <c r="C30" s="132"/>
      <c r="D30" s="132"/>
      <c r="E30" s="133"/>
      <c r="F30" s="133"/>
      <c r="G30" s="133"/>
      <c r="H30" s="133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</row>
    <row r="31" spans="1:45" ht="15.75" customHeight="1" x14ac:dyDescent="0.25">
      <c r="A31" s="3"/>
      <c r="B31" s="3" t="s">
        <v>92</v>
      </c>
      <c r="C31" s="34"/>
      <c r="D31" s="34"/>
      <c r="E31" s="101"/>
      <c r="F31" s="101"/>
      <c r="G31" s="101"/>
      <c r="H31" s="101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</row>
    <row r="32" spans="1:45" ht="15.75" customHeight="1" x14ac:dyDescent="0.25">
      <c r="A32" s="3"/>
      <c r="B32" s="3"/>
      <c r="C32" s="34"/>
      <c r="D32" s="34"/>
      <c r="E32" s="101"/>
      <c r="F32" s="101"/>
      <c r="G32" s="101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</row>
    <row r="33" spans="1:45" ht="15.75" customHeight="1" x14ac:dyDescent="0.2">
      <c r="A33" s="6"/>
      <c r="B33" s="7" t="s">
        <v>93</v>
      </c>
      <c r="C33" s="104"/>
      <c r="D33" s="105"/>
      <c r="E33" s="106" t="s">
        <v>69</v>
      </c>
      <c r="F33" s="107" t="s">
        <v>70</v>
      </c>
      <c r="G33" s="107" t="s">
        <v>71</v>
      </c>
      <c r="H33" s="108">
        <v>1</v>
      </c>
      <c r="I33" s="109">
        <v>1</v>
      </c>
      <c r="J33" s="109">
        <v>1</v>
      </c>
      <c r="K33" s="109">
        <v>1</v>
      </c>
      <c r="L33" s="109">
        <v>1</v>
      </c>
      <c r="M33" s="109">
        <v>1</v>
      </c>
      <c r="N33" s="109">
        <v>1</v>
      </c>
      <c r="O33" s="109">
        <v>1</v>
      </c>
      <c r="P33" s="109">
        <v>1</v>
      </c>
      <c r="Q33" s="109">
        <v>1</v>
      </c>
      <c r="R33" s="109">
        <v>1</v>
      </c>
      <c r="S33" s="110">
        <v>1</v>
      </c>
      <c r="T33" s="108">
        <v>2</v>
      </c>
      <c r="U33" s="109">
        <v>2</v>
      </c>
      <c r="V33" s="109">
        <v>2</v>
      </c>
      <c r="W33" s="109">
        <v>2</v>
      </c>
      <c r="X33" s="109">
        <v>2</v>
      </c>
      <c r="Y33" s="109">
        <v>2</v>
      </c>
      <c r="Z33" s="109">
        <v>2</v>
      </c>
      <c r="AA33" s="109">
        <v>2</v>
      </c>
      <c r="AB33" s="109">
        <v>2</v>
      </c>
      <c r="AC33" s="109">
        <v>2</v>
      </c>
      <c r="AD33" s="109">
        <v>2</v>
      </c>
      <c r="AE33" s="110">
        <v>2</v>
      </c>
      <c r="AF33" s="108">
        <v>3</v>
      </c>
      <c r="AG33" s="109">
        <v>3</v>
      </c>
      <c r="AH33" s="109">
        <v>3</v>
      </c>
      <c r="AI33" s="109">
        <v>3</v>
      </c>
      <c r="AJ33" s="109">
        <v>3</v>
      </c>
      <c r="AK33" s="109">
        <v>3</v>
      </c>
      <c r="AL33" s="109">
        <v>3</v>
      </c>
      <c r="AM33" s="109">
        <v>3</v>
      </c>
      <c r="AN33" s="109">
        <v>3</v>
      </c>
      <c r="AO33" s="109">
        <v>3</v>
      </c>
      <c r="AP33" s="109">
        <v>3</v>
      </c>
      <c r="AQ33" s="110">
        <v>3</v>
      </c>
      <c r="AR33" s="6" t="s">
        <v>81</v>
      </c>
      <c r="AS33" s="6"/>
    </row>
    <row r="34" spans="1:45" ht="15.75" customHeight="1" x14ac:dyDescent="0.2">
      <c r="A34" s="6"/>
      <c r="B34" s="111"/>
      <c r="C34" s="68"/>
      <c r="D34" s="112"/>
      <c r="E34" s="113"/>
      <c r="F34" s="114"/>
      <c r="G34" s="114"/>
      <c r="H34" s="115">
        <v>1</v>
      </c>
      <c r="I34" s="116">
        <v>2</v>
      </c>
      <c r="J34" s="116">
        <v>3</v>
      </c>
      <c r="K34" s="116">
        <v>4</v>
      </c>
      <c r="L34" s="116">
        <v>5</v>
      </c>
      <c r="M34" s="116">
        <v>6</v>
      </c>
      <c r="N34" s="116">
        <v>7</v>
      </c>
      <c r="O34" s="116">
        <v>8</v>
      </c>
      <c r="P34" s="116">
        <v>9</v>
      </c>
      <c r="Q34" s="116">
        <v>10</v>
      </c>
      <c r="R34" s="116">
        <v>11</v>
      </c>
      <c r="S34" s="153">
        <v>12</v>
      </c>
      <c r="T34" s="115">
        <v>13</v>
      </c>
      <c r="U34" s="116">
        <v>14</v>
      </c>
      <c r="V34" s="116">
        <v>15</v>
      </c>
      <c r="W34" s="116">
        <v>16</v>
      </c>
      <c r="X34" s="116">
        <v>17</v>
      </c>
      <c r="Y34" s="116">
        <v>18</v>
      </c>
      <c r="Z34" s="116">
        <v>19</v>
      </c>
      <c r="AA34" s="116">
        <v>20</v>
      </c>
      <c r="AB34" s="116">
        <v>21</v>
      </c>
      <c r="AC34" s="116">
        <v>22</v>
      </c>
      <c r="AD34" s="116">
        <v>23</v>
      </c>
      <c r="AE34" s="153">
        <v>24</v>
      </c>
      <c r="AF34" s="116">
        <v>25</v>
      </c>
      <c r="AG34" s="116">
        <v>26</v>
      </c>
      <c r="AH34" s="116">
        <v>27</v>
      </c>
      <c r="AI34" s="153">
        <v>28</v>
      </c>
      <c r="AJ34" s="116">
        <v>29</v>
      </c>
      <c r="AK34" s="116">
        <v>30</v>
      </c>
      <c r="AL34" s="116">
        <v>31</v>
      </c>
      <c r="AM34" s="153">
        <v>32</v>
      </c>
      <c r="AN34" s="116">
        <v>33</v>
      </c>
      <c r="AO34" s="116">
        <v>34</v>
      </c>
      <c r="AP34" s="116">
        <v>35</v>
      </c>
      <c r="AQ34" s="153">
        <v>36</v>
      </c>
      <c r="AR34" s="6" t="s">
        <v>82</v>
      </c>
      <c r="AS34" s="6"/>
    </row>
    <row r="35" spans="1:45" ht="15.75" customHeight="1" x14ac:dyDescent="0.2">
      <c r="A35" s="117"/>
      <c r="B35" s="118" t="s">
        <v>83</v>
      </c>
      <c r="C35" s="119"/>
      <c r="D35" s="154"/>
      <c r="E35" s="121">
        <f>'4 Финмодель_автоматически'!E56</f>
        <v>3909504</v>
      </c>
      <c r="F35" s="121">
        <f>'4 Финмодель_автоматически'!F56</f>
        <v>7683480</v>
      </c>
      <c r="G35" s="121">
        <f>'4 Финмодель_автоматически'!G56</f>
        <v>13518660</v>
      </c>
      <c r="H35" s="123">
        <f>'4 Финмодель_автоматически'!H56</f>
        <v>325792</v>
      </c>
      <c r="I35" s="124">
        <f>'4 Финмодель_автоматически'!I56</f>
        <v>325792</v>
      </c>
      <c r="J35" s="124">
        <f>'4 Финмодель_автоматически'!J56</f>
        <v>325792</v>
      </c>
      <c r="K35" s="124">
        <f>'4 Финмодель_автоматически'!K56</f>
        <v>325792</v>
      </c>
      <c r="L35" s="124">
        <f>'4 Финмодель_автоматически'!L56</f>
        <v>325792</v>
      </c>
      <c r="M35" s="124">
        <f>'4 Финмодель_автоматически'!M56</f>
        <v>325792</v>
      </c>
      <c r="N35" s="124">
        <f>'4 Финмодель_автоматически'!N56</f>
        <v>325792</v>
      </c>
      <c r="O35" s="124">
        <f>'4 Финмодель_автоматически'!O56</f>
        <v>325792</v>
      </c>
      <c r="P35" s="124">
        <f>'4 Финмодель_автоматически'!P56</f>
        <v>325792</v>
      </c>
      <c r="Q35" s="124">
        <f>'4 Финмодель_автоматически'!Q56</f>
        <v>325792</v>
      </c>
      <c r="R35" s="124">
        <f>'4 Финмодель_автоматически'!R56</f>
        <v>325792</v>
      </c>
      <c r="S35" s="125">
        <f>'4 Финмодель_автоматически'!S56</f>
        <v>325792</v>
      </c>
      <c r="T35" s="123">
        <f>'4 Финмодель_автоматически'!T56</f>
        <v>640290</v>
      </c>
      <c r="U35" s="124">
        <f>'4 Финмодель_автоматически'!U56</f>
        <v>640290</v>
      </c>
      <c r="V35" s="124">
        <f>'4 Финмодель_автоматически'!V56</f>
        <v>640290</v>
      </c>
      <c r="W35" s="124">
        <f>'4 Финмодель_автоматически'!W56</f>
        <v>640290</v>
      </c>
      <c r="X35" s="124">
        <f>'4 Финмодель_автоматически'!X56</f>
        <v>640290</v>
      </c>
      <c r="Y35" s="124">
        <f>'4 Финмодель_автоматически'!Y56</f>
        <v>640290</v>
      </c>
      <c r="Z35" s="124">
        <f>'4 Финмодель_автоматически'!Z56</f>
        <v>640290</v>
      </c>
      <c r="AA35" s="124">
        <f>'4 Финмодель_автоматически'!AA56</f>
        <v>640290</v>
      </c>
      <c r="AB35" s="124">
        <f>'4 Финмодель_автоматически'!AB56</f>
        <v>640290</v>
      </c>
      <c r="AC35" s="124">
        <f>'4 Финмодель_автоматически'!AC56</f>
        <v>640290</v>
      </c>
      <c r="AD35" s="124">
        <f>'4 Финмодель_автоматически'!AD56</f>
        <v>640290</v>
      </c>
      <c r="AE35" s="125">
        <f>'4 Финмодель_автоматически'!AE56</f>
        <v>640290</v>
      </c>
      <c r="AF35" s="123">
        <f>'4 Финмодель_автоматически'!AF56</f>
        <v>1126555</v>
      </c>
      <c r="AG35" s="124">
        <f>'4 Финмодель_автоматически'!AG56</f>
        <v>1126555</v>
      </c>
      <c r="AH35" s="124">
        <f>'4 Финмодель_автоматически'!AH56</f>
        <v>1126555</v>
      </c>
      <c r="AI35" s="124">
        <f>'4 Финмодель_автоматически'!AI56</f>
        <v>1126555</v>
      </c>
      <c r="AJ35" s="124">
        <f>'4 Финмодель_автоматически'!AJ56</f>
        <v>1126555</v>
      </c>
      <c r="AK35" s="124">
        <f>'4 Финмодель_автоматически'!AK56</f>
        <v>1126555</v>
      </c>
      <c r="AL35" s="124">
        <f>'4 Финмодель_автоматически'!AL56</f>
        <v>1126555</v>
      </c>
      <c r="AM35" s="124">
        <f>'4 Финмодель_автоматически'!AM56</f>
        <v>1126555</v>
      </c>
      <c r="AN35" s="124">
        <f>'4 Финмодель_автоматически'!AN56</f>
        <v>1126555</v>
      </c>
      <c r="AO35" s="124">
        <f>'4 Финмодель_автоматически'!AO56</f>
        <v>1126555</v>
      </c>
      <c r="AP35" s="124">
        <f>'4 Финмодель_автоматически'!AP56</f>
        <v>1126555</v>
      </c>
      <c r="AQ35" s="125">
        <f>'4 Финмодель_автоматически'!AQ56</f>
        <v>1126555</v>
      </c>
      <c r="AR35" s="117"/>
      <c r="AS35" s="117"/>
    </row>
    <row r="36" spans="1:45" ht="15.75" customHeight="1" x14ac:dyDescent="0.2">
      <c r="A36" s="6"/>
      <c r="B36" s="155" t="s">
        <v>94</v>
      </c>
      <c r="C36" s="156"/>
      <c r="D36" s="157" t="s">
        <v>95</v>
      </c>
      <c r="E36" s="158">
        <f t="shared" ref="E36:E37" si="2">SUMIFS(36:36,$33:$33,"1")</f>
        <v>-390950.40000000008</v>
      </c>
      <c r="F36" s="159">
        <f t="shared" ref="F36:F37" si="3">SUMIFS(36:36,$33:$33,"2")</f>
        <v>-768348</v>
      </c>
      <c r="G36" s="159">
        <f t="shared" ref="G36:G37" si="4">SUMIFS(36:36,$33:$33,"3")</f>
        <v>-1351866</v>
      </c>
      <c r="H36" s="160">
        <f t="shared" ref="H36:AQ36" si="5">-H35*$D36</f>
        <v>-32579.200000000001</v>
      </c>
      <c r="I36" s="160">
        <f t="shared" si="5"/>
        <v>-32579.200000000001</v>
      </c>
      <c r="J36" s="160">
        <f t="shared" si="5"/>
        <v>-32579.200000000001</v>
      </c>
      <c r="K36" s="160">
        <f t="shared" si="5"/>
        <v>-32579.200000000001</v>
      </c>
      <c r="L36" s="160">
        <f t="shared" si="5"/>
        <v>-32579.200000000001</v>
      </c>
      <c r="M36" s="160">
        <f t="shared" si="5"/>
        <v>-32579.200000000001</v>
      </c>
      <c r="N36" s="160">
        <f t="shared" si="5"/>
        <v>-32579.200000000001</v>
      </c>
      <c r="O36" s="160">
        <f t="shared" si="5"/>
        <v>-32579.200000000001</v>
      </c>
      <c r="P36" s="160">
        <f t="shared" si="5"/>
        <v>-32579.200000000001</v>
      </c>
      <c r="Q36" s="160">
        <f t="shared" si="5"/>
        <v>-32579.200000000001</v>
      </c>
      <c r="R36" s="160">
        <f t="shared" si="5"/>
        <v>-32579.200000000001</v>
      </c>
      <c r="S36" s="160">
        <f t="shared" si="5"/>
        <v>-32579.200000000001</v>
      </c>
      <c r="T36" s="160">
        <f t="shared" si="5"/>
        <v>-64029</v>
      </c>
      <c r="U36" s="160">
        <f t="shared" si="5"/>
        <v>-64029</v>
      </c>
      <c r="V36" s="160">
        <f t="shared" si="5"/>
        <v>-64029</v>
      </c>
      <c r="W36" s="160">
        <f t="shared" si="5"/>
        <v>-64029</v>
      </c>
      <c r="X36" s="160">
        <f t="shared" si="5"/>
        <v>-64029</v>
      </c>
      <c r="Y36" s="160">
        <f t="shared" si="5"/>
        <v>-64029</v>
      </c>
      <c r="Z36" s="160">
        <f t="shared" si="5"/>
        <v>-64029</v>
      </c>
      <c r="AA36" s="160">
        <f t="shared" si="5"/>
        <v>-64029</v>
      </c>
      <c r="AB36" s="160">
        <f t="shared" si="5"/>
        <v>-64029</v>
      </c>
      <c r="AC36" s="160">
        <f t="shared" si="5"/>
        <v>-64029</v>
      </c>
      <c r="AD36" s="160">
        <f t="shared" si="5"/>
        <v>-64029</v>
      </c>
      <c r="AE36" s="160">
        <f t="shared" si="5"/>
        <v>-64029</v>
      </c>
      <c r="AF36" s="160">
        <f t="shared" si="5"/>
        <v>-112655.5</v>
      </c>
      <c r="AG36" s="160">
        <f t="shared" si="5"/>
        <v>-112655.5</v>
      </c>
      <c r="AH36" s="160">
        <f t="shared" si="5"/>
        <v>-112655.5</v>
      </c>
      <c r="AI36" s="160">
        <f t="shared" si="5"/>
        <v>-112655.5</v>
      </c>
      <c r="AJ36" s="160">
        <f t="shared" si="5"/>
        <v>-112655.5</v>
      </c>
      <c r="AK36" s="160">
        <f t="shared" si="5"/>
        <v>-112655.5</v>
      </c>
      <c r="AL36" s="160">
        <f t="shared" si="5"/>
        <v>-112655.5</v>
      </c>
      <c r="AM36" s="160">
        <f t="shared" si="5"/>
        <v>-112655.5</v>
      </c>
      <c r="AN36" s="160">
        <f t="shared" si="5"/>
        <v>-112655.5</v>
      </c>
      <c r="AO36" s="160">
        <f t="shared" si="5"/>
        <v>-112655.5</v>
      </c>
      <c r="AP36" s="160">
        <f t="shared" si="5"/>
        <v>-112655.5</v>
      </c>
      <c r="AQ36" s="159">
        <f t="shared" si="5"/>
        <v>-112655.5</v>
      </c>
      <c r="AR36" s="6"/>
      <c r="AS36" s="6"/>
    </row>
    <row r="37" spans="1:45" ht="15.75" customHeight="1" x14ac:dyDescent="0.2">
      <c r="A37" s="117"/>
      <c r="B37" s="161" t="s">
        <v>96</v>
      </c>
      <c r="C37" s="162"/>
      <c r="D37" s="163"/>
      <c r="E37" s="164">
        <f t="shared" si="2"/>
        <v>3518553.5999999992</v>
      </c>
      <c r="F37" s="164">
        <f t="shared" si="3"/>
        <v>6915132</v>
      </c>
      <c r="G37" s="164">
        <f t="shared" si="4"/>
        <v>12166794</v>
      </c>
      <c r="H37" s="134">
        <f t="shared" ref="H37:AQ37" si="6">SUM(H35:H36)</f>
        <v>293212.79999999999</v>
      </c>
      <c r="I37" s="134">
        <f t="shared" si="6"/>
        <v>293212.79999999999</v>
      </c>
      <c r="J37" s="134">
        <f t="shared" si="6"/>
        <v>293212.79999999999</v>
      </c>
      <c r="K37" s="134">
        <f t="shared" si="6"/>
        <v>293212.79999999999</v>
      </c>
      <c r="L37" s="134">
        <f t="shared" si="6"/>
        <v>293212.79999999999</v>
      </c>
      <c r="M37" s="134">
        <f t="shared" si="6"/>
        <v>293212.79999999999</v>
      </c>
      <c r="N37" s="134">
        <f t="shared" si="6"/>
        <v>293212.79999999999</v>
      </c>
      <c r="O37" s="134">
        <f t="shared" si="6"/>
        <v>293212.79999999999</v>
      </c>
      <c r="P37" s="134">
        <f t="shared" si="6"/>
        <v>293212.79999999999</v>
      </c>
      <c r="Q37" s="134">
        <f t="shared" si="6"/>
        <v>293212.79999999999</v>
      </c>
      <c r="R37" s="134">
        <f t="shared" si="6"/>
        <v>293212.79999999999</v>
      </c>
      <c r="S37" s="134">
        <f t="shared" si="6"/>
        <v>293212.79999999999</v>
      </c>
      <c r="T37" s="134">
        <f t="shared" si="6"/>
        <v>576261</v>
      </c>
      <c r="U37" s="134">
        <f t="shared" si="6"/>
        <v>576261</v>
      </c>
      <c r="V37" s="134">
        <f t="shared" si="6"/>
        <v>576261</v>
      </c>
      <c r="W37" s="134">
        <f t="shared" si="6"/>
        <v>576261</v>
      </c>
      <c r="X37" s="134">
        <f t="shared" si="6"/>
        <v>576261</v>
      </c>
      <c r="Y37" s="134">
        <f t="shared" si="6"/>
        <v>576261</v>
      </c>
      <c r="Z37" s="134">
        <f t="shared" si="6"/>
        <v>576261</v>
      </c>
      <c r="AA37" s="134">
        <f t="shared" si="6"/>
        <v>576261</v>
      </c>
      <c r="AB37" s="134">
        <f t="shared" si="6"/>
        <v>576261</v>
      </c>
      <c r="AC37" s="134">
        <f t="shared" si="6"/>
        <v>576261</v>
      </c>
      <c r="AD37" s="134">
        <f t="shared" si="6"/>
        <v>576261</v>
      </c>
      <c r="AE37" s="134">
        <f t="shared" si="6"/>
        <v>576261</v>
      </c>
      <c r="AF37" s="134">
        <f t="shared" si="6"/>
        <v>1013899.5</v>
      </c>
      <c r="AG37" s="134">
        <f t="shared" si="6"/>
        <v>1013899.5</v>
      </c>
      <c r="AH37" s="134">
        <f t="shared" si="6"/>
        <v>1013899.5</v>
      </c>
      <c r="AI37" s="134">
        <f t="shared" si="6"/>
        <v>1013899.5</v>
      </c>
      <c r="AJ37" s="134">
        <f t="shared" si="6"/>
        <v>1013899.5</v>
      </c>
      <c r="AK37" s="134">
        <f t="shared" si="6"/>
        <v>1013899.5</v>
      </c>
      <c r="AL37" s="134">
        <f t="shared" si="6"/>
        <v>1013899.5</v>
      </c>
      <c r="AM37" s="134">
        <f t="shared" si="6"/>
        <v>1013899.5</v>
      </c>
      <c r="AN37" s="134">
        <f t="shared" si="6"/>
        <v>1013899.5</v>
      </c>
      <c r="AO37" s="134">
        <f t="shared" si="6"/>
        <v>1013899.5</v>
      </c>
      <c r="AP37" s="134">
        <f t="shared" si="6"/>
        <v>1013899.5</v>
      </c>
      <c r="AQ37" s="134">
        <f t="shared" si="6"/>
        <v>1013899.5</v>
      </c>
      <c r="AR37" s="134"/>
      <c r="AS37" s="117"/>
    </row>
    <row r="38" spans="1:45" ht="15.75" customHeight="1" x14ac:dyDescent="0.2">
      <c r="A38" s="6"/>
      <c r="B38" s="6"/>
      <c r="C38" s="165"/>
      <c r="D38" s="163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66"/>
      <c r="AP38" s="166"/>
      <c r="AQ38" s="166"/>
      <c r="AR38" s="166"/>
      <c r="AS38" s="6"/>
    </row>
    <row r="39" spans="1:45" ht="15.75" customHeight="1" x14ac:dyDescent="0.2">
      <c r="A39" s="117"/>
      <c r="B39" s="167" t="s">
        <v>97</v>
      </c>
      <c r="C39" s="168"/>
      <c r="D39" s="169">
        <f>100%-D40</f>
        <v>0.5</v>
      </c>
      <c r="E39" s="158">
        <f t="shared" ref="E39:E40" si="7">SUMIFS(39:39,$33:$33,"1")</f>
        <v>1759276.7999999996</v>
      </c>
      <c r="F39" s="159">
        <f t="shared" ref="F39:F40" si="8">SUMIFS(39:39,$33:$33,"2")</f>
        <v>3457566</v>
      </c>
      <c r="G39" s="159">
        <f t="shared" ref="G39:G40" si="9">SUMIFS(39:39,$33:$33,"3")</f>
        <v>6083397</v>
      </c>
      <c r="H39" s="160">
        <f t="shared" ref="H39:AQ39" si="10">H$37*$D39</f>
        <v>146606.39999999999</v>
      </c>
      <c r="I39" s="160">
        <f t="shared" si="10"/>
        <v>146606.39999999999</v>
      </c>
      <c r="J39" s="160">
        <f t="shared" si="10"/>
        <v>146606.39999999999</v>
      </c>
      <c r="K39" s="160">
        <f t="shared" si="10"/>
        <v>146606.39999999999</v>
      </c>
      <c r="L39" s="160">
        <f t="shared" si="10"/>
        <v>146606.39999999999</v>
      </c>
      <c r="M39" s="160">
        <f t="shared" si="10"/>
        <v>146606.39999999999</v>
      </c>
      <c r="N39" s="160">
        <f t="shared" si="10"/>
        <v>146606.39999999999</v>
      </c>
      <c r="O39" s="160">
        <f t="shared" si="10"/>
        <v>146606.39999999999</v>
      </c>
      <c r="P39" s="160">
        <f t="shared" si="10"/>
        <v>146606.39999999999</v>
      </c>
      <c r="Q39" s="160">
        <f t="shared" si="10"/>
        <v>146606.39999999999</v>
      </c>
      <c r="R39" s="160">
        <f t="shared" si="10"/>
        <v>146606.39999999999</v>
      </c>
      <c r="S39" s="160">
        <f t="shared" si="10"/>
        <v>146606.39999999999</v>
      </c>
      <c r="T39" s="160">
        <f t="shared" si="10"/>
        <v>288130.5</v>
      </c>
      <c r="U39" s="160">
        <f t="shared" si="10"/>
        <v>288130.5</v>
      </c>
      <c r="V39" s="160">
        <f t="shared" si="10"/>
        <v>288130.5</v>
      </c>
      <c r="W39" s="160">
        <f t="shared" si="10"/>
        <v>288130.5</v>
      </c>
      <c r="X39" s="160">
        <f t="shared" si="10"/>
        <v>288130.5</v>
      </c>
      <c r="Y39" s="160">
        <f t="shared" si="10"/>
        <v>288130.5</v>
      </c>
      <c r="Z39" s="160">
        <f t="shared" si="10"/>
        <v>288130.5</v>
      </c>
      <c r="AA39" s="160">
        <f t="shared" si="10"/>
        <v>288130.5</v>
      </c>
      <c r="AB39" s="160">
        <f t="shared" si="10"/>
        <v>288130.5</v>
      </c>
      <c r="AC39" s="160">
        <f t="shared" si="10"/>
        <v>288130.5</v>
      </c>
      <c r="AD39" s="160">
        <f t="shared" si="10"/>
        <v>288130.5</v>
      </c>
      <c r="AE39" s="160">
        <f t="shared" si="10"/>
        <v>288130.5</v>
      </c>
      <c r="AF39" s="160">
        <f t="shared" si="10"/>
        <v>506949.75</v>
      </c>
      <c r="AG39" s="160">
        <f t="shared" si="10"/>
        <v>506949.75</v>
      </c>
      <c r="AH39" s="160">
        <f t="shared" si="10"/>
        <v>506949.75</v>
      </c>
      <c r="AI39" s="160">
        <f t="shared" si="10"/>
        <v>506949.75</v>
      </c>
      <c r="AJ39" s="160">
        <f t="shared" si="10"/>
        <v>506949.75</v>
      </c>
      <c r="AK39" s="160">
        <f t="shared" si="10"/>
        <v>506949.75</v>
      </c>
      <c r="AL39" s="160">
        <f t="shared" si="10"/>
        <v>506949.75</v>
      </c>
      <c r="AM39" s="160">
        <f t="shared" si="10"/>
        <v>506949.75</v>
      </c>
      <c r="AN39" s="160">
        <f t="shared" si="10"/>
        <v>506949.75</v>
      </c>
      <c r="AO39" s="160">
        <f t="shared" si="10"/>
        <v>506949.75</v>
      </c>
      <c r="AP39" s="160">
        <f t="shared" si="10"/>
        <v>506949.75</v>
      </c>
      <c r="AQ39" s="159">
        <f t="shared" si="10"/>
        <v>506949.75</v>
      </c>
      <c r="AR39" s="117"/>
      <c r="AS39" s="117"/>
    </row>
    <row r="40" spans="1:45" ht="15.75" customHeight="1" x14ac:dyDescent="0.2">
      <c r="A40" s="117"/>
      <c r="B40" s="126" t="s">
        <v>98</v>
      </c>
      <c r="C40" s="127"/>
      <c r="D40" s="170">
        <f>D25</f>
        <v>0.5</v>
      </c>
      <c r="E40" s="171">
        <f t="shared" si="7"/>
        <v>1759276.7999999996</v>
      </c>
      <c r="F40" s="172">
        <f t="shared" si="8"/>
        <v>3457566</v>
      </c>
      <c r="G40" s="172">
        <f t="shared" si="9"/>
        <v>6083397</v>
      </c>
      <c r="H40" s="173">
        <f t="shared" ref="H40:AQ40" si="11">H$37*$D40</f>
        <v>146606.39999999999</v>
      </c>
      <c r="I40" s="173">
        <f t="shared" si="11"/>
        <v>146606.39999999999</v>
      </c>
      <c r="J40" s="173">
        <f t="shared" si="11"/>
        <v>146606.39999999999</v>
      </c>
      <c r="K40" s="173">
        <f t="shared" si="11"/>
        <v>146606.39999999999</v>
      </c>
      <c r="L40" s="173">
        <f t="shared" si="11"/>
        <v>146606.39999999999</v>
      </c>
      <c r="M40" s="173">
        <f t="shared" si="11"/>
        <v>146606.39999999999</v>
      </c>
      <c r="N40" s="173">
        <f t="shared" si="11"/>
        <v>146606.39999999999</v>
      </c>
      <c r="O40" s="173">
        <f t="shared" si="11"/>
        <v>146606.39999999999</v>
      </c>
      <c r="P40" s="173">
        <f t="shared" si="11"/>
        <v>146606.39999999999</v>
      </c>
      <c r="Q40" s="173">
        <f t="shared" si="11"/>
        <v>146606.39999999999</v>
      </c>
      <c r="R40" s="173">
        <f t="shared" si="11"/>
        <v>146606.39999999999</v>
      </c>
      <c r="S40" s="173">
        <f t="shared" si="11"/>
        <v>146606.39999999999</v>
      </c>
      <c r="T40" s="173">
        <f t="shared" si="11"/>
        <v>288130.5</v>
      </c>
      <c r="U40" s="173">
        <f t="shared" si="11"/>
        <v>288130.5</v>
      </c>
      <c r="V40" s="173">
        <f t="shared" si="11"/>
        <v>288130.5</v>
      </c>
      <c r="W40" s="173">
        <f t="shared" si="11"/>
        <v>288130.5</v>
      </c>
      <c r="X40" s="173">
        <f t="shared" si="11"/>
        <v>288130.5</v>
      </c>
      <c r="Y40" s="173">
        <f t="shared" si="11"/>
        <v>288130.5</v>
      </c>
      <c r="Z40" s="173">
        <f t="shared" si="11"/>
        <v>288130.5</v>
      </c>
      <c r="AA40" s="173">
        <f t="shared" si="11"/>
        <v>288130.5</v>
      </c>
      <c r="AB40" s="173">
        <f t="shared" si="11"/>
        <v>288130.5</v>
      </c>
      <c r="AC40" s="173">
        <f t="shared" si="11"/>
        <v>288130.5</v>
      </c>
      <c r="AD40" s="173">
        <f t="shared" si="11"/>
        <v>288130.5</v>
      </c>
      <c r="AE40" s="173">
        <f t="shared" si="11"/>
        <v>288130.5</v>
      </c>
      <c r="AF40" s="173">
        <f t="shared" si="11"/>
        <v>506949.75</v>
      </c>
      <c r="AG40" s="173">
        <f t="shared" si="11"/>
        <v>506949.75</v>
      </c>
      <c r="AH40" s="173">
        <f t="shared" si="11"/>
        <v>506949.75</v>
      </c>
      <c r="AI40" s="173">
        <f t="shared" si="11"/>
        <v>506949.75</v>
      </c>
      <c r="AJ40" s="173">
        <f t="shared" si="11"/>
        <v>506949.75</v>
      </c>
      <c r="AK40" s="173">
        <f t="shared" si="11"/>
        <v>506949.75</v>
      </c>
      <c r="AL40" s="173">
        <f t="shared" si="11"/>
        <v>506949.75</v>
      </c>
      <c r="AM40" s="173">
        <f t="shared" si="11"/>
        <v>506949.75</v>
      </c>
      <c r="AN40" s="173">
        <f t="shared" si="11"/>
        <v>506949.75</v>
      </c>
      <c r="AO40" s="173">
        <f t="shared" si="11"/>
        <v>506949.75</v>
      </c>
      <c r="AP40" s="173">
        <f t="shared" si="11"/>
        <v>506949.75</v>
      </c>
      <c r="AQ40" s="172">
        <f t="shared" si="11"/>
        <v>506949.75</v>
      </c>
      <c r="AR40" s="117"/>
      <c r="AS40" s="117"/>
    </row>
    <row r="41" spans="1:45" ht="15.75" customHeight="1" outlineLevel="1" x14ac:dyDescent="0.2">
      <c r="A41" s="6"/>
      <c r="B41" s="174"/>
      <c r="C41" s="156"/>
      <c r="D41" s="156"/>
      <c r="E41" s="166" t="str">
        <f t="shared" ref="E41:AQ41" si="12">IF((SUM(E39:E40)=E37),"ок","ошибка")</f>
        <v>ок</v>
      </c>
      <c r="F41" s="166" t="str">
        <f t="shared" si="12"/>
        <v>ок</v>
      </c>
      <c r="G41" s="166" t="str">
        <f t="shared" si="12"/>
        <v>ок</v>
      </c>
      <c r="H41" s="166" t="str">
        <f t="shared" si="12"/>
        <v>ок</v>
      </c>
      <c r="I41" s="166" t="str">
        <f t="shared" si="12"/>
        <v>ок</v>
      </c>
      <c r="J41" s="166" t="str">
        <f t="shared" si="12"/>
        <v>ок</v>
      </c>
      <c r="K41" s="166" t="str">
        <f t="shared" si="12"/>
        <v>ок</v>
      </c>
      <c r="L41" s="166" t="str">
        <f t="shared" si="12"/>
        <v>ок</v>
      </c>
      <c r="M41" s="166" t="str">
        <f t="shared" si="12"/>
        <v>ок</v>
      </c>
      <c r="N41" s="166" t="str">
        <f t="shared" si="12"/>
        <v>ок</v>
      </c>
      <c r="O41" s="166" t="str">
        <f t="shared" si="12"/>
        <v>ок</v>
      </c>
      <c r="P41" s="166" t="str">
        <f t="shared" si="12"/>
        <v>ок</v>
      </c>
      <c r="Q41" s="166" t="str">
        <f t="shared" si="12"/>
        <v>ок</v>
      </c>
      <c r="R41" s="166" t="str">
        <f t="shared" si="12"/>
        <v>ок</v>
      </c>
      <c r="S41" s="166" t="str">
        <f t="shared" si="12"/>
        <v>ок</v>
      </c>
      <c r="T41" s="166" t="str">
        <f t="shared" si="12"/>
        <v>ок</v>
      </c>
      <c r="U41" s="166" t="str">
        <f t="shared" si="12"/>
        <v>ок</v>
      </c>
      <c r="V41" s="166" t="str">
        <f t="shared" si="12"/>
        <v>ок</v>
      </c>
      <c r="W41" s="166" t="str">
        <f t="shared" si="12"/>
        <v>ок</v>
      </c>
      <c r="X41" s="166" t="str">
        <f t="shared" si="12"/>
        <v>ок</v>
      </c>
      <c r="Y41" s="166" t="str">
        <f t="shared" si="12"/>
        <v>ок</v>
      </c>
      <c r="Z41" s="166" t="str">
        <f t="shared" si="12"/>
        <v>ок</v>
      </c>
      <c r="AA41" s="166" t="str">
        <f t="shared" si="12"/>
        <v>ок</v>
      </c>
      <c r="AB41" s="166" t="str">
        <f t="shared" si="12"/>
        <v>ок</v>
      </c>
      <c r="AC41" s="166" t="str">
        <f t="shared" si="12"/>
        <v>ок</v>
      </c>
      <c r="AD41" s="166" t="str">
        <f t="shared" si="12"/>
        <v>ок</v>
      </c>
      <c r="AE41" s="166" t="str">
        <f t="shared" si="12"/>
        <v>ок</v>
      </c>
      <c r="AF41" s="166" t="str">
        <f t="shared" si="12"/>
        <v>ок</v>
      </c>
      <c r="AG41" s="166" t="str">
        <f t="shared" si="12"/>
        <v>ок</v>
      </c>
      <c r="AH41" s="166" t="str">
        <f t="shared" si="12"/>
        <v>ок</v>
      </c>
      <c r="AI41" s="166" t="str">
        <f t="shared" si="12"/>
        <v>ок</v>
      </c>
      <c r="AJ41" s="166" t="str">
        <f t="shared" si="12"/>
        <v>ок</v>
      </c>
      <c r="AK41" s="166" t="str">
        <f t="shared" si="12"/>
        <v>ок</v>
      </c>
      <c r="AL41" s="166" t="str">
        <f t="shared" si="12"/>
        <v>ок</v>
      </c>
      <c r="AM41" s="166" t="str">
        <f t="shared" si="12"/>
        <v>ок</v>
      </c>
      <c r="AN41" s="166" t="str">
        <f t="shared" si="12"/>
        <v>ок</v>
      </c>
      <c r="AO41" s="166" t="str">
        <f t="shared" si="12"/>
        <v>ок</v>
      </c>
      <c r="AP41" s="166" t="str">
        <f t="shared" si="12"/>
        <v>ок</v>
      </c>
      <c r="AQ41" s="166" t="str">
        <f t="shared" si="12"/>
        <v>ок</v>
      </c>
      <c r="AR41" s="6"/>
      <c r="AS41" s="6"/>
    </row>
    <row r="42" spans="1:45" ht="15.75" customHeight="1" outlineLevel="1" x14ac:dyDescent="0.2">
      <c r="A42" s="117"/>
      <c r="B42" s="126" t="s">
        <v>99</v>
      </c>
      <c r="C42" s="127"/>
      <c r="D42" s="170"/>
      <c r="E42" s="171"/>
      <c r="F42" s="172"/>
      <c r="G42" s="172"/>
      <c r="H42" s="173">
        <f>H40</f>
        <v>146606.39999999999</v>
      </c>
      <c r="I42" s="173">
        <f t="shared" ref="I42:AQ42" si="13">H42+I40</f>
        <v>293212.79999999999</v>
      </c>
      <c r="J42" s="173">
        <f t="shared" si="13"/>
        <v>439819.19999999995</v>
      </c>
      <c r="K42" s="173">
        <f t="shared" si="13"/>
        <v>586425.59999999998</v>
      </c>
      <c r="L42" s="173">
        <f t="shared" si="13"/>
        <v>733032</v>
      </c>
      <c r="M42" s="173">
        <f t="shared" si="13"/>
        <v>879638.4</v>
      </c>
      <c r="N42" s="173">
        <f t="shared" si="13"/>
        <v>1026244.8</v>
      </c>
      <c r="O42" s="173">
        <f t="shared" si="13"/>
        <v>1172851.2</v>
      </c>
      <c r="P42" s="173">
        <f t="shared" si="13"/>
        <v>1319457.5999999999</v>
      </c>
      <c r="Q42" s="173">
        <f t="shared" si="13"/>
        <v>1466063.9999999998</v>
      </c>
      <c r="R42" s="173">
        <f t="shared" si="13"/>
        <v>1612670.3999999997</v>
      </c>
      <c r="S42" s="173">
        <f t="shared" si="13"/>
        <v>1759276.7999999996</v>
      </c>
      <c r="T42" s="173">
        <f t="shared" si="13"/>
        <v>2047407.2999999996</v>
      </c>
      <c r="U42" s="173">
        <f t="shared" si="13"/>
        <v>2335537.7999999998</v>
      </c>
      <c r="V42" s="173">
        <f t="shared" si="13"/>
        <v>2623668.2999999998</v>
      </c>
      <c r="W42" s="173">
        <f t="shared" si="13"/>
        <v>2911798.8</v>
      </c>
      <c r="X42" s="173">
        <f t="shared" si="13"/>
        <v>3199929.3</v>
      </c>
      <c r="Y42" s="173">
        <f t="shared" si="13"/>
        <v>3488059.8</v>
      </c>
      <c r="Z42" s="173">
        <f t="shared" si="13"/>
        <v>3776190.3</v>
      </c>
      <c r="AA42" s="173">
        <f t="shared" si="13"/>
        <v>4064320.8</v>
      </c>
      <c r="AB42" s="173">
        <f t="shared" si="13"/>
        <v>4352451.3</v>
      </c>
      <c r="AC42" s="173">
        <f t="shared" si="13"/>
        <v>4640581.8</v>
      </c>
      <c r="AD42" s="173">
        <f t="shared" si="13"/>
        <v>4928712.3</v>
      </c>
      <c r="AE42" s="173">
        <f t="shared" si="13"/>
        <v>5216842.8</v>
      </c>
      <c r="AF42" s="173">
        <f t="shared" si="13"/>
        <v>5723792.5499999998</v>
      </c>
      <c r="AG42" s="173">
        <f t="shared" si="13"/>
        <v>6230742.2999999998</v>
      </c>
      <c r="AH42" s="173">
        <f t="shared" si="13"/>
        <v>6737692.0499999998</v>
      </c>
      <c r="AI42" s="173">
        <f t="shared" si="13"/>
        <v>7244641.7999999998</v>
      </c>
      <c r="AJ42" s="173">
        <f t="shared" si="13"/>
        <v>7751591.5499999998</v>
      </c>
      <c r="AK42" s="173">
        <f t="shared" si="13"/>
        <v>8258541.2999999998</v>
      </c>
      <c r="AL42" s="173">
        <f t="shared" si="13"/>
        <v>8765491.0500000007</v>
      </c>
      <c r="AM42" s="173">
        <f t="shared" si="13"/>
        <v>9272440.8000000007</v>
      </c>
      <c r="AN42" s="173">
        <f t="shared" si="13"/>
        <v>9779390.5500000007</v>
      </c>
      <c r="AO42" s="173">
        <f t="shared" si="13"/>
        <v>10286340.300000001</v>
      </c>
      <c r="AP42" s="173">
        <f t="shared" si="13"/>
        <v>10793290.050000001</v>
      </c>
      <c r="AQ42" s="173">
        <f t="shared" si="13"/>
        <v>11300239.800000001</v>
      </c>
      <c r="AR42" s="117"/>
      <c r="AS42" s="117"/>
    </row>
    <row r="43" spans="1:45" ht="15.75" customHeight="1" x14ac:dyDescent="0.2">
      <c r="A43" s="175"/>
      <c r="B43" s="175"/>
      <c r="C43" s="176"/>
      <c r="D43" s="177"/>
      <c r="E43" s="178"/>
      <c r="F43" s="178"/>
      <c r="G43" s="178"/>
      <c r="H43" s="179" t="str">
        <f t="shared" ref="H43:AQ43" si="14">IF(H42&gt;$E$49,"Окупаемость достигнута","-")</f>
        <v>-</v>
      </c>
      <c r="I43" s="179" t="str">
        <f t="shared" si="14"/>
        <v>-</v>
      </c>
      <c r="J43" s="179" t="str">
        <f t="shared" si="14"/>
        <v>-</v>
      </c>
      <c r="K43" s="179" t="str">
        <f t="shared" si="14"/>
        <v>-</v>
      </c>
      <c r="L43" s="179" t="str">
        <f t="shared" si="14"/>
        <v>-</v>
      </c>
      <c r="M43" s="179" t="str">
        <f t="shared" si="14"/>
        <v>-</v>
      </c>
      <c r="N43" s="179" t="str">
        <f t="shared" si="14"/>
        <v>-</v>
      </c>
      <c r="O43" s="179" t="str">
        <f t="shared" si="14"/>
        <v>-</v>
      </c>
      <c r="P43" s="179" t="str">
        <f t="shared" si="14"/>
        <v>-</v>
      </c>
      <c r="Q43" s="179" t="str">
        <f t="shared" si="14"/>
        <v>-</v>
      </c>
      <c r="R43" s="179" t="str">
        <f t="shared" si="14"/>
        <v>-</v>
      </c>
      <c r="S43" s="179" t="str">
        <f t="shared" si="14"/>
        <v>-</v>
      </c>
      <c r="T43" s="179" t="str">
        <f t="shared" si="14"/>
        <v>-</v>
      </c>
      <c r="U43" s="179" t="str">
        <f t="shared" si="14"/>
        <v>-</v>
      </c>
      <c r="V43" s="179" t="str">
        <f t="shared" si="14"/>
        <v>-</v>
      </c>
      <c r="W43" s="179" t="str">
        <f t="shared" si="14"/>
        <v>-</v>
      </c>
      <c r="X43" s="179" t="str">
        <f t="shared" si="14"/>
        <v>-</v>
      </c>
      <c r="Y43" s="179" t="str">
        <f t="shared" si="14"/>
        <v>-</v>
      </c>
      <c r="Z43" s="179" t="str">
        <f t="shared" si="14"/>
        <v>Окупаемость достигнута</v>
      </c>
      <c r="AA43" s="179" t="str">
        <f t="shared" si="14"/>
        <v>Окупаемость достигнута</v>
      </c>
      <c r="AB43" s="179" t="str">
        <f t="shared" si="14"/>
        <v>Окупаемость достигнута</v>
      </c>
      <c r="AC43" s="179" t="str">
        <f t="shared" si="14"/>
        <v>Окупаемость достигнута</v>
      </c>
      <c r="AD43" s="179" t="str">
        <f t="shared" si="14"/>
        <v>Окупаемость достигнута</v>
      </c>
      <c r="AE43" s="179" t="str">
        <f t="shared" si="14"/>
        <v>Окупаемость достигнута</v>
      </c>
      <c r="AF43" s="179" t="str">
        <f t="shared" si="14"/>
        <v>Окупаемость достигнута</v>
      </c>
      <c r="AG43" s="179" t="str">
        <f t="shared" si="14"/>
        <v>Окупаемость достигнута</v>
      </c>
      <c r="AH43" s="179" t="str">
        <f t="shared" si="14"/>
        <v>Окупаемость достигнута</v>
      </c>
      <c r="AI43" s="179" t="str">
        <f t="shared" si="14"/>
        <v>Окупаемость достигнута</v>
      </c>
      <c r="AJ43" s="179" t="str">
        <f t="shared" si="14"/>
        <v>Окупаемость достигнута</v>
      </c>
      <c r="AK43" s="179" t="str">
        <f t="shared" si="14"/>
        <v>Окупаемость достигнута</v>
      </c>
      <c r="AL43" s="179" t="str">
        <f t="shared" si="14"/>
        <v>Окупаемость достигнута</v>
      </c>
      <c r="AM43" s="179" t="str">
        <f t="shared" si="14"/>
        <v>Окупаемость достигнута</v>
      </c>
      <c r="AN43" s="179" t="str">
        <f t="shared" si="14"/>
        <v>Окупаемость достигнута</v>
      </c>
      <c r="AO43" s="179" t="str">
        <f t="shared" si="14"/>
        <v>Окупаемость достигнута</v>
      </c>
      <c r="AP43" s="179" t="str">
        <f t="shared" si="14"/>
        <v>Окупаемость достигнута</v>
      </c>
      <c r="AQ43" s="179" t="str">
        <f t="shared" si="14"/>
        <v>Окупаемость достигнута</v>
      </c>
      <c r="AR43" s="175"/>
      <c r="AS43" s="175"/>
    </row>
    <row r="44" spans="1:45" ht="15.75" customHeight="1" x14ac:dyDescent="0.2">
      <c r="A44" s="117"/>
      <c r="B44" s="117"/>
      <c r="C44" s="162"/>
      <c r="D44" s="180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66"/>
      <c r="AP44" s="166"/>
      <c r="AQ44" s="166"/>
      <c r="AR44" s="117"/>
      <c r="AS44" s="117"/>
    </row>
    <row r="45" spans="1:45" ht="15.75" customHeight="1" x14ac:dyDescent="0.25">
      <c r="A45" s="3"/>
      <c r="B45" s="3"/>
      <c r="C45" s="34"/>
      <c r="D45" s="34"/>
      <c r="E45" s="101"/>
      <c r="F45" s="101"/>
      <c r="G45" s="101"/>
      <c r="H45" s="101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</row>
    <row r="46" spans="1:45" ht="15.75" customHeight="1" x14ac:dyDescent="0.25">
      <c r="A46" s="131"/>
      <c r="B46" s="131"/>
      <c r="C46" s="132"/>
      <c r="D46" s="132"/>
      <c r="E46" s="133"/>
      <c r="F46" s="133"/>
      <c r="G46" s="133"/>
      <c r="H46" s="133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  <c r="AK46" s="131"/>
      <c r="AL46" s="131"/>
      <c r="AM46" s="131"/>
      <c r="AN46" s="131"/>
      <c r="AO46" s="131"/>
      <c r="AP46" s="131"/>
      <c r="AQ46" s="131"/>
      <c r="AR46" s="131"/>
      <c r="AS46" s="131"/>
    </row>
    <row r="47" spans="1:45" ht="15.75" customHeight="1" x14ac:dyDescent="0.25">
      <c r="A47" s="3"/>
      <c r="B47" s="3" t="s">
        <v>100</v>
      </c>
      <c r="C47" s="34"/>
      <c r="D47" s="34"/>
      <c r="E47" s="101"/>
      <c r="F47" s="101"/>
      <c r="G47" s="101"/>
      <c r="H47" s="101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</row>
    <row r="48" spans="1:45" ht="15.75" customHeight="1" x14ac:dyDescent="0.25">
      <c r="A48" s="3"/>
      <c r="B48" s="3"/>
      <c r="C48" s="34"/>
      <c r="D48" s="34"/>
      <c r="E48" s="101"/>
      <c r="F48" s="101"/>
      <c r="G48" s="101"/>
      <c r="H48" s="101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</row>
    <row r="49" spans="1:45" ht="15.75" customHeight="1" x14ac:dyDescent="0.25">
      <c r="A49" s="3"/>
      <c r="B49" s="181" t="s">
        <v>101</v>
      </c>
      <c r="C49" s="132"/>
      <c r="D49" s="132"/>
      <c r="E49" s="182">
        <f>E15</f>
        <v>3697000</v>
      </c>
      <c r="F49" s="101"/>
      <c r="G49" s="101"/>
      <c r="H49" s="101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</row>
    <row r="50" spans="1:45" ht="15.75" customHeight="1" x14ac:dyDescent="0.25">
      <c r="A50" s="3"/>
      <c r="B50" s="183" t="s">
        <v>102</v>
      </c>
      <c r="C50" s="61"/>
      <c r="D50" s="61"/>
      <c r="E50" s="184">
        <f>AQ34-COUNTIFS(43:43,"окупаемость достигнута")+1</f>
        <v>19</v>
      </c>
      <c r="F50" s="101"/>
      <c r="G50" s="101"/>
      <c r="H50" s="101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</row>
    <row r="51" spans="1:45" ht="15.75" customHeight="1" x14ac:dyDescent="0.25">
      <c r="A51" s="3"/>
      <c r="B51" s="3"/>
      <c r="C51" s="34"/>
      <c r="D51" s="34"/>
      <c r="E51" s="101"/>
      <c r="F51" s="101"/>
      <c r="G51" s="101"/>
      <c r="H51" s="101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</row>
    <row r="52" spans="1:45" ht="15.75" customHeight="1" x14ac:dyDescent="0.25">
      <c r="A52" s="3"/>
      <c r="B52" s="3"/>
      <c r="C52" s="34"/>
      <c r="D52" s="34"/>
      <c r="E52" s="101"/>
      <c r="F52" s="101"/>
      <c r="G52" s="101"/>
      <c r="H52" s="101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</row>
    <row r="53" spans="1:45" ht="15.75" customHeight="1" x14ac:dyDescent="0.25">
      <c r="A53" s="3"/>
      <c r="B53" s="3"/>
      <c r="C53" s="34"/>
      <c r="D53" s="34"/>
      <c r="E53" s="101"/>
      <c r="F53" s="101"/>
      <c r="G53" s="101"/>
      <c r="H53" s="101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</row>
    <row r="54" spans="1:45" ht="15.75" customHeight="1" x14ac:dyDescent="0.25">
      <c r="A54" s="3"/>
      <c r="B54" s="3"/>
      <c r="C54" s="34"/>
      <c r="D54" s="34"/>
      <c r="E54" s="101"/>
      <c r="F54" s="101"/>
      <c r="G54" s="101"/>
      <c r="H54" s="101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</row>
    <row r="55" spans="1:45" ht="15.75" customHeight="1" x14ac:dyDescent="0.25">
      <c r="A55" s="131"/>
      <c r="B55" s="131"/>
      <c r="C55" s="132"/>
      <c r="D55" s="132"/>
      <c r="E55" s="133"/>
      <c r="F55" s="133"/>
      <c r="G55" s="133"/>
      <c r="H55" s="133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1"/>
      <c r="AA55" s="131"/>
      <c r="AB55" s="131"/>
      <c r="AC55" s="131"/>
      <c r="AD55" s="131"/>
      <c r="AE55" s="131"/>
      <c r="AF55" s="131"/>
      <c r="AG55" s="131"/>
      <c r="AH55" s="131"/>
      <c r="AI55" s="131"/>
      <c r="AJ55" s="131"/>
      <c r="AK55" s="131"/>
      <c r="AL55" s="131"/>
      <c r="AM55" s="131"/>
      <c r="AN55" s="131"/>
      <c r="AO55" s="131"/>
      <c r="AP55" s="131"/>
      <c r="AQ55" s="131"/>
      <c r="AR55" s="131"/>
      <c r="AS55" s="131"/>
    </row>
    <row r="56" spans="1:45" ht="15.75" customHeight="1" x14ac:dyDescent="0.25">
      <c r="A56" s="3"/>
      <c r="B56" s="3" t="s">
        <v>103</v>
      </c>
      <c r="C56" s="34"/>
      <c r="D56" s="34"/>
      <c r="E56" s="101"/>
      <c r="F56" s="101"/>
      <c r="G56" s="101"/>
      <c r="H56" s="101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</row>
    <row r="57" spans="1:45" ht="15.75" customHeight="1" x14ac:dyDescent="0.25">
      <c r="A57" s="3"/>
      <c r="B57" s="3"/>
      <c r="C57" s="3"/>
      <c r="D57" s="34"/>
      <c r="E57" s="34"/>
      <c r="F57" s="101"/>
      <c r="G57" s="101"/>
      <c r="H57" s="101"/>
      <c r="I57" s="101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</row>
    <row r="58" spans="1:45" ht="15.75" customHeight="1" x14ac:dyDescent="0.25">
      <c r="A58" s="3"/>
      <c r="B58" s="3"/>
      <c r="C58" s="185" t="s">
        <v>98</v>
      </c>
      <c r="D58" s="186" t="s">
        <v>104</v>
      </c>
      <c r="E58" s="101"/>
      <c r="F58" s="101"/>
      <c r="G58" s="101"/>
      <c r="H58" s="101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</row>
    <row r="59" spans="1:45" ht="15.75" customHeight="1" x14ac:dyDescent="0.25">
      <c r="A59" s="3"/>
      <c r="B59" s="181" t="s">
        <v>69</v>
      </c>
      <c r="C59" s="98">
        <f>E40</f>
        <v>1759276.7999999996</v>
      </c>
      <c r="D59" s="187"/>
      <c r="E59" s="101"/>
      <c r="F59" s="101"/>
      <c r="G59" s="101"/>
      <c r="H59" s="101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</row>
    <row r="60" spans="1:45" ht="15.75" customHeight="1" x14ac:dyDescent="0.25">
      <c r="A60" s="3"/>
      <c r="B60" s="14" t="s">
        <v>70</v>
      </c>
      <c r="C60" s="98">
        <f>F40</f>
        <v>3457566</v>
      </c>
      <c r="D60" s="188"/>
      <c r="E60" s="101"/>
      <c r="F60" s="101"/>
      <c r="G60" s="101"/>
      <c r="H60" s="101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</row>
    <row r="61" spans="1:45" ht="15.75" customHeight="1" x14ac:dyDescent="0.25">
      <c r="A61" s="3"/>
      <c r="B61" s="183" t="s">
        <v>71</v>
      </c>
      <c r="C61" s="184">
        <f>G40</f>
        <v>6083397</v>
      </c>
      <c r="D61" s="189"/>
      <c r="E61" s="101"/>
      <c r="F61" s="101"/>
      <c r="G61" s="101"/>
      <c r="H61" s="101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</row>
    <row r="62" spans="1:45" ht="15.75" customHeight="1" x14ac:dyDescent="0.25">
      <c r="A62" s="3"/>
      <c r="B62" s="3" t="s">
        <v>68</v>
      </c>
      <c r="C62" s="184">
        <f>SUM(C59:C61)</f>
        <v>11300239.800000001</v>
      </c>
      <c r="D62" s="190">
        <f>IFERROR(C62/$E$15,0)-100%</f>
        <v>2.0565971869083044</v>
      </c>
      <c r="E62" s="101"/>
      <c r="F62" s="101"/>
      <c r="G62" s="101"/>
      <c r="H62" s="101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</row>
    <row r="63" spans="1:45" ht="15.75" customHeight="1" x14ac:dyDescent="0.25">
      <c r="A63" s="3"/>
      <c r="B63" s="3"/>
      <c r="C63" s="34"/>
      <c r="D63" s="34"/>
      <c r="E63" s="101"/>
      <c r="F63" s="101"/>
      <c r="G63" s="101"/>
      <c r="H63" s="101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</row>
    <row r="64" spans="1:45" ht="15.75" customHeight="1" x14ac:dyDescent="0.25">
      <c r="A64" s="3"/>
      <c r="B64" s="3"/>
      <c r="C64" s="34"/>
      <c r="D64" s="34"/>
      <c r="E64" s="101"/>
      <c r="F64" s="101"/>
      <c r="G64" s="101"/>
      <c r="H64" s="101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</row>
    <row r="65" spans="1:45" ht="15.75" customHeight="1" x14ac:dyDescent="0.25">
      <c r="A65" s="3"/>
      <c r="B65" s="3"/>
      <c r="C65" s="34"/>
      <c r="D65" s="34"/>
      <c r="E65" s="101"/>
      <c r="F65" s="101"/>
      <c r="G65" s="101"/>
      <c r="H65" s="101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</row>
    <row r="66" spans="1:45" ht="15.75" customHeight="1" x14ac:dyDescent="0.25">
      <c r="A66" s="3"/>
      <c r="B66" s="3"/>
      <c r="C66" s="34"/>
      <c r="D66" s="34"/>
      <c r="E66" s="101"/>
      <c r="F66" s="101"/>
      <c r="G66" s="101"/>
      <c r="H66" s="101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</row>
    <row r="67" spans="1:45" ht="15.75" customHeight="1" x14ac:dyDescent="0.25">
      <c r="A67" s="3"/>
      <c r="B67" s="3"/>
      <c r="C67" s="34"/>
      <c r="D67" s="34"/>
      <c r="E67" s="101"/>
      <c r="F67" s="101"/>
      <c r="G67" s="101"/>
      <c r="H67" s="101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</row>
    <row r="68" spans="1:45" ht="15.75" customHeight="1" x14ac:dyDescent="0.25">
      <c r="A68" s="3"/>
      <c r="B68" s="3"/>
      <c r="C68" s="34"/>
      <c r="D68" s="34"/>
      <c r="E68" s="101"/>
      <c r="F68" s="101"/>
      <c r="G68" s="101"/>
      <c r="H68" s="101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</row>
    <row r="69" spans="1:45" ht="15.75" customHeight="1" x14ac:dyDescent="0.25">
      <c r="A69" s="3"/>
      <c r="B69" s="3"/>
      <c r="C69" s="34"/>
      <c r="D69" s="34"/>
      <c r="E69" s="101"/>
      <c r="F69" s="101"/>
      <c r="G69" s="101"/>
      <c r="H69" s="101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</row>
    <row r="70" spans="1:45" ht="15.75" customHeight="1" x14ac:dyDescent="0.25">
      <c r="A70" s="3"/>
      <c r="B70" s="3"/>
      <c r="C70" s="34"/>
      <c r="D70" s="34"/>
      <c r="E70" s="101"/>
      <c r="F70" s="101"/>
      <c r="G70" s="101"/>
      <c r="H70" s="101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</row>
    <row r="71" spans="1:45" ht="15.75" customHeight="1" x14ac:dyDescent="0.25">
      <c r="A71" s="3"/>
      <c r="B71" s="3"/>
      <c r="C71" s="34"/>
      <c r="D71" s="34"/>
      <c r="E71" s="101"/>
      <c r="F71" s="101"/>
      <c r="G71" s="101"/>
      <c r="H71" s="101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</row>
    <row r="72" spans="1:45" ht="15.75" customHeight="1" x14ac:dyDescent="0.25">
      <c r="A72" s="3"/>
      <c r="B72" s="3"/>
      <c r="C72" s="34"/>
      <c r="D72" s="34"/>
      <c r="E72" s="101"/>
      <c r="F72" s="101"/>
      <c r="G72" s="101"/>
      <c r="H72" s="101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</row>
    <row r="73" spans="1:45" ht="15.75" customHeight="1" x14ac:dyDescent="0.2"/>
    <row r="74" spans="1:45" ht="15.75" customHeight="1" x14ac:dyDescent="0.2"/>
    <row r="75" spans="1:45" ht="15.75" customHeight="1" x14ac:dyDescent="0.2"/>
    <row r="76" spans="1:45" ht="15.75" customHeight="1" x14ac:dyDescent="0.2"/>
    <row r="77" spans="1:45" ht="15.75" customHeight="1" x14ac:dyDescent="0.2"/>
    <row r="78" spans="1:45" ht="15.75" customHeight="1" x14ac:dyDescent="0.2"/>
    <row r="79" spans="1:45" ht="15.75" customHeight="1" x14ac:dyDescent="0.2"/>
    <row r="80" spans="1:45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Инвестиции</vt:lpstr>
      <vt:lpstr>2 Продажи</vt:lpstr>
      <vt:lpstr>3 Расходы</vt:lpstr>
      <vt:lpstr>4 Финмодель_автоматически</vt:lpstr>
      <vt:lpstr>5 Показатели_автоматически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2019-01-18T10:22:28Z</dcterms:created>
  <dcterms:modified xsi:type="dcterms:W3CDTF">2022-10-26T13:14:31Z</dcterms:modified>
</cp:coreProperties>
</file>