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8_{526D228F-E4A6-4CF6-A4C6-F6A523A5AEA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 Sheet1" sheetId="1" r:id="rId1"/>
    <sheet name=" Sheet2" sheetId="2" r:id="rId2"/>
    <sheet name=" Sheet3" sheetId="3" r:id="rId3"/>
  </sheets>
  <definedNames>
    <definedName name="Change…">' Sheet2'!$F$4:$F$6</definedName>
  </definedNames>
  <calcPr calcId="181029"/>
</workbook>
</file>

<file path=xl/calcChain.xml><?xml version="1.0" encoding="utf-8"?>
<calcChain xmlns="http://schemas.openxmlformats.org/spreadsheetml/2006/main">
  <c r="C38" i="1" l="1"/>
  <c r="C41" i="1" s="1"/>
  <c r="H14" i="1"/>
  <c r="H12" i="1" l="1"/>
  <c r="H16" i="1"/>
  <c r="H15" i="1"/>
  <c r="H13" i="1"/>
  <c r="C28" i="1"/>
  <c r="C29" i="1" s="1"/>
  <c r="F17" i="1" l="1"/>
  <c r="C22" i="1" s="1"/>
  <c r="C25" i="1" s="1"/>
  <c r="C31" i="1" l="1"/>
  <c r="F43" i="1" s="1"/>
  <c r="C32" i="1" l="1"/>
  <c r="E49" i="1" l="1"/>
  <c r="E45" i="1"/>
  <c r="E47" i="1"/>
</calcChain>
</file>

<file path=xl/sharedStrings.xml><?xml version="1.0" encoding="utf-8"?>
<sst xmlns="http://schemas.openxmlformats.org/spreadsheetml/2006/main" count="46" uniqueCount="42">
  <si>
    <t>Price</t>
  </si>
  <si>
    <t xml:space="preserve"> Cost in your region</t>
  </si>
  <si>
    <t xml:space="preserve"> Cost price :</t>
  </si>
  <si>
    <t xml:space="preserve"> Expenditure part</t>
  </si>
  <si>
    <t xml:space="preserve"> Cost of washes per month</t>
  </si>
  <si>
    <t xml:space="preserve"> Total expenses per month</t>
  </si>
  <si>
    <t xml:space="preserve"> Revenue part</t>
  </si>
  <si>
    <t xml:space="preserve"> Total income per month</t>
  </si>
  <si>
    <t xml:space="preserve"> Total net profit per month</t>
  </si>
  <si>
    <t xml:space="preserve"> Net profit per year</t>
  </si>
  <si>
    <t xml:space="preserve"> Equipment payback calculation</t>
  </si>
  <si>
    <t>months</t>
  </si>
  <si>
    <t/>
  </si>
  <si>
    <t xml:space="preserve"> Total:</t>
  </si>
  <si>
    <t xml:space="preserve"> Number of posts</t>
  </si>
  <si>
    <t>Consumption for 1 car</t>
  </si>
  <si>
    <t xml:space="preserve"> Wax 44 gal.</t>
  </si>
  <si>
    <t>Active foam 44 gal.</t>
  </si>
  <si>
    <t>Gal.</t>
  </si>
  <si>
    <t>1 kW/h</t>
  </si>
  <si>
    <t xml:space="preserve"> Electricity, 1kW/h</t>
  </si>
  <si>
    <t>CAPEX</t>
  </si>
  <si>
    <t>Construction cost</t>
  </si>
  <si>
    <t>ROI (12 months)</t>
  </si>
  <si>
    <t xml:space="preserve"> (Operating Expenses)</t>
  </si>
  <si>
    <t xml:space="preserve"> Calculation the cost of one car wash with the automatic car wash machine</t>
  </si>
  <si>
    <t xml:space="preserve"> sewage 1 gal.</t>
  </si>
  <si>
    <t>Equipment maintenance</t>
  </si>
  <si>
    <t xml:space="preserve"> Average check per car</t>
  </si>
  <si>
    <t xml:space="preserve"> Total profit per day</t>
  </si>
  <si>
    <t>Cost of equipment and nstallation</t>
  </si>
  <si>
    <t xml:space="preserve"> Water  1 gal.</t>
  </si>
  <si>
    <t>ROI (24 months)</t>
  </si>
  <si>
    <t>ROI (36 months)</t>
  </si>
  <si>
    <t xml:space="preserve">           </t>
  </si>
  <si>
    <t>Change…</t>
  </si>
  <si>
    <t>Standart</t>
  </si>
  <si>
    <t>Premium</t>
  </si>
  <si>
    <t>Automatic wash machine type</t>
  </si>
  <si>
    <t>Rent</t>
  </si>
  <si>
    <t xml:space="preserve"> Number of washes per day </t>
  </si>
  <si>
    <t xml:space="preserve"> Salary for staff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</si>
</sst>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&quot;р.&quot;"/>
    <numFmt numFmtId="165" formatCode="#,##0&quot;р.&quot;"/>
    <numFmt numFmtId="166" formatCode="##0&quot;шт.&quot;"/>
    <numFmt numFmtId="167" formatCode="#,##0.00\ [$AED]"/>
    <numFmt numFmtId="168" formatCode="#,##0.000\ [$AED]"/>
    <numFmt numFmtId="169" formatCode="_-* #,##0.00\ [$AED]_-;\-* #,##0.00\ [$AED]_-;_-* &quot;-&quot;??\ [$AED]_-;_-@_-"/>
    <numFmt numFmtId="170" formatCode="#,##0\ [$AED]"/>
    <numFmt numFmtId="171" formatCode="_-* #,##0\ [$AED]_-;\-* #,##0\ [$AED]_-;_-* &quot;-&quot;\ [$AED]_-;_-@_-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color rgb="FF222222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8"/>
      <color theme="0"/>
      <name val="Calibri"/>
      <family val="2"/>
      <charset val="204"/>
      <scheme val="minor"/>
    </font>
    <font>
      <b/>
      <sz val="18"/>
      <color theme="3" tint="-0.249977111117893"/>
      <name val="Calibri"/>
      <family val="2"/>
      <charset val="204"/>
      <scheme val="minor"/>
    </font>
    <font>
      <b/>
      <sz val="11"/>
      <color theme="3" tint="-0.249977111117893"/>
      <name val="Calibri"/>
      <family val="2"/>
      <charset val="204"/>
      <scheme val="minor"/>
    </font>
    <font>
      <sz val="12"/>
      <color theme="3" tint="-0.249977111117893"/>
      <name val="Calibri"/>
      <family val="2"/>
      <charset val="204"/>
      <scheme val="minor"/>
    </font>
    <font>
      <b/>
      <sz val="16"/>
      <color theme="3" tint="-0.249977111117893"/>
      <name val="Calibri"/>
      <family val="2"/>
      <charset val="204"/>
      <scheme val="minor"/>
    </font>
    <font>
      <b/>
      <sz val="12"/>
      <color theme="3" tint="-0.249977111117893"/>
      <name val="Calibri"/>
      <family val="2"/>
      <charset val="204"/>
      <scheme val="minor"/>
    </font>
    <font>
      <b/>
      <u/>
      <sz val="18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20"/>
      <color rgb="FFFFFF00"/>
      <name val="Calibri"/>
      <family val="2"/>
      <charset val="204"/>
      <scheme val="minor"/>
    </font>
    <font>
      <b/>
      <sz val="22"/>
      <color rgb="FFFFFF00"/>
      <name val="Calibri"/>
      <family val="2"/>
      <charset val="204"/>
      <scheme val="minor"/>
    </font>
    <font>
      <b/>
      <sz val="18"/>
      <color rgb="FFFFFF00"/>
      <name val="Calibri"/>
      <family val="2"/>
      <charset val="204"/>
      <scheme val="minor"/>
    </font>
    <font>
      <b/>
      <sz val="20"/>
      <color theme="0"/>
      <name val="Calibri"/>
      <family val="2"/>
      <charset val="204"/>
      <scheme val="minor"/>
    </font>
    <font>
      <b/>
      <sz val="16"/>
      <color theme="1"/>
      <name val="Montserrat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2" borderId="0" xfId="0" applyFont="1" applyFill="1" applyAlignment="1" applyProtection="1">
      <alignment horizontal="center" vertical="center"/>
      <protection hidden="1"/>
    </xf>
    <xf numFmtId="0" fontId="5" fillId="5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vertical="center" shrinkToFit="1"/>
      <protection hidden="1"/>
    </xf>
    <xf numFmtId="0" fontId="2" fillId="2" borderId="0" xfId="0" applyFont="1" applyFill="1" applyAlignment="1" applyProtection="1">
      <alignment horizontal="center" vertical="center" shrinkToFit="1"/>
      <protection hidden="1"/>
    </xf>
    <xf numFmtId="164" fontId="1" fillId="2" borderId="0" xfId="0" applyNumberFormat="1" applyFont="1" applyFill="1" applyAlignment="1" applyProtection="1">
      <alignment horizontal="center" vertical="center"/>
      <protection hidden="1"/>
    </xf>
    <xf numFmtId="0" fontId="12" fillId="3" borderId="0" xfId="0" applyFont="1" applyFill="1" applyAlignment="1" applyProtection="1">
      <alignment vertical="center" shrinkToFit="1"/>
      <protection hidden="1"/>
    </xf>
    <xf numFmtId="0" fontId="1" fillId="3" borderId="0" xfId="0" applyFont="1" applyFill="1" applyAlignment="1" applyProtection="1">
      <alignment vertical="center" shrinkToFit="1"/>
      <protection hidden="1"/>
    </xf>
    <xf numFmtId="0" fontId="13" fillId="3" borderId="0" xfId="0" applyFont="1" applyFill="1" applyAlignment="1" applyProtection="1">
      <alignment vertical="center" shrinkToFit="1"/>
      <protection hidden="1"/>
    </xf>
    <xf numFmtId="0" fontId="13" fillId="3" borderId="0" xfId="0" applyFont="1" applyFill="1" applyAlignment="1" applyProtection="1">
      <alignment horizontal="left" vertical="center"/>
      <protection hidden="1"/>
    </xf>
    <xf numFmtId="0" fontId="11" fillId="3" borderId="0" xfId="0" applyFont="1" applyFill="1" applyAlignment="1" applyProtection="1">
      <alignment horizontal="left" shrinkToFit="1"/>
      <protection hidden="1"/>
    </xf>
    <xf numFmtId="0" fontId="11" fillId="3" borderId="0" xfId="0" applyFont="1" applyFill="1" applyAlignment="1" applyProtection="1">
      <alignment horizontal="left" vertical="center" shrinkToFit="1"/>
      <protection hidden="1"/>
    </xf>
    <xf numFmtId="0" fontId="15" fillId="3" borderId="0" xfId="0" applyFont="1" applyFill="1" applyAlignment="1" applyProtection="1">
      <alignment vertical="center" shrinkToFit="1"/>
      <protection hidden="1"/>
    </xf>
    <xf numFmtId="165" fontId="15" fillId="3" borderId="0" xfId="0" applyNumberFormat="1" applyFont="1" applyFill="1" applyAlignment="1" applyProtection="1">
      <alignment horizontal="right" vertical="center"/>
      <protection hidden="1"/>
    </xf>
    <xf numFmtId="0" fontId="9" fillId="2" borderId="0" xfId="0" applyFont="1" applyFill="1" applyAlignment="1" applyProtection="1">
      <alignment horizontal="left" vertical="center" shrinkToFit="1"/>
      <protection hidden="1"/>
    </xf>
    <xf numFmtId="0" fontId="1" fillId="3" borderId="0" xfId="0" applyFont="1" applyFill="1" applyAlignment="1" applyProtection="1">
      <alignment vertical="center"/>
      <protection hidden="1"/>
    </xf>
    <xf numFmtId="0" fontId="13" fillId="3" borderId="0" xfId="0" applyFont="1" applyFill="1" applyAlignment="1" applyProtection="1">
      <alignment horizontal="left" vertical="center" shrinkToFit="1"/>
      <protection hidden="1"/>
    </xf>
    <xf numFmtId="164" fontId="12" fillId="3" borderId="0" xfId="0" applyNumberFormat="1" applyFont="1" applyFill="1" applyAlignment="1" applyProtection="1">
      <alignment vertical="center"/>
      <protection hidden="1"/>
    </xf>
    <xf numFmtId="164" fontId="1" fillId="3" borderId="0" xfId="0" applyNumberFormat="1" applyFont="1" applyFill="1" applyAlignment="1" applyProtection="1">
      <alignment vertical="center"/>
      <protection hidden="1"/>
    </xf>
    <xf numFmtId="0" fontId="1" fillId="3" borderId="0" xfId="0" applyFont="1" applyFill="1" applyAlignment="1" applyProtection="1">
      <alignment horizontal="center" vertical="center"/>
      <protection hidden="1"/>
    </xf>
    <xf numFmtId="0" fontId="12" fillId="3" borderId="0" xfId="0" applyFont="1" applyFill="1" applyAlignment="1" applyProtection="1">
      <alignment horizontal="center" vertical="center"/>
      <protection hidden="1"/>
    </xf>
    <xf numFmtId="0" fontId="15" fillId="3" borderId="0" xfId="0" applyFont="1" applyFill="1" applyAlignment="1" applyProtection="1">
      <alignment horizontal="left" vertical="center" shrinkToFit="1"/>
      <protection hidden="1"/>
    </xf>
    <xf numFmtId="165" fontId="15" fillId="3" borderId="0" xfId="0" applyNumberFormat="1" applyFont="1" applyFill="1" applyAlignment="1" applyProtection="1">
      <alignment horizontal="right" vertical="center" shrinkToFit="1"/>
      <protection hidden="1"/>
    </xf>
    <xf numFmtId="1" fontId="16" fillId="6" borderId="0" xfId="0" applyNumberFormat="1" applyFont="1" applyFill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1" fillId="2" borderId="0" xfId="0" applyFont="1" applyFill="1" applyAlignment="1" applyProtection="1">
      <alignment horizontal="center" vertical="center" shrinkToFit="1"/>
      <protection hidden="1"/>
    </xf>
    <xf numFmtId="0" fontId="17" fillId="2" borderId="0" xfId="0" applyFont="1" applyFill="1" applyAlignment="1" applyProtection="1">
      <alignment horizontal="center" vertical="center" shrinkToFit="1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5" fillId="0" borderId="0" xfId="0" applyFont="1"/>
    <xf numFmtId="0" fontId="18" fillId="2" borderId="0" xfId="0" applyFont="1" applyFill="1" applyAlignment="1" applyProtection="1">
      <alignment horizontal="left"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0" fillId="7" borderId="1" xfId="0" applyFont="1" applyFill="1" applyBorder="1" applyAlignment="1" applyProtection="1">
      <alignment vertical="center"/>
      <protection hidden="1"/>
    </xf>
    <xf numFmtId="0" fontId="20" fillId="7" borderId="0" xfId="0" applyFont="1" applyFill="1" applyAlignment="1" applyProtection="1">
      <alignment horizontal="center" vertical="center"/>
      <protection hidden="1"/>
    </xf>
    <xf numFmtId="0" fontId="20" fillId="7" borderId="0" xfId="0" applyFont="1" applyFill="1" applyAlignment="1" applyProtection="1">
      <alignment vertical="center"/>
      <protection hidden="1"/>
    </xf>
    <xf numFmtId="0" fontId="1" fillId="7" borderId="0" xfId="0" applyFont="1" applyFill="1" applyAlignment="1" applyProtection="1">
      <alignment horizontal="center" vertical="center"/>
      <protection hidden="1"/>
    </xf>
    <xf numFmtId="0" fontId="10" fillId="7" borderId="0" xfId="0" applyFont="1" applyFill="1" applyAlignment="1" applyProtection="1">
      <alignment horizontal="center" vertical="center"/>
      <protection hidden="1"/>
    </xf>
    <xf numFmtId="0" fontId="21" fillId="7" borderId="0" xfId="0" applyFont="1" applyFill="1" applyAlignment="1" applyProtection="1">
      <alignment vertical="center"/>
      <protection hidden="1"/>
    </xf>
    <xf numFmtId="0" fontId="22" fillId="7" borderId="0" xfId="0" applyFont="1" applyFill="1" applyAlignment="1" applyProtection="1">
      <alignment vertical="center"/>
      <protection hidden="1"/>
    </xf>
    <xf numFmtId="0" fontId="23" fillId="7" borderId="0" xfId="0" applyFont="1" applyFill="1" applyAlignment="1" applyProtection="1">
      <alignment horizontal="center" vertical="center"/>
      <protection hidden="1"/>
    </xf>
    <xf numFmtId="166" fontId="14" fillId="8" borderId="0" xfId="0" applyNumberFormat="1" applyFont="1" applyFill="1" applyAlignment="1" applyProtection="1">
      <alignment horizontal="right" vertical="center"/>
      <protection locked="0" hidden="1"/>
    </xf>
    <xf numFmtId="0" fontId="13" fillId="3" borderId="0" xfId="0" applyFont="1" applyFill="1" applyAlignment="1" applyProtection="1">
      <alignment vertical="center" wrapText="1" shrinkToFit="1"/>
      <protection hidden="1"/>
    </xf>
    <xf numFmtId="3" fontId="14" fillId="8" borderId="0" xfId="0" applyNumberFormat="1" applyFont="1" applyFill="1" applyAlignment="1" applyProtection="1">
      <alignment horizontal="right" vertical="center" shrinkToFit="1"/>
      <protection locked="0" hidden="1"/>
    </xf>
    <xf numFmtId="0" fontId="24" fillId="2" borderId="0" xfId="0" applyFont="1" applyFill="1" applyAlignment="1" applyProtection="1">
      <alignment horizontal="left" vertical="center" shrinkToFit="1"/>
      <protection hidden="1"/>
    </xf>
    <xf numFmtId="0" fontId="4" fillId="2" borderId="0" xfId="0" applyFont="1" applyFill="1" applyAlignment="1" applyProtection="1">
      <alignment horizontal="left" vertical="center" shrinkToFit="1"/>
      <protection hidden="1"/>
    </xf>
    <xf numFmtId="169" fontId="5" fillId="5" borderId="0" xfId="0" applyNumberFormat="1" applyFont="1" applyFill="1" applyAlignment="1" applyProtection="1">
      <alignment horizontal="center" vertical="center"/>
      <protection hidden="1"/>
    </xf>
    <xf numFmtId="170" fontId="13" fillId="3" borderId="0" xfId="0" applyNumberFormat="1" applyFont="1" applyFill="1" applyAlignment="1" applyProtection="1">
      <alignment horizontal="right" vertical="center"/>
      <protection hidden="1"/>
    </xf>
    <xf numFmtId="171" fontId="13" fillId="3" borderId="0" xfId="0" applyNumberFormat="1" applyFont="1" applyFill="1" applyAlignment="1" applyProtection="1">
      <alignment horizontal="right" vertical="center" shrinkToFit="1"/>
      <protection hidden="1"/>
    </xf>
    <xf numFmtId="170" fontId="14" fillId="8" borderId="0" xfId="0" applyNumberFormat="1" applyFont="1" applyFill="1" applyAlignment="1" applyProtection="1">
      <alignment horizontal="right" vertical="center"/>
      <protection locked="0" hidden="1"/>
    </xf>
    <xf numFmtId="171" fontId="15" fillId="3" borderId="0" xfId="0" applyNumberFormat="1" applyFont="1" applyFill="1" applyAlignment="1" applyProtection="1">
      <alignment horizontal="right" vertical="center" shrinkToFit="1"/>
      <protection hidden="1"/>
    </xf>
    <xf numFmtId="170" fontId="5" fillId="8" borderId="0" xfId="0" applyNumberFormat="1" applyFont="1" applyFill="1" applyAlignment="1" applyProtection="1">
      <alignment horizontal="right" vertical="center" shrinkToFit="1"/>
      <protection locked="0" hidden="1"/>
    </xf>
    <xf numFmtId="170" fontId="24" fillId="2" borderId="0" xfId="0" applyNumberFormat="1" applyFont="1" applyFill="1" applyAlignment="1" applyProtection="1">
      <alignment horizontal="right" vertical="center" shrinkToFit="1"/>
      <protection hidden="1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center" vertical="center" shrinkToFit="1"/>
      <protection hidden="1"/>
    </xf>
    <xf numFmtId="167" fontId="0" fillId="0" borderId="0" xfId="0" applyNumberFormat="1"/>
    <xf numFmtId="0" fontId="26" fillId="9" borderId="0" xfId="0" applyFont="1" applyFill="1" applyAlignment="1" applyProtection="1">
      <alignment horizontal="center" vertical="center"/>
      <protection hidden="1"/>
    </xf>
    <xf numFmtId="0" fontId="27" fillId="2" borderId="0" xfId="0" applyFont="1" applyFill="1" applyAlignment="1" applyProtection="1">
      <alignment horizontal="center" vertical="center"/>
      <protection hidden="1"/>
    </xf>
    <xf numFmtId="0" fontId="25" fillId="9" borderId="0" xfId="0" applyFont="1" applyFill="1" applyAlignment="1">
      <alignment horizontal="center" vertical="center"/>
    </xf>
    <xf numFmtId="2" fontId="25" fillId="9" borderId="0" xfId="0" applyNumberFormat="1" applyFont="1" applyFill="1" applyAlignment="1">
      <alignment horizontal="center" vertical="center"/>
    </xf>
    <xf numFmtId="168" fontId="8" fillId="8" borderId="0" xfId="0" applyNumberFormat="1" applyFont="1" applyFill="1" applyAlignment="1" applyProtection="1">
      <alignment horizontal="center" vertical="center"/>
      <protection locked="0" hidden="1"/>
    </xf>
    <xf numFmtId="169" fontId="10" fillId="2" borderId="0" xfId="0" applyNumberFormat="1" applyFont="1" applyFill="1" applyAlignment="1" applyProtection="1">
      <alignment horizontal="center" vertical="center"/>
      <protection hidden="1"/>
    </xf>
    <xf numFmtId="0" fontId="11" fillId="3" borderId="0" xfId="0" applyFont="1" applyFill="1" applyAlignment="1" applyProtection="1">
      <alignment horizontal="left" shrinkToFit="1"/>
      <protection hidden="1"/>
    </xf>
    <xf numFmtId="0" fontId="3" fillId="2" borderId="3" xfId="0" applyFont="1" applyFill="1" applyBorder="1" applyAlignment="1" applyProtection="1">
      <alignment horizontal="center" vertical="center" shrinkToFit="1"/>
      <protection hidden="1"/>
    </xf>
    <xf numFmtId="0" fontId="3" fillId="2" borderId="4" xfId="0" applyFont="1" applyFill="1" applyBorder="1" applyAlignment="1" applyProtection="1">
      <alignment horizontal="center" vertical="center" shrinkToFit="1"/>
      <protection hidden="1"/>
    </xf>
    <xf numFmtId="0" fontId="3" fillId="2" borderId="5" xfId="0" applyFont="1" applyFill="1" applyBorder="1" applyAlignment="1" applyProtection="1">
      <alignment horizontal="center" vertical="center" shrinkToFit="1"/>
      <protection hidden="1"/>
    </xf>
    <xf numFmtId="0" fontId="3" fillId="2" borderId="6" xfId="0" applyFont="1" applyFill="1" applyBorder="1" applyAlignment="1" applyProtection="1">
      <alignment horizontal="center" vertical="center" shrinkToFit="1"/>
      <protection hidden="1"/>
    </xf>
    <xf numFmtId="0" fontId="3" fillId="2" borderId="7" xfId="0" applyFont="1" applyFill="1" applyBorder="1" applyAlignment="1" applyProtection="1">
      <alignment horizontal="center" vertical="center" shrinkToFit="1"/>
      <protection hidden="1"/>
    </xf>
    <xf numFmtId="0" fontId="3" fillId="2" borderId="8" xfId="0" applyFont="1" applyFill="1" applyBorder="1" applyAlignment="1" applyProtection="1">
      <alignment horizontal="center" vertical="center" shrinkToFit="1"/>
      <protection hidden="1"/>
    </xf>
    <xf numFmtId="0" fontId="10" fillId="7" borderId="0" xfId="0" applyFont="1" applyFill="1" applyAlignment="1" applyProtection="1">
      <alignment horizontal="center" vertical="center"/>
      <protection hidden="1"/>
    </xf>
    <xf numFmtId="0" fontId="10" fillId="7" borderId="2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 horizontal="right" vertical="center" shrinkToFit="1"/>
      <protection hidden="1"/>
    </xf>
    <xf numFmtId="0" fontId="4" fillId="2" borderId="0" xfId="0" applyFont="1" applyFill="1" applyAlignment="1" applyProtection="1">
      <alignment horizontal="left" vertical="center" shrinkToFit="1"/>
      <protection hidden="1"/>
    </xf>
    <xf numFmtId="0" fontId="18" fillId="2" borderId="0" xfId="0" applyFont="1" applyFill="1" applyAlignment="1" applyProtection="1">
      <alignment horizontal="left" vertical="center"/>
      <protection hidden="1"/>
    </xf>
    <xf numFmtId="0" fontId="0" fillId="0" borderId="0" xfId="0" applyAlignment="1">
      <alignment vertical="center"/>
    </xf>
    <xf numFmtId="0" fontId="19" fillId="3" borderId="0" xfId="0" applyFont="1" applyFill="1" applyAlignment="1" applyProtection="1">
      <alignment horizontal="center" vertical="center"/>
      <protection hidden="1"/>
    </xf>
    <xf numFmtId="167" fontId="7" fillId="8" borderId="0" xfId="0" applyNumberFormat="1" applyFont="1" applyFill="1" applyAlignment="1" applyProtection="1">
      <alignment horizontal="center" vertical="center"/>
      <protection locked="0" hidden="1"/>
    </xf>
    <xf numFmtId="0" fontId="24" fillId="2" borderId="3" xfId="0" applyFont="1" applyFill="1" applyBorder="1" applyAlignment="1" applyProtection="1">
      <alignment horizontal="center" vertical="center" shrinkToFit="1"/>
      <protection hidden="1"/>
    </xf>
    <xf numFmtId="0" fontId="24" fillId="2" borderId="4" xfId="0" applyFont="1" applyFill="1" applyBorder="1" applyAlignment="1" applyProtection="1">
      <alignment horizontal="center" vertical="center" shrinkToFit="1"/>
      <protection hidden="1"/>
    </xf>
    <xf numFmtId="0" fontId="24" fillId="2" borderId="5" xfId="0" applyFont="1" applyFill="1" applyBorder="1" applyAlignment="1" applyProtection="1">
      <alignment horizontal="center" vertical="center" shrinkToFit="1"/>
      <protection hidden="1"/>
    </xf>
    <xf numFmtId="0" fontId="24" fillId="2" borderId="9" xfId="0" applyFont="1" applyFill="1" applyBorder="1" applyAlignment="1" applyProtection="1">
      <alignment horizontal="center" vertical="center" shrinkToFit="1"/>
      <protection hidden="1"/>
    </xf>
    <xf numFmtId="0" fontId="24" fillId="2" borderId="0" xfId="0" applyFont="1" applyFill="1" applyAlignment="1" applyProtection="1">
      <alignment horizontal="center" vertical="center" shrinkToFit="1"/>
      <protection hidden="1"/>
    </xf>
    <xf numFmtId="0" fontId="24" fillId="2" borderId="10" xfId="0" applyFont="1" applyFill="1" applyBorder="1" applyAlignment="1" applyProtection="1">
      <alignment horizontal="center" vertical="center" shrinkToFit="1"/>
      <protection hidden="1"/>
    </xf>
    <xf numFmtId="0" fontId="24" fillId="2" borderId="6" xfId="0" applyFont="1" applyFill="1" applyBorder="1" applyAlignment="1" applyProtection="1">
      <alignment horizontal="center" vertical="center" shrinkToFit="1"/>
      <protection hidden="1"/>
    </xf>
    <xf numFmtId="0" fontId="24" fillId="2" borderId="7" xfId="0" applyFont="1" applyFill="1" applyBorder="1" applyAlignment="1" applyProtection="1">
      <alignment horizontal="center" vertical="center" shrinkToFit="1"/>
      <protection hidden="1"/>
    </xf>
    <xf numFmtId="0" fontId="24" fillId="2" borderId="8" xfId="0" applyFont="1" applyFill="1" applyBorder="1" applyAlignment="1" applyProtection="1">
      <alignment horizontal="center" vertical="center" shrinkToFit="1"/>
      <protection hidden="1"/>
    </xf>
    <xf numFmtId="0" fontId="6" fillId="4" borderId="0" xfId="0" applyFont="1" applyFill="1" applyAlignment="1" applyProtection="1">
      <alignment horizontal="center" vertical="center"/>
      <protection locked="0"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537883</xdr:colOff>
      <xdr:row>19</xdr:row>
      <xdr:rowOff>11206</xdr:rowOff>
    </xdr:from>
    <xdr:ext cx="3000000" cy="2600000"/>
    <xdr:pic>
      <xdr:nvPicPr>
        <xdr:cNvPr id="5" name="Рисунок 4">
          <a:extLst>
            <a:ext uri="{FF2B5EF4-FFF2-40B4-BE49-F238E27FC236}">
              <a16:creationId xmlns:a16="http://schemas.microsoft.com/office/drawing/2014/main" id="{69CE4552-4CAB-49F1-96CA-3D465E3B2D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75677" y="4572000"/>
          <a:ext cx="3000000" cy="2600000"/>
        </a:xfrm>
        <a:prstGeom prst="rect">
          <a:avLst/>
        </a:prstGeom>
      </xdr:spPr>
    </xdr:pic>
    <xdr:clientData/>
  </xdr:oneCellAnchor>
  <xdr:twoCellAnchor editAs="oneCell">
    <xdr:from>
      <xdr:col>1</xdr:col>
      <xdr:colOff>31133</xdr:colOff>
      <xdr:row>0</xdr:row>
      <xdr:rowOff>27708</xdr:rowOff>
    </xdr:from>
    <xdr:to>
      <xdr:col>9</xdr:col>
      <xdr:colOff>866</xdr:colOff>
      <xdr:row>5</xdr:row>
      <xdr:rowOff>78046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5855122-7839-4BEC-8D69-04BB7BB5BB1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4315" y="27708"/>
          <a:ext cx="8309303" cy="14755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416"/>
  <sheetViews>
    <sheetView tabSelected="1" topLeftCell="A32" zoomScaleNormal="100" workbookViewId="0">
      <selection activeCell="F40" sqref="F40"/>
    </sheetView>
  </sheetViews>
  <sheetFormatPr defaultColWidth="8.88671875" defaultRowHeight="16.5" customHeight="1" x14ac:dyDescent="0.3"/>
  <cols>
    <col min="1" max="1" width="2.44140625" customWidth="1"/>
    <col min="2" max="2" width="36.6640625" customWidth="1"/>
    <col min="3" max="3" width="17.33203125" customWidth="1"/>
    <col min="4" max="4" width="9.88671875" customWidth="1"/>
    <col min="5" max="5" width="13.33203125" customWidth="1"/>
    <col min="6" max="7" width="11.44140625" customWidth="1"/>
    <col min="8" max="8" width="16.109375" customWidth="1"/>
    <col min="9" max="9" width="5.33203125" customWidth="1"/>
    <col min="10" max="10" width="9.109375" customWidth="1"/>
    <col min="11" max="11" width="33.44140625" customWidth="1"/>
    <col min="12" max="12" width="13.88671875" customWidth="1"/>
    <col min="13" max="13" width="9.88671875" customWidth="1"/>
    <col min="14" max="14" width="13.33203125" customWidth="1"/>
    <col min="15" max="17" width="11.44140625" customWidth="1"/>
  </cols>
  <sheetData>
    <row r="1" spans="2:17" s="32" customFormat="1" ht="34.5" customHeight="1" x14ac:dyDescent="0.3">
      <c r="B1" s="33"/>
      <c r="C1" s="34"/>
      <c r="D1" s="35"/>
      <c r="E1" s="35"/>
      <c r="F1" s="69"/>
      <c r="G1" s="69"/>
      <c r="H1" s="70"/>
      <c r="I1" s="36"/>
    </row>
    <row r="2" spans="2:17" s="32" customFormat="1" ht="3" customHeight="1" x14ac:dyDescent="0.3">
      <c r="B2" s="33"/>
      <c r="C2" s="34"/>
      <c r="D2" s="35"/>
      <c r="E2" s="35"/>
      <c r="F2" s="69"/>
      <c r="G2" s="69"/>
      <c r="H2" s="70"/>
      <c r="I2" s="36"/>
    </row>
    <row r="3" spans="2:17" s="32" customFormat="1" ht="29.25" customHeight="1" x14ac:dyDescent="0.3">
      <c r="B3" s="35"/>
      <c r="C3" s="38"/>
      <c r="D3" s="35"/>
      <c r="E3" s="39"/>
      <c r="F3" s="40"/>
      <c r="G3" s="40"/>
      <c r="H3" s="37"/>
      <c r="I3" s="36"/>
    </row>
    <row r="4" spans="2:17" s="32" customFormat="1" ht="33.6" customHeight="1" x14ac:dyDescent="0.3">
      <c r="B4" s="35"/>
      <c r="C4" s="34"/>
      <c r="D4" s="38"/>
      <c r="E4" s="39"/>
      <c r="F4" s="40"/>
      <c r="G4" s="40"/>
      <c r="H4" s="37"/>
      <c r="I4" s="36"/>
    </row>
    <row r="5" spans="2:17" s="32" customFormat="1" ht="12" customHeight="1" thickBot="1" x14ac:dyDescent="0.35">
      <c r="B5" s="35"/>
      <c r="C5" s="34"/>
      <c r="D5" s="35"/>
      <c r="E5" s="35"/>
      <c r="F5" s="37"/>
      <c r="G5" s="37"/>
      <c r="H5" s="37"/>
      <c r="I5" s="36"/>
    </row>
    <row r="6" spans="2:17" ht="12" customHeight="1" x14ac:dyDescent="0.3">
      <c r="B6" s="63" t="s">
        <v>24</v>
      </c>
      <c r="C6" s="64"/>
      <c r="D6" s="64"/>
      <c r="E6" s="64"/>
      <c r="F6" s="64"/>
      <c r="G6" s="64"/>
      <c r="H6" s="64"/>
      <c r="I6" s="65"/>
    </row>
    <row r="7" spans="2:17" ht="20.100000000000001" customHeight="1" thickBot="1" x14ac:dyDescent="0.35">
      <c r="B7" s="66"/>
      <c r="C7" s="67"/>
      <c r="D7" s="67"/>
      <c r="E7" s="67"/>
      <c r="F7" s="67"/>
      <c r="G7" s="67"/>
      <c r="H7" s="67"/>
      <c r="I7" s="68"/>
    </row>
    <row r="8" spans="2:17" ht="16.5" customHeight="1" x14ac:dyDescent="0.3">
      <c r="B8" s="77" t="s">
        <v>25</v>
      </c>
      <c r="C8" s="78"/>
      <c r="D8" s="78"/>
      <c r="E8" s="78"/>
      <c r="F8" s="78"/>
      <c r="G8" s="78"/>
      <c r="H8" s="78"/>
      <c r="I8" s="79"/>
    </row>
    <row r="9" spans="2:17" ht="16.5" customHeight="1" x14ac:dyDescent="0.3">
      <c r="B9" s="80"/>
      <c r="C9" s="81"/>
      <c r="D9" s="81"/>
      <c r="E9" s="81"/>
      <c r="F9" s="81"/>
      <c r="G9" s="81"/>
      <c r="H9" s="81"/>
      <c r="I9" s="82"/>
      <c r="K9" s="29"/>
      <c r="L9" s="29"/>
      <c r="M9" s="29"/>
      <c r="N9" s="29"/>
      <c r="O9" s="29"/>
      <c r="P9" s="29"/>
      <c r="Q9" s="29"/>
    </row>
    <row r="10" spans="2:17" ht="16.5" customHeight="1" thickBot="1" x14ac:dyDescent="0.35">
      <c r="B10" s="83"/>
      <c r="C10" s="84"/>
      <c r="D10" s="84"/>
      <c r="E10" s="84"/>
      <c r="F10" s="84"/>
      <c r="G10" s="84"/>
      <c r="H10" s="84"/>
      <c r="I10" s="85"/>
      <c r="K10" s="29"/>
      <c r="L10" s="29"/>
      <c r="M10" s="29"/>
      <c r="N10" s="29"/>
      <c r="O10" s="29"/>
      <c r="P10" s="29"/>
      <c r="Q10" s="29"/>
    </row>
    <row r="11" spans="2:17" ht="16.5" customHeight="1" x14ac:dyDescent="0.3">
      <c r="B11" s="72" t="s">
        <v>0</v>
      </c>
      <c r="C11" s="72"/>
      <c r="D11" s="75" t="s">
        <v>1</v>
      </c>
      <c r="E11" s="75"/>
      <c r="F11" s="86" t="s">
        <v>15</v>
      </c>
      <c r="G11" s="86"/>
      <c r="H11" s="86"/>
      <c r="I11" s="1"/>
      <c r="K11" s="29"/>
      <c r="L11" s="29"/>
      <c r="M11" s="29"/>
      <c r="N11" s="29"/>
      <c r="O11" s="29"/>
      <c r="P11" s="29"/>
      <c r="Q11" s="29"/>
    </row>
    <row r="12" spans="2:17" ht="16.5" customHeight="1" x14ac:dyDescent="0.3">
      <c r="B12" s="72" t="s">
        <v>20</v>
      </c>
      <c r="C12" s="72"/>
      <c r="D12" s="76">
        <v>0.44</v>
      </c>
      <c r="E12" s="76"/>
      <c r="F12" s="2">
        <v>1</v>
      </c>
      <c r="G12" s="2" t="s">
        <v>19</v>
      </c>
      <c r="H12" s="46">
        <f>D12*F12</f>
        <v>0.44</v>
      </c>
      <c r="I12" s="1"/>
      <c r="K12" s="29"/>
      <c r="L12" s="29"/>
      <c r="M12" s="29"/>
      <c r="N12" s="29"/>
      <c r="O12" s="29"/>
      <c r="P12" s="29"/>
      <c r="Q12" s="29"/>
    </row>
    <row r="13" spans="2:17" ht="16.5" customHeight="1" x14ac:dyDescent="0.3">
      <c r="B13" s="72" t="s">
        <v>31</v>
      </c>
      <c r="C13" s="72"/>
      <c r="D13" s="60">
        <v>4.1000000000000002E-2</v>
      </c>
      <c r="E13" s="60"/>
      <c r="F13" s="2">
        <v>20</v>
      </c>
      <c r="G13" s="2" t="s">
        <v>18</v>
      </c>
      <c r="H13" s="46">
        <f>D13*F13</f>
        <v>0.82000000000000006</v>
      </c>
      <c r="I13" s="1"/>
      <c r="K13" s="29"/>
      <c r="L13" s="29"/>
      <c r="M13" s="29"/>
      <c r="N13" s="29"/>
      <c r="O13" s="29"/>
      <c r="P13" s="29"/>
      <c r="Q13" s="29"/>
    </row>
    <row r="14" spans="2:17" ht="16.5" customHeight="1" x14ac:dyDescent="0.3">
      <c r="B14" s="45" t="s">
        <v>26</v>
      </c>
      <c r="C14" s="45"/>
      <c r="D14" s="60">
        <v>5.0000000000000001E-3</v>
      </c>
      <c r="E14" s="60"/>
      <c r="F14" s="2">
        <v>20</v>
      </c>
      <c r="G14" s="2" t="s">
        <v>18</v>
      </c>
      <c r="H14" s="46">
        <f>D14*F14</f>
        <v>0.1</v>
      </c>
      <c r="I14" s="1"/>
      <c r="K14" s="29"/>
      <c r="L14" s="29"/>
      <c r="M14" s="29"/>
      <c r="N14" s="29"/>
      <c r="O14" s="29"/>
      <c r="P14" s="29"/>
      <c r="Q14" s="29"/>
    </row>
    <row r="15" spans="2:17" ht="37.5" customHeight="1" x14ac:dyDescent="0.3">
      <c r="B15" s="72" t="s">
        <v>17</v>
      </c>
      <c r="C15" s="72"/>
      <c r="D15" s="76">
        <v>300</v>
      </c>
      <c r="E15" s="76"/>
      <c r="F15" s="2">
        <v>6.6000000000000003E-2</v>
      </c>
      <c r="G15" s="2" t="s">
        <v>18</v>
      </c>
      <c r="H15" s="46">
        <f>D15*F15/44</f>
        <v>0.45</v>
      </c>
      <c r="I15" s="1"/>
    </row>
    <row r="16" spans="2:17" ht="21.75" customHeight="1" x14ac:dyDescent="0.3">
      <c r="B16" s="72" t="s">
        <v>16</v>
      </c>
      <c r="C16" s="72"/>
      <c r="D16" s="76">
        <v>500</v>
      </c>
      <c r="E16" s="76"/>
      <c r="F16" s="2">
        <v>8.8000000000000005E-3</v>
      </c>
      <c r="G16" s="2" t="s">
        <v>18</v>
      </c>
      <c r="H16" s="46">
        <f>D16*F16/44</f>
        <v>0.1</v>
      </c>
      <c r="I16" s="1"/>
    </row>
    <row r="17" spans="2:9" ht="16.5" customHeight="1" x14ac:dyDescent="0.3">
      <c r="B17" s="14" t="s">
        <v>2</v>
      </c>
      <c r="C17" s="4"/>
      <c r="D17" s="3"/>
      <c r="E17" s="4"/>
      <c r="F17" s="61">
        <f>SUM(H12:H16)</f>
        <v>1.9100000000000001</v>
      </c>
      <c r="G17" s="61"/>
      <c r="H17" s="61"/>
      <c r="I17" s="1"/>
    </row>
    <row r="18" spans="2:9" ht="16.5" customHeight="1" x14ac:dyDescent="0.3">
      <c r="B18" s="3"/>
      <c r="C18" s="4"/>
      <c r="D18" s="3"/>
      <c r="E18" s="4"/>
      <c r="F18" s="5"/>
      <c r="G18" s="5"/>
      <c r="H18" s="5"/>
      <c r="I18" s="1"/>
    </row>
    <row r="19" spans="2:9" ht="27.75" customHeight="1" x14ac:dyDescent="0.45">
      <c r="B19" s="62" t="s">
        <v>3</v>
      </c>
      <c r="C19" s="62"/>
      <c r="D19" s="6"/>
      <c r="E19" s="7"/>
      <c r="F19" s="15"/>
      <c r="G19" s="15"/>
      <c r="H19" s="15"/>
      <c r="I19" s="1"/>
    </row>
    <row r="20" spans="2:9" ht="31.5" customHeight="1" x14ac:dyDescent="0.3">
      <c r="B20" s="8" t="s">
        <v>14</v>
      </c>
      <c r="C20" s="43">
        <v>20</v>
      </c>
      <c r="D20" s="6"/>
      <c r="E20" s="7"/>
      <c r="F20" s="15"/>
      <c r="G20" s="15"/>
      <c r="H20" s="15"/>
      <c r="I20" s="1"/>
    </row>
    <row r="21" spans="2:9" ht="16.5" customHeight="1" x14ac:dyDescent="0.3">
      <c r="B21" s="9" t="s">
        <v>40</v>
      </c>
      <c r="C21" s="41">
        <v>30</v>
      </c>
      <c r="D21" s="6"/>
      <c r="E21" s="7"/>
      <c r="F21" s="15"/>
      <c r="G21" s="15"/>
      <c r="H21" s="15"/>
      <c r="I21" s="1"/>
    </row>
    <row r="22" spans="2:9" ht="16.5" customHeight="1" x14ac:dyDescent="0.3">
      <c r="B22" s="8" t="s">
        <v>4</v>
      </c>
      <c r="C22" s="47">
        <f>(F17*C21)*30*C20</f>
        <v>34380.000000000007</v>
      </c>
      <c r="D22" s="6"/>
      <c r="E22" s="7"/>
      <c r="F22" s="15"/>
      <c r="G22" s="15"/>
      <c r="H22" s="15"/>
      <c r="I22" s="1"/>
    </row>
    <row r="23" spans="2:9" ht="42.75" customHeight="1" x14ac:dyDescent="0.3">
      <c r="B23" s="42" t="s">
        <v>41</v>
      </c>
      <c r="C23" s="49">
        <v>31000</v>
      </c>
      <c r="D23" s="6"/>
      <c r="E23" s="7"/>
      <c r="F23" s="15"/>
      <c r="G23" s="15"/>
      <c r="H23" s="15"/>
      <c r="I23" s="1"/>
    </row>
    <row r="24" spans="2:9" ht="42.75" customHeight="1" x14ac:dyDescent="0.3">
      <c r="B24" s="42" t="s">
        <v>27</v>
      </c>
      <c r="C24" s="49">
        <v>5000</v>
      </c>
      <c r="D24" s="6"/>
      <c r="E24" s="7"/>
      <c r="F24" s="15"/>
      <c r="G24" s="15"/>
      <c r="H24" s="15"/>
      <c r="I24" s="1"/>
    </row>
    <row r="25" spans="2:9" ht="16.5" customHeight="1" x14ac:dyDescent="0.3">
      <c r="B25" s="16" t="s">
        <v>5</v>
      </c>
      <c r="C25" s="48">
        <f>C22+C23+C24</f>
        <v>70380</v>
      </c>
      <c r="D25" s="6"/>
      <c r="E25" s="7"/>
      <c r="F25" s="15"/>
      <c r="G25" s="15"/>
      <c r="H25" s="15"/>
      <c r="I25" s="1"/>
    </row>
    <row r="26" spans="2:9" ht="23.1" customHeight="1" x14ac:dyDescent="0.45">
      <c r="B26" s="10" t="s">
        <v>6</v>
      </c>
      <c r="C26" s="11"/>
      <c r="D26" s="6"/>
      <c r="E26" s="7"/>
      <c r="F26" s="15"/>
      <c r="G26" s="15"/>
      <c r="H26" s="15"/>
      <c r="I26" s="1"/>
    </row>
    <row r="27" spans="2:9" ht="16.5" customHeight="1" x14ac:dyDescent="0.3">
      <c r="B27" s="8" t="s">
        <v>28</v>
      </c>
      <c r="C27" s="49">
        <v>40</v>
      </c>
      <c r="D27" s="17"/>
      <c r="E27" s="18"/>
      <c r="F27" s="19"/>
      <c r="G27" s="19"/>
      <c r="H27" s="19"/>
      <c r="I27" s="1"/>
    </row>
    <row r="28" spans="2:9" ht="16.5" customHeight="1" x14ac:dyDescent="0.3">
      <c r="B28" s="8" t="s">
        <v>29</v>
      </c>
      <c r="C28" s="47">
        <f>C21*C27*C20</f>
        <v>24000</v>
      </c>
      <c r="D28" s="17"/>
      <c r="E28" s="18"/>
      <c r="F28" s="19"/>
      <c r="G28" s="19"/>
      <c r="H28" s="19"/>
      <c r="I28" s="1"/>
    </row>
    <row r="29" spans="2:9" ht="16.5" customHeight="1" x14ac:dyDescent="0.3">
      <c r="B29" s="8" t="s">
        <v>7</v>
      </c>
      <c r="C29" s="47">
        <f>C28*30</f>
        <v>720000</v>
      </c>
      <c r="D29" s="17"/>
      <c r="E29" s="18"/>
      <c r="F29" s="19"/>
      <c r="G29" s="19"/>
      <c r="H29" s="19"/>
      <c r="I29" s="1"/>
    </row>
    <row r="30" spans="2:9" ht="16.5" customHeight="1" x14ac:dyDescent="0.3">
      <c r="B30" s="12"/>
      <c r="C30" s="13"/>
      <c r="D30" s="17"/>
      <c r="E30" s="18"/>
      <c r="F30" s="19"/>
      <c r="G30" s="19"/>
      <c r="H30" s="19"/>
      <c r="I30" s="1"/>
    </row>
    <row r="31" spans="2:9" ht="16.5" customHeight="1" x14ac:dyDescent="0.3">
      <c r="B31" s="16" t="s">
        <v>8</v>
      </c>
      <c r="C31" s="48">
        <f>C29-C25</f>
        <v>649620</v>
      </c>
      <c r="D31" s="20"/>
      <c r="E31" s="19"/>
      <c r="F31" s="19"/>
      <c r="G31" s="19"/>
      <c r="H31" s="19"/>
      <c r="I31" s="1"/>
    </row>
    <row r="32" spans="2:9" ht="16.5" customHeight="1" x14ac:dyDescent="0.3">
      <c r="B32" s="21" t="s">
        <v>9</v>
      </c>
      <c r="C32" s="50">
        <f>C31*12</f>
        <v>7795440</v>
      </c>
      <c r="D32" s="20"/>
      <c r="E32" s="19"/>
      <c r="F32" s="19"/>
      <c r="G32" s="19"/>
      <c r="H32" s="19"/>
      <c r="I32" s="1"/>
    </row>
    <row r="33" spans="2:17" s="29" customFormat="1" ht="15.75" customHeight="1" thickBot="1" x14ac:dyDescent="0.35">
      <c r="B33" s="21"/>
      <c r="C33" s="22"/>
      <c r="D33" s="20"/>
      <c r="E33" s="19"/>
      <c r="F33" s="19"/>
      <c r="G33" s="19"/>
      <c r="H33" s="19"/>
      <c r="I33" s="1"/>
      <c r="K33"/>
      <c r="L33"/>
      <c r="M33"/>
      <c r="N33"/>
      <c r="O33"/>
      <c r="P33"/>
      <c r="Q33"/>
    </row>
    <row r="34" spans="2:17" s="29" customFormat="1" ht="15.75" customHeight="1" x14ac:dyDescent="0.3">
      <c r="B34" s="63" t="s">
        <v>21</v>
      </c>
      <c r="C34" s="64"/>
      <c r="D34" s="64"/>
      <c r="E34" s="64"/>
      <c r="F34" s="64"/>
      <c r="G34" s="64"/>
      <c r="H34" s="65"/>
      <c r="I34" s="1"/>
      <c r="K34"/>
      <c r="L34"/>
      <c r="M34"/>
      <c r="N34"/>
      <c r="O34"/>
      <c r="P34"/>
      <c r="Q34"/>
    </row>
    <row r="35" spans="2:17" s="29" customFormat="1" ht="15.75" customHeight="1" thickBot="1" x14ac:dyDescent="0.35">
      <c r="B35" s="66"/>
      <c r="C35" s="67"/>
      <c r="D35" s="67"/>
      <c r="E35" s="67"/>
      <c r="F35" s="67"/>
      <c r="G35" s="67"/>
      <c r="H35" s="68"/>
      <c r="I35" s="1"/>
      <c r="K35"/>
      <c r="L35"/>
      <c r="M35"/>
      <c r="N35"/>
      <c r="O35"/>
      <c r="P35"/>
      <c r="Q35"/>
    </row>
    <row r="36" spans="2:17" s="29" customFormat="1" ht="15.75" customHeight="1" x14ac:dyDescent="0.3">
      <c r="B36" s="54"/>
      <c r="C36" s="54"/>
      <c r="D36" s="54"/>
      <c r="E36" s="54"/>
      <c r="F36" s="54"/>
      <c r="G36" s="54"/>
      <c r="H36" s="54"/>
      <c r="I36" s="1"/>
      <c r="K36"/>
      <c r="L36"/>
      <c r="M36"/>
      <c r="N36"/>
      <c r="O36"/>
      <c r="P36"/>
      <c r="Q36"/>
    </row>
    <row r="37" spans="2:17" s="29" customFormat="1" ht="15.75" customHeight="1" x14ac:dyDescent="0.3">
      <c r="B37" s="57" t="s">
        <v>38</v>
      </c>
      <c r="C37" s="56" t="s">
        <v>37</v>
      </c>
      <c r="D37" s="1"/>
      <c r="E37" s="1"/>
      <c r="F37" s="1"/>
      <c r="G37" s="1"/>
      <c r="H37" s="1"/>
      <c r="I37" s="1"/>
      <c r="K37"/>
      <c r="L37"/>
      <c r="M37"/>
      <c r="N37"/>
      <c r="O37"/>
      <c r="P37"/>
      <c r="Q37"/>
    </row>
    <row r="38" spans="2:17" s="29" customFormat="1" ht="15.75" customHeight="1" x14ac:dyDescent="0.3">
      <c r="B38" s="27" t="s">
        <v>30</v>
      </c>
      <c r="C38" s="51">
        <f>IFERROR(VLOOKUP(C37,' Sheet2'!F5:G6,2,FALSE),0)</f>
        <v>7340000</v>
      </c>
      <c r="D38" s="28"/>
      <c r="E38" s="30"/>
      <c r="F38" s="30"/>
      <c r="G38" s="28"/>
      <c r="H38" s="28"/>
      <c r="I38" s="28"/>
      <c r="K38"/>
      <c r="L38"/>
      <c r="M38"/>
      <c r="N38"/>
      <c r="O38"/>
      <c r="P38"/>
      <c r="Q38"/>
    </row>
    <row r="39" spans="2:17" s="29" customFormat="1" ht="15.75" customHeight="1" x14ac:dyDescent="0.3">
      <c r="B39" s="27" t="s">
        <v>22</v>
      </c>
      <c r="C39" s="51">
        <v>7500000</v>
      </c>
      <c r="D39" s="28"/>
      <c r="E39" s="30"/>
      <c r="F39" s="30"/>
      <c r="G39" s="28"/>
      <c r="H39" s="28"/>
      <c r="I39" s="28"/>
      <c r="K39"/>
      <c r="L39"/>
      <c r="M39"/>
      <c r="N39"/>
      <c r="O39"/>
      <c r="P39"/>
      <c r="Q39"/>
    </row>
    <row r="40" spans="2:17" s="29" customFormat="1" ht="15.75" customHeight="1" x14ac:dyDescent="0.3">
      <c r="B40" s="27" t="s">
        <v>39</v>
      </c>
      <c r="C40" s="51">
        <v>50000</v>
      </c>
      <c r="D40" s="28"/>
      <c r="E40" s="30"/>
      <c r="F40" s="30"/>
      <c r="G40" s="28"/>
      <c r="H40" s="28"/>
      <c r="I40" s="28"/>
      <c r="K40"/>
      <c r="L40"/>
      <c r="M40"/>
      <c r="N40"/>
      <c r="O40"/>
      <c r="P40"/>
      <c r="Q40"/>
    </row>
    <row r="41" spans="2:17" s="29" customFormat="1" ht="30.75" customHeight="1" x14ac:dyDescent="0.3">
      <c r="B41" s="44" t="s">
        <v>13</v>
      </c>
      <c r="C41" s="52">
        <f>C38+C39+C40</f>
        <v>14890000</v>
      </c>
      <c r="D41" s="31" t="s">
        <v>12</v>
      </c>
      <c r="E41" s="73"/>
      <c r="F41" s="73"/>
      <c r="G41" s="74"/>
      <c r="H41" s="74"/>
      <c r="I41" s="28"/>
      <c r="K41"/>
      <c r="L41"/>
      <c r="M41"/>
      <c r="N41"/>
      <c r="O41"/>
      <c r="P41"/>
      <c r="Q41"/>
    </row>
    <row r="42" spans="2:17" ht="16.5" customHeight="1" x14ac:dyDescent="0.3">
      <c r="B42" s="26"/>
      <c r="C42" s="26"/>
      <c r="D42" s="1"/>
      <c r="E42" s="25"/>
      <c r="F42" s="25"/>
      <c r="G42" s="1"/>
      <c r="H42" s="1"/>
      <c r="I42" s="1"/>
    </row>
    <row r="43" spans="2:17" ht="21.75" customHeight="1" x14ac:dyDescent="0.3">
      <c r="B43" s="71" t="s">
        <v>10</v>
      </c>
      <c r="C43" s="71"/>
      <c r="D43" s="71"/>
      <c r="E43" s="71"/>
      <c r="F43" s="23">
        <f>C41/(C31-C40)</f>
        <v>24.832393849437977</v>
      </c>
      <c r="G43" s="24" t="s">
        <v>11</v>
      </c>
      <c r="H43" s="1"/>
      <c r="I43" s="1"/>
    </row>
    <row r="45" spans="2:17" ht="39" customHeight="1" x14ac:dyDescent="0.3">
      <c r="B45" s="58" t="s">
        <v>23</v>
      </c>
      <c r="C45" s="58"/>
      <c r="D45" s="58"/>
      <c r="E45" s="59">
        <f>(C32-(C38+C22*12+C39+C40*12))/(C38+C22*12+C39+C40*12)*100</f>
        <v>-50.825355652336278</v>
      </c>
      <c r="F45" s="59"/>
      <c r="G45" s="59"/>
      <c r="H45" s="59"/>
      <c r="I45" s="59"/>
    </row>
    <row r="47" spans="2:17" ht="49.5" customHeight="1" x14ac:dyDescent="0.3">
      <c r="B47" s="58" t="s">
        <v>32</v>
      </c>
      <c r="C47" s="58"/>
      <c r="D47" s="58"/>
      <c r="E47" s="59">
        <f>(C32*2-(C38+C22*24+C39+C40*24))/(C38+C22*24+C39+C40*24)*100</f>
        <v>-7.5554754428074036</v>
      </c>
      <c r="F47" s="59"/>
      <c r="G47" s="59"/>
      <c r="H47" s="59"/>
      <c r="I47" s="59"/>
    </row>
    <row r="48" spans="2:17" ht="16.5" customHeight="1" x14ac:dyDescent="0.3">
      <c r="B48" s="53"/>
      <c r="C48" s="53"/>
      <c r="D48" s="53"/>
      <c r="E48" s="53"/>
      <c r="F48" s="53"/>
      <c r="G48" s="53"/>
      <c r="H48" s="53"/>
      <c r="I48" s="53"/>
    </row>
    <row r="49" spans="2:9" ht="55.5" customHeight="1" x14ac:dyDescent="0.3">
      <c r="B49" s="58" t="s">
        <v>33</v>
      </c>
      <c r="C49" s="58"/>
      <c r="D49" s="58"/>
      <c r="E49" s="59">
        <f>(C32*3-(C38+C22*36+C39+C40*36))/(C38+C22*36+C39+C40*36)*100</f>
        <v>30.812946646320999</v>
      </c>
      <c r="F49" s="59"/>
      <c r="G49" s="59"/>
      <c r="H49" s="59"/>
      <c r="I49" s="59"/>
    </row>
    <row r="416" spans="5:5" ht="16.5" customHeight="1" x14ac:dyDescent="0.3">
      <c r="E416" t="s">
        <v>34</v>
      </c>
    </row>
  </sheetData>
  <mergeCells count="26">
    <mergeCell ref="F1:H2"/>
    <mergeCell ref="B6:I7"/>
    <mergeCell ref="B43:E43"/>
    <mergeCell ref="B16:C16"/>
    <mergeCell ref="E41:H41"/>
    <mergeCell ref="B11:C11"/>
    <mergeCell ref="D11:E11"/>
    <mergeCell ref="B12:C12"/>
    <mergeCell ref="D12:E12"/>
    <mergeCell ref="B8:I10"/>
    <mergeCell ref="F11:H11"/>
    <mergeCell ref="D14:E14"/>
    <mergeCell ref="B15:C15"/>
    <mergeCell ref="D15:E15"/>
    <mergeCell ref="D16:E16"/>
    <mergeCell ref="B13:C13"/>
    <mergeCell ref="B49:D49"/>
    <mergeCell ref="E49:I49"/>
    <mergeCell ref="D13:E13"/>
    <mergeCell ref="E45:I45"/>
    <mergeCell ref="B45:D45"/>
    <mergeCell ref="F17:H17"/>
    <mergeCell ref="B19:C19"/>
    <mergeCell ref="B34:H35"/>
    <mergeCell ref="B47:D47"/>
    <mergeCell ref="E47:I47"/>
  </mergeCells>
  <dataValidations count="1">
    <dataValidation type="list" allowBlank="1" showInputMessage="1" showErrorMessage="1" sqref="C37" xr:uid="{5EEEC66C-C88F-4D2A-BBE0-2BA685EE883E}">
      <formula1>Change…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horizontalDpi="180" verticalDpi="180" r:id="rId1"/>
  <ignoredErrors>
    <ignoredError sqref="C38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F4:G6"/>
  <sheetViews>
    <sheetView workbookViewId="0">
      <selection activeCell="G9" sqref="G9"/>
    </sheetView>
  </sheetViews>
  <sheetFormatPr defaultColWidth="8.88671875" defaultRowHeight="14.4" x14ac:dyDescent="0.3"/>
  <cols>
    <col min="1" max="1" width="18.6640625" customWidth="1"/>
    <col min="6" max="6" width="13.44140625" customWidth="1"/>
    <col min="7" max="7" width="15.33203125" bestFit="1" customWidth="1"/>
  </cols>
  <sheetData>
    <row r="4" spans="6:7" x14ac:dyDescent="0.3">
      <c r="F4" t="s">
        <v>35</v>
      </c>
    </row>
    <row r="5" spans="6:7" x14ac:dyDescent="0.3">
      <c r="F5" t="s">
        <v>36</v>
      </c>
      <c r="G5" s="55">
        <v>318000</v>
      </c>
    </row>
    <row r="6" spans="6:7" x14ac:dyDescent="0.3">
      <c r="F6" t="s">
        <v>37</v>
      </c>
      <c r="G6" s="55">
        <v>7340000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 Sheet1</vt:lpstr>
      <vt:lpstr> Sheet2</vt:lpstr>
      <vt:lpstr> Sheet3</vt:lpstr>
      <vt:lpstr>Change…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2023-08-19T11:46:01Z</dcterms:modified>
</cp:coreProperties>
</file>