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Даниил\Desktop\"/>
    </mc:Choice>
  </mc:AlternateContent>
  <xr:revisionPtr revIDLastSave="0" documentId="13_ncr:1_{91BA7B05-A818-4434-8812-0782EE241B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B47" i="1"/>
  <c r="D47" i="1" s="1"/>
  <c r="B46" i="1"/>
  <c r="D46" i="1" s="1"/>
  <c r="E40" i="1"/>
  <c r="D42" i="1"/>
  <c r="D41" i="1"/>
  <c r="C41" i="1"/>
  <c r="E41" i="1" s="1"/>
  <c r="C42" i="1"/>
  <c r="E42" i="1" s="1"/>
  <c r="E28" i="1"/>
  <c r="H17" i="1"/>
  <c r="H18" i="1"/>
  <c r="H16" i="1"/>
  <c r="I17" i="1" s="1"/>
  <c r="C28" i="1"/>
  <c r="G28" i="1" s="1"/>
  <c r="E26" i="1"/>
  <c r="C26" i="1"/>
  <c r="F27" i="1" s="1"/>
  <c r="F42" i="1" l="1"/>
  <c r="G42" i="1" s="1"/>
  <c r="F41" i="1"/>
  <c r="G41" i="1" s="1"/>
  <c r="F40" i="1"/>
  <c r="G40" i="1" s="1"/>
  <c r="E45" i="1" l="1"/>
  <c r="F45" i="1" s="1"/>
  <c r="H40" i="1"/>
  <c r="E46" i="1"/>
  <c r="F46" i="1" s="1"/>
  <c r="H41" i="1"/>
  <c r="E47" i="1"/>
  <c r="F47" i="1" s="1"/>
  <c r="H42" i="1"/>
</calcChain>
</file>

<file path=xl/sharedStrings.xml><?xml version="1.0" encoding="utf-8"?>
<sst xmlns="http://schemas.openxmlformats.org/spreadsheetml/2006/main" count="101" uniqueCount="72">
  <si>
    <t>Название лота</t>
  </si>
  <si>
    <t>цена</t>
  </si>
  <si>
    <t>важность</t>
  </si>
  <si>
    <t>Автомобиль</t>
  </si>
  <si>
    <t>Важно</t>
  </si>
  <si>
    <t>ГБО</t>
  </si>
  <si>
    <t>запас</t>
  </si>
  <si>
    <t>Страховка</t>
  </si>
  <si>
    <t>Налог на переоформление</t>
  </si>
  <si>
    <t>Резина (лето или зима)</t>
  </si>
  <si>
    <t xml:space="preserve">Лицензия такси </t>
  </si>
  <si>
    <t>Продолжительность</t>
  </si>
  <si>
    <t>единожды</t>
  </si>
  <si>
    <t>раз в год</t>
  </si>
  <si>
    <t>раз в год 500 р</t>
  </si>
  <si>
    <t>5 лет</t>
  </si>
  <si>
    <t>1 месяц, потом платит арендатор</t>
  </si>
  <si>
    <t>Зависит от того какая там будет стоять</t>
  </si>
  <si>
    <t>Лобовое стекло (для переформления)</t>
  </si>
  <si>
    <t>Если будет разбито</t>
  </si>
  <si>
    <t>Лампочки на ближний свет</t>
  </si>
  <si>
    <t>Если будут плохие</t>
  </si>
  <si>
    <t>Чехлы на сидения</t>
  </si>
  <si>
    <t>Для сохранения внешнего вида, на будующее для перепродажи</t>
  </si>
  <si>
    <t>Чехол на руль</t>
  </si>
  <si>
    <t>Трос, жилет, аптечка, огнетушитель, знак ав.остановки</t>
  </si>
  <si>
    <t>Для ДПС, не обязательно</t>
  </si>
  <si>
    <t xml:space="preserve">Домкрат, ключ балонный, запаска </t>
  </si>
  <si>
    <t>Не важно, доукомплектовка</t>
  </si>
  <si>
    <t>Кап.ремонт коробки передач</t>
  </si>
  <si>
    <t>Важно, если сломается в течении года</t>
  </si>
  <si>
    <t>Раз в два года</t>
  </si>
  <si>
    <t>Кап.ремонт двигателя</t>
  </si>
  <si>
    <t>Кап.ремонт ходовой части</t>
  </si>
  <si>
    <t>Регистратор, микро сд</t>
  </si>
  <si>
    <t>Сигнализация стар лайн</t>
  </si>
  <si>
    <t>GPS трекер</t>
  </si>
  <si>
    <t>Щетки, дворники</t>
  </si>
  <si>
    <t>Фильтр маслянный, воздушный, масло, антифриз</t>
  </si>
  <si>
    <t>Раз в два месяца</t>
  </si>
  <si>
    <t>За сколько можно продать</t>
  </si>
  <si>
    <t>БЕЗОПАСНОСТЬ</t>
  </si>
  <si>
    <t>То есть от общей суммы делаем минус от запаса</t>
  </si>
  <si>
    <t>Так же в запас входит кап.ремонты, остаток:</t>
  </si>
  <si>
    <t>Остаток запаса:</t>
  </si>
  <si>
    <t xml:space="preserve">Общая сумма: </t>
  </si>
  <si>
    <t>Общая сумма важных элеметов:</t>
  </si>
  <si>
    <t>То есть если делать вообще без никакого запаса:</t>
  </si>
  <si>
    <t>Итого если полностью укомлпектовывать и брать большой запас и плюсом делать запас на сам запас на сумму 74.450, общая сумма выходит в 682.050р., если запас на запас не пригодится выходит 607.600р.</t>
  </si>
  <si>
    <t>Если же экономить и не укомплектовывать автомобиль общая сумма важных элеметов получается 616.500р., так же из этой суммы остается запас в 53.000р., так же запас на кап.ремонт составляет 105.000р., если без всего этого общая сумма выходит в 477.000</t>
  </si>
  <si>
    <t>Оптимальный вариант взять только всё важное на сумму 616.500р. и после укомплектовки вернуть запас на сумму 53.000р. 
Итого будет 563.500р.</t>
  </si>
  <si>
    <t>1 вариант</t>
  </si>
  <si>
    <t>2 вариант</t>
  </si>
  <si>
    <t>3 вариант</t>
  </si>
  <si>
    <t>Доходность</t>
  </si>
  <si>
    <t>1 машина будет приносить 1.500р. В сутки</t>
  </si>
  <si>
    <t>Описание</t>
  </si>
  <si>
    <t>5 машин</t>
  </si>
  <si>
    <t xml:space="preserve">2 машины </t>
  </si>
  <si>
    <t>сумма в месяц</t>
  </si>
  <si>
    <t>Итого доход в месяц</t>
  </si>
  <si>
    <t>расходы на ТО в месяц, налог на ТС 50р.</t>
  </si>
  <si>
    <t>Налог по самозанятости 3%</t>
  </si>
  <si>
    <t>Чистый доход в месяц</t>
  </si>
  <si>
    <t>Чистый доход в год</t>
  </si>
  <si>
    <t>Общая сумма машины</t>
  </si>
  <si>
    <t xml:space="preserve">1 машина </t>
  </si>
  <si>
    <t>Остаток после года</t>
  </si>
  <si>
    <t xml:space="preserve">Через 3 месяца </t>
  </si>
  <si>
    <t>Первая прибыль на сумму:</t>
  </si>
  <si>
    <t>Срок окупаемости 1 год, 2.5 месяца</t>
  </si>
  <si>
    <t>Если работать 50 на 50 то пойдет первая прибыль через 2,5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</si>
</sst>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4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/>
    <xf numFmtId="0" fontId="5" fillId="2" borderId="1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/>
    <xf numFmtId="0" fontId="1" fillId="3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9" xfId="0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3" xfId="0" applyFont="1" applyBorder="1"/>
    <xf numFmtId="0" fontId="0" fillId="0" borderId="22" xfId="0" applyFont="1" applyBorder="1"/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0"/>
  <sheetViews>
    <sheetView tabSelected="1" topLeftCell="A36" zoomScale="85" zoomScaleNormal="85" workbookViewId="0">
      <selection activeCell="F53" sqref="F53"/>
    </sheetView>
  </sheetViews>
  <sheetFormatPr defaultRowHeight="15" x14ac:dyDescent="0.25"/>
  <cols>
    <col min="1" max="1" width="10" bestFit="1" customWidth="1"/>
    <col min="2" max="2" width="52.5703125" style="2" bestFit="1" customWidth="1"/>
    <col min="3" max="3" width="18.85546875" style="1" bestFit="1" customWidth="1"/>
    <col min="4" max="4" width="61.7109375" style="1" bestFit="1" customWidth="1"/>
    <col min="5" max="5" width="20.42578125" style="1" bestFit="1" customWidth="1"/>
    <col min="6" max="6" width="32.140625" style="1" bestFit="1" customWidth="1"/>
    <col min="7" max="7" width="32.85546875" bestFit="1" customWidth="1"/>
    <col min="8" max="8" width="19.42578125" bestFit="1" customWidth="1"/>
  </cols>
  <sheetData>
    <row r="2" spans="2:8" ht="15.75" thickBot="1" x14ac:dyDescent="0.3"/>
    <row r="3" spans="2:8" ht="16.5" thickBot="1" x14ac:dyDescent="0.3">
      <c r="B3" s="3" t="s">
        <v>0</v>
      </c>
      <c r="C3" s="4" t="s">
        <v>1</v>
      </c>
      <c r="D3" s="4" t="s">
        <v>2</v>
      </c>
      <c r="E3" s="4" t="s">
        <v>6</v>
      </c>
      <c r="F3" s="4" t="s">
        <v>11</v>
      </c>
      <c r="G3" s="5" t="s">
        <v>40</v>
      </c>
    </row>
    <row r="4" spans="2:8" x14ac:dyDescent="0.25">
      <c r="B4" s="6" t="s">
        <v>3</v>
      </c>
      <c r="C4" s="7">
        <v>350000</v>
      </c>
      <c r="D4" s="25" t="s">
        <v>4</v>
      </c>
      <c r="E4" s="7">
        <v>0</v>
      </c>
      <c r="F4" s="7" t="s">
        <v>12</v>
      </c>
      <c r="G4" s="8">
        <v>350000</v>
      </c>
    </row>
    <row r="5" spans="2:8" x14ac:dyDescent="0.25">
      <c r="B5" s="9" t="s">
        <v>5</v>
      </c>
      <c r="C5" s="10">
        <v>50000</v>
      </c>
      <c r="D5" s="26" t="s">
        <v>4</v>
      </c>
      <c r="E5" s="10">
        <v>7000</v>
      </c>
      <c r="F5" s="10" t="s">
        <v>12</v>
      </c>
      <c r="G5" s="11">
        <v>30000</v>
      </c>
    </row>
    <row r="6" spans="2:8" x14ac:dyDescent="0.25">
      <c r="B6" s="9" t="s">
        <v>7</v>
      </c>
      <c r="C6" s="10">
        <v>15000</v>
      </c>
      <c r="D6" s="26" t="s">
        <v>4</v>
      </c>
      <c r="E6" s="10">
        <v>6000</v>
      </c>
      <c r="F6" s="10" t="s">
        <v>13</v>
      </c>
      <c r="G6" s="11">
        <v>0</v>
      </c>
    </row>
    <row r="7" spans="2:8" x14ac:dyDescent="0.25">
      <c r="B7" s="9" t="s">
        <v>8</v>
      </c>
      <c r="C7" s="10">
        <v>2000</v>
      </c>
      <c r="D7" s="26" t="s">
        <v>4</v>
      </c>
      <c r="E7" s="10">
        <v>0</v>
      </c>
      <c r="F7" s="10" t="s">
        <v>14</v>
      </c>
      <c r="G7" s="11">
        <v>0</v>
      </c>
    </row>
    <row r="8" spans="2:8" x14ac:dyDescent="0.25">
      <c r="B8" s="9" t="s">
        <v>9</v>
      </c>
      <c r="C8" s="10">
        <v>28000</v>
      </c>
      <c r="D8" s="10" t="s">
        <v>17</v>
      </c>
      <c r="E8" s="10">
        <v>15200</v>
      </c>
      <c r="F8" s="10" t="s">
        <v>15</v>
      </c>
      <c r="G8" s="11">
        <v>0</v>
      </c>
    </row>
    <row r="9" spans="2:8" x14ac:dyDescent="0.25">
      <c r="B9" s="9" t="s">
        <v>10</v>
      </c>
      <c r="C9" s="10">
        <v>1500</v>
      </c>
      <c r="D9" s="26" t="s">
        <v>4</v>
      </c>
      <c r="E9" s="10">
        <v>0</v>
      </c>
      <c r="F9" s="10" t="s">
        <v>16</v>
      </c>
      <c r="G9" s="11">
        <v>0</v>
      </c>
    </row>
    <row r="10" spans="2:8" x14ac:dyDescent="0.25">
      <c r="B10" s="9" t="s">
        <v>18</v>
      </c>
      <c r="C10" s="10">
        <v>8000</v>
      </c>
      <c r="D10" s="10" t="s">
        <v>19</v>
      </c>
      <c r="E10" s="10">
        <v>0</v>
      </c>
      <c r="F10" s="10" t="s">
        <v>12</v>
      </c>
      <c r="G10" s="11">
        <v>0</v>
      </c>
    </row>
    <row r="11" spans="2:8" x14ac:dyDescent="0.25">
      <c r="B11" s="9" t="s">
        <v>20</v>
      </c>
      <c r="C11" s="10">
        <v>2500</v>
      </c>
      <c r="D11" s="10" t="s">
        <v>21</v>
      </c>
      <c r="E11" s="10">
        <v>1250</v>
      </c>
      <c r="F11" s="10" t="s">
        <v>12</v>
      </c>
      <c r="G11" s="11">
        <v>0</v>
      </c>
    </row>
    <row r="12" spans="2:8" x14ac:dyDescent="0.25">
      <c r="B12" s="9" t="s">
        <v>22</v>
      </c>
      <c r="C12" s="10">
        <v>7000</v>
      </c>
      <c r="D12" s="10" t="s">
        <v>23</v>
      </c>
      <c r="E12" s="10">
        <v>0</v>
      </c>
      <c r="F12" s="10" t="s">
        <v>12</v>
      </c>
      <c r="G12" s="11">
        <v>0</v>
      </c>
    </row>
    <row r="13" spans="2:8" x14ac:dyDescent="0.25">
      <c r="B13" s="9" t="s">
        <v>24</v>
      </c>
      <c r="C13" s="10">
        <v>1000</v>
      </c>
      <c r="D13" s="10" t="s">
        <v>23</v>
      </c>
      <c r="E13" s="10">
        <v>0</v>
      </c>
      <c r="F13" s="10" t="s">
        <v>12</v>
      </c>
      <c r="G13" s="11">
        <v>0</v>
      </c>
    </row>
    <row r="14" spans="2:8" x14ac:dyDescent="0.25">
      <c r="B14" s="9" t="s">
        <v>25</v>
      </c>
      <c r="C14" s="10">
        <v>8500</v>
      </c>
      <c r="D14" s="10" t="s">
        <v>26</v>
      </c>
      <c r="E14" s="10">
        <v>0</v>
      </c>
      <c r="F14" s="10" t="s">
        <v>12</v>
      </c>
      <c r="G14" s="11">
        <v>5000</v>
      </c>
    </row>
    <row r="15" spans="2:8" x14ac:dyDescent="0.25">
      <c r="B15" s="9" t="s">
        <v>27</v>
      </c>
      <c r="C15" s="10">
        <v>7550</v>
      </c>
      <c r="D15" s="10" t="s">
        <v>28</v>
      </c>
      <c r="E15" s="10">
        <v>5000</v>
      </c>
      <c r="F15" s="10" t="s">
        <v>12</v>
      </c>
      <c r="G15" s="11">
        <v>6000</v>
      </c>
    </row>
    <row r="16" spans="2:8" x14ac:dyDescent="0.25">
      <c r="B16" s="9" t="s">
        <v>29</v>
      </c>
      <c r="C16" s="10">
        <v>15000</v>
      </c>
      <c r="D16" s="26" t="s">
        <v>30</v>
      </c>
      <c r="E16" s="10">
        <v>3500</v>
      </c>
      <c r="F16" s="10" t="s">
        <v>31</v>
      </c>
      <c r="G16" s="11">
        <v>0</v>
      </c>
      <c r="H16">
        <f>SUM(C16-E16)</f>
        <v>11500</v>
      </c>
    </row>
    <row r="17" spans="1:9" x14ac:dyDescent="0.25">
      <c r="B17" s="9" t="s">
        <v>32</v>
      </c>
      <c r="C17" s="10">
        <v>40000</v>
      </c>
      <c r="D17" s="26" t="s">
        <v>30</v>
      </c>
      <c r="E17" s="10">
        <v>5000</v>
      </c>
      <c r="F17" s="10" t="s">
        <v>31</v>
      </c>
      <c r="G17" s="11">
        <v>0</v>
      </c>
      <c r="H17">
        <f t="shared" ref="H17:H18" si="0">SUM(C17-E17)</f>
        <v>35000</v>
      </c>
      <c r="I17">
        <f>SUM(H16:H18)</f>
        <v>86500</v>
      </c>
    </row>
    <row r="18" spans="1:9" x14ac:dyDescent="0.25">
      <c r="B18" s="9" t="s">
        <v>33</v>
      </c>
      <c r="C18" s="10">
        <v>50000</v>
      </c>
      <c r="D18" s="26" t="s">
        <v>30</v>
      </c>
      <c r="E18" s="10">
        <v>10000</v>
      </c>
      <c r="F18" s="10" t="s">
        <v>31</v>
      </c>
      <c r="G18" s="11">
        <v>0</v>
      </c>
      <c r="H18">
        <f t="shared" si="0"/>
        <v>40000</v>
      </c>
    </row>
    <row r="19" spans="1:9" x14ac:dyDescent="0.25">
      <c r="B19" s="9" t="s">
        <v>37</v>
      </c>
      <c r="C19" s="10">
        <v>3000</v>
      </c>
      <c r="D19" s="10" t="s">
        <v>21</v>
      </c>
      <c r="E19" s="10">
        <v>0</v>
      </c>
      <c r="F19" s="10" t="s">
        <v>12</v>
      </c>
      <c r="G19" s="11">
        <v>0</v>
      </c>
    </row>
    <row r="20" spans="1:9" ht="15.75" thickBot="1" x14ac:dyDescent="0.3">
      <c r="B20" s="15" t="s">
        <v>38</v>
      </c>
      <c r="C20" s="16">
        <v>11500</v>
      </c>
      <c r="D20" s="27" t="s">
        <v>4</v>
      </c>
      <c r="E20" s="16">
        <v>4500</v>
      </c>
      <c r="F20" s="16" t="s">
        <v>39</v>
      </c>
      <c r="G20" s="17">
        <v>0</v>
      </c>
    </row>
    <row r="21" spans="1:9" ht="16.5" thickBot="1" x14ac:dyDescent="0.3">
      <c r="B21" s="18"/>
      <c r="C21" s="19"/>
      <c r="D21" s="21" t="s">
        <v>41</v>
      </c>
      <c r="E21" s="19"/>
      <c r="F21" s="19"/>
      <c r="G21" s="20"/>
    </row>
    <row r="22" spans="1:9" x14ac:dyDescent="0.25">
      <c r="B22" s="6" t="s">
        <v>34</v>
      </c>
      <c r="C22" s="7">
        <v>11500</v>
      </c>
      <c r="D22" s="25" t="s">
        <v>4</v>
      </c>
      <c r="E22" s="7">
        <v>4000</v>
      </c>
      <c r="F22" s="7" t="s">
        <v>12</v>
      </c>
      <c r="G22" s="8">
        <v>7000</v>
      </c>
    </row>
    <row r="23" spans="1:9" x14ac:dyDescent="0.25">
      <c r="B23" s="9" t="s">
        <v>35</v>
      </c>
      <c r="C23" s="10">
        <v>50000</v>
      </c>
      <c r="D23" s="26" t="s">
        <v>4</v>
      </c>
      <c r="E23" s="10">
        <v>10000</v>
      </c>
      <c r="F23" s="10" t="s">
        <v>12</v>
      </c>
      <c r="G23" s="11">
        <v>40000</v>
      </c>
    </row>
    <row r="24" spans="1:9" ht="15.75" thickBot="1" x14ac:dyDescent="0.3">
      <c r="B24" s="12" t="s">
        <v>36</v>
      </c>
      <c r="C24" s="13">
        <v>20000</v>
      </c>
      <c r="D24" s="28" t="s">
        <v>4</v>
      </c>
      <c r="E24" s="13">
        <v>3000</v>
      </c>
      <c r="F24" s="13" t="s">
        <v>12</v>
      </c>
      <c r="G24" s="14">
        <v>18000</v>
      </c>
    </row>
    <row r="25" spans="1:9" ht="15.75" thickBot="1" x14ac:dyDescent="0.3"/>
    <row r="26" spans="1:9" ht="35.25" customHeight="1" thickBot="1" x14ac:dyDescent="0.3">
      <c r="B26" s="24" t="s">
        <v>45</v>
      </c>
      <c r="C26" s="29">
        <f>SUM(C4:C24)</f>
        <v>682050</v>
      </c>
      <c r="D26" s="24" t="s">
        <v>44</v>
      </c>
      <c r="E26" s="29">
        <f>SUM(E4:E24)</f>
        <v>74450</v>
      </c>
      <c r="F26" s="23" t="s">
        <v>42</v>
      </c>
    </row>
    <row r="27" spans="1:9" ht="15.75" thickBot="1" x14ac:dyDescent="0.3">
      <c r="F27" s="30">
        <f>SUM(C26-E26)</f>
        <v>607600</v>
      </c>
    </row>
    <row r="28" spans="1:9" s="33" customFormat="1" ht="30" customHeight="1" x14ac:dyDescent="0.25">
      <c r="B28" s="34" t="s">
        <v>46</v>
      </c>
      <c r="C28" s="32">
        <f>SUM(C4,C5,C6,C7,C9,C16,C17,C18,C20,C22,C23,C24)</f>
        <v>616500</v>
      </c>
      <c r="D28" s="31" t="s">
        <v>44</v>
      </c>
      <c r="E28" s="36">
        <f>SUM(E5,E6,E16,E17,E18,E20,E22,E23,E24)</f>
        <v>53000</v>
      </c>
      <c r="F28" s="39" t="s">
        <v>47</v>
      </c>
      <c r="G28" s="37">
        <f>SUM(C28-E28-E29)</f>
        <v>477000</v>
      </c>
    </row>
    <row r="29" spans="1:9" ht="15.75" thickBot="1" x14ac:dyDescent="0.3">
      <c r="D29" s="22" t="s">
        <v>43</v>
      </c>
      <c r="E29" s="35">
        <v>86500</v>
      </c>
      <c r="F29" s="40"/>
      <c r="G29" s="38"/>
    </row>
    <row r="30" spans="1:9" ht="15.75" thickBot="1" x14ac:dyDescent="0.3"/>
    <row r="31" spans="1:9" ht="24.75" customHeight="1" thickBot="1" x14ac:dyDescent="0.3">
      <c r="A31" s="50" t="s">
        <v>51</v>
      </c>
      <c r="B31" s="53" t="s">
        <v>48</v>
      </c>
      <c r="C31" s="53"/>
      <c r="D31" s="53"/>
      <c r="E31" s="53"/>
      <c r="F31" s="53"/>
      <c r="G31" s="54"/>
    </row>
    <row r="32" spans="1:9" x14ac:dyDescent="0.25">
      <c r="A32" s="51" t="s">
        <v>52</v>
      </c>
      <c r="B32" s="41" t="s">
        <v>49</v>
      </c>
      <c r="C32" s="41"/>
      <c r="D32" s="41"/>
      <c r="E32" s="41"/>
      <c r="F32" s="41"/>
      <c r="G32" s="46"/>
    </row>
    <row r="33" spans="1:8" ht="15.75" thickBot="1" x14ac:dyDescent="0.3">
      <c r="A33" s="52"/>
      <c r="B33" s="42"/>
      <c r="C33" s="42"/>
      <c r="D33" s="42"/>
      <c r="E33" s="42"/>
      <c r="F33" s="42"/>
      <c r="G33" s="47"/>
    </row>
    <row r="34" spans="1:8" x14ac:dyDescent="0.25">
      <c r="A34" s="51" t="s">
        <v>53</v>
      </c>
      <c r="B34" s="43" t="s">
        <v>50</v>
      </c>
      <c r="C34" s="44"/>
      <c r="D34" s="44"/>
      <c r="E34" s="44"/>
      <c r="F34" s="44"/>
      <c r="G34" s="48"/>
    </row>
    <row r="35" spans="1:8" ht="15.75" thickBot="1" x14ac:dyDescent="0.3">
      <c r="A35" s="52"/>
      <c r="B35" s="45"/>
      <c r="C35" s="45"/>
      <c r="D35" s="45"/>
      <c r="E35" s="45"/>
      <c r="F35" s="45"/>
      <c r="G35" s="49"/>
    </row>
    <row r="38" spans="1:8" ht="21.75" thickBot="1" x14ac:dyDescent="0.4">
      <c r="A38" s="55" t="s">
        <v>54</v>
      </c>
      <c r="B38" s="55"/>
      <c r="C38" s="55"/>
      <c r="D38" s="55"/>
      <c r="E38" s="55"/>
      <c r="F38" s="55"/>
      <c r="G38" s="55"/>
    </row>
    <row r="39" spans="1:8" s="57" customFormat="1" x14ac:dyDescent="0.25">
      <c r="A39" s="56"/>
      <c r="B39" s="60" t="s">
        <v>56</v>
      </c>
      <c r="C39" s="60" t="s">
        <v>59</v>
      </c>
      <c r="D39" s="60" t="s">
        <v>61</v>
      </c>
      <c r="E39" s="60" t="s">
        <v>60</v>
      </c>
      <c r="F39" s="60" t="s">
        <v>62</v>
      </c>
      <c r="G39" s="60" t="s">
        <v>63</v>
      </c>
      <c r="H39" s="60" t="s">
        <v>64</v>
      </c>
    </row>
    <row r="40" spans="1:8" s="57" customFormat="1" x14ac:dyDescent="0.25">
      <c r="B40" s="65" t="s">
        <v>55</v>
      </c>
      <c r="C40" s="63">
        <v>46500</v>
      </c>
      <c r="D40" s="63">
        <v>5750</v>
      </c>
      <c r="E40" s="63">
        <f>SUM(C40-D40)</f>
        <v>40750</v>
      </c>
      <c r="F40" s="63">
        <f>SUM(E40*3%)</f>
        <v>1222.5</v>
      </c>
      <c r="G40" s="61">
        <f>SUM(E40-F40)</f>
        <v>39527.5</v>
      </c>
      <c r="H40" s="61">
        <f>SUM(G40*12-9000)</f>
        <v>465330</v>
      </c>
    </row>
    <row r="41" spans="1:8" s="57" customFormat="1" x14ac:dyDescent="0.25">
      <c r="B41" s="65" t="s">
        <v>58</v>
      </c>
      <c r="C41" s="63">
        <f>SUM(C40*2)</f>
        <v>93000</v>
      </c>
      <c r="D41" s="63">
        <f>SUM(D40*2)</f>
        <v>11500</v>
      </c>
      <c r="E41" s="63">
        <f t="shared" ref="E41:E42" si="1">SUM(C41-D41)</f>
        <v>81500</v>
      </c>
      <c r="F41" s="63">
        <f t="shared" ref="F41:F42" si="2">SUM(E41*3%)</f>
        <v>2445</v>
      </c>
      <c r="G41" s="61">
        <f t="shared" ref="G41:G42" si="3">SUM(E41-F41)</f>
        <v>79055</v>
      </c>
      <c r="H41" s="61">
        <f t="shared" ref="H41:H42" si="4">SUM(G41*12-9000)</f>
        <v>939660</v>
      </c>
    </row>
    <row r="42" spans="1:8" s="57" customFormat="1" ht="15.75" thickBot="1" x14ac:dyDescent="0.3">
      <c r="B42" s="66" t="s">
        <v>57</v>
      </c>
      <c r="C42" s="64">
        <f>SUM(C40*5)</f>
        <v>232500</v>
      </c>
      <c r="D42" s="64">
        <f>SUM(D40*5)</f>
        <v>28750</v>
      </c>
      <c r="E42" s="64">
        <f t="shared" si="1"/>
        <v>203750</v>
      </c>
      <c r="F42" s="64">
        <f t="shared" si="2"/>
        <v>6112.5</v>
      </c>
      <c r="G42" s="62">
        <f t="shared" si="3"/>
        <v>197637.5</v>
      </c>
      <c r="H42" s="62">
        <f t="shared" si="4"/>
        <v>2362650</v>
      </c>
    </row>
    <row r="43" spans="1:8" s="57" customFormat="1" x14ac:dyDescent="0.25">
      <c r="B43" s="58"/>
      <c r="C43" s="59"/>
      <c r="D43" s="59"/>
      <c r="E43" s="59"/>
      <c r="F43" s="59"/>
    </row>
    <row r="44" spans="1:8" s="57" customFormat="1" x14ac:dyDescent="0.25">
      <c r="B44" s="58" t="s">
        <v>65</v>
      </c>
      <c r="C44" s="59" t="s">
        <v>64</v>
      </c>
      <c r="D44" s="59" t="s">
        <v>67</v>
      </c>
      <c r="E44" s="59" t="s">
        <v>68</v>
      </c>
      <c r="F44" s="59" t="s">
        <v>69</v>
      </c>
    </row>
    <row r="45" spans="1:8" s="57" customFormat="1" x14ac:dyDescent="0.25">
      <c r="A45" s="57" t="s">
        <v>66</v>
      </c>
      <c r="B45" s="58">
        <v>563500</v>
      </c>
      <c r="C45" s="59">
        <v>465330</v>
      </c>
      <c r="D45" s="59">
        <f>SUM(B45-C45)</f>
        <v>98170</v>
      </c>
      <c r="E45" s="59">
        <f>SUM(G40*3)</f>
        <v>118582.5</v>
      </c>
      <c r="F45" s="59">
        <f>SUM(E45-D45)</f>
        <v>20412.5</v>
      </c>
    </row>
    <row r="46" spans="1:8" s="57" customFormat="1" x14ac:dyDescent="0.25">
      <c r="A46" s="57" t="s">
        <v>58</v>
      </c>
      <c r="B46" s="58">
        <f>SUM(B45*2)</f>
        <v>1127000</v>
      </c>
      <c r="C46" s="59">
        <v>939660</v>
      </c>
      <c r="D46" s="59">
        <f t="shared" ref="D46:D47" si="5">SUM(B46-C46)</f>
        <v>187340</v>
      </c>
      <c r="E46" s="59">
        <f>SUM(G41*3)</f>
        <v>237165</v>
      </c>
      <c r="F46" s="59">
        <f t="shared" ref="F46:F47" si="6">SUM(E46-D46)</f>
        <v>49825</v>
      </c>
    </row>
    <row r="47" spans="1:8" s="57" customFormat="1" x14ac:dyDescent="0.25">
      <c r="A47" s="57" t="s">
        <v>57</v>
      </c>
      <c r="B47" s="58">
        <f>SUM(B45*5)</f>
        <v>2817500</v>
      </c>
      <c r="C47" s="59">
        <v>2362650</v>
      </c>
      <c r="D47" s="59">
        <f t="shared" si="5"/>
        <v>454850</v>
      </c>
      <c r="E47" s="59">
        <f>SUM(G42*3)</f>
        <v>592912.5</v>
      </c>
      <c r="F47" s="59">
        <f t="shared" si="6"/>
        <v>138062.5</v>
      </c>
    </row>
    <row r="48" spans="1:8" s="57" customFormat="1" x14ac:dyDescent="0.25">
      <c r="A48" s="67" t="s">
        <v>70</v>
      </c>
      <c r="B48" s="67"/>
      <c r="C48" s="67"/>
      <c r="D48" s="59"/>
      <c r="E48" s="59"/>
      <c r="F48" s="59"/>
    </row>
    <row r="49" spans="1:6" s="57" customFormat="1" x14ac:dyDescent="0.25">
      <c r="A49" s="68" t="s">
        <v>71</v>
      </c>
      <c r="B49" s="58"/>
      <c r="C49" s="59"/>
      <c r="D49" s="59"/>
      <c r="E49" s="59"/>
      <c r="F49" s="59"/>
    </row>
    <row r="50" spans="1:6" s="57" customFormat="1" x14ac:dyDescent="0.25">
      <c r="B50" s="58"/>
      <c r="C50" s="59"/>
      <c r="D50" s="59"/>
      <c r="E50" s="59"/>
      <c r="F50" s="59"/>
    </row>
  </sheetData>
  <mergeCells count="9">
    <mergeCell ref="A38:G38"/>
    <mergeCell ref="A48:C48"/>
    <mergeCell ref="G28:G29"/>
    <mergeCell ref="F28:F29"/>
    <mergeCell ref="B31:G31"/>
    <mergeCell ref="B32:G33"/>
    <mergeCell ref="B34:G35"/>
    <mergeCell ref="A32:A33"/>
    <mergeCell ref="A34:A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Даниил</dc:creator>
  <cp:lastModifiedBy>Даниил</cp:lastModifiedBy>
  <dcterms:created xsi:type="dcterms:W3CDTF">2015-06-05T18:19:34Z</dcterms:created>
  <dcterms:modified xsi:type="dcterms:W3CDTF">2024-02-16T08:59:35Z</dcterms:modified>
</cp:coreProperties>
</file>